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chehronasmacbookair/Documents/DataViz-Online/My Work/Excel/"/>
    </mc:Choice>
  </mc:AlternateContent>
  <bookViews>
    <workbookView xWindow="8520" yWindow="500" windowWidth="21980" windowHeight="13580" activeTab="2"/>
  </bookViews>
  <sheets>
    <sheet name="Theatre outcomes" sheetId="13" r:id="rId1"/>
    <sheet name="Kickstarter" sheetId="1" r:id="rId2"/>
    <sheet name="Outcome based on goal" sheetId="14" r:id="rId3"/>
  </sheets>
  <definedNames>
    <definedName name="_xlnm._FilterDatabase" localSheetId="1" hidden="1">Kickstarter!$D:$D</definedName>
  </definedNames>
  <calcPr calcId="15000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D5" i="14"/>
  <c r="D13" i="14"/>
  <c r="D12" i="14"/>
  <c r="D11" i="14"/>
  <c r="D10" i="14"/>
  <c r="D9" i="14"/>
  <c r="D8" i="14"/>
  <c r="D7" i="14"/>
  <c r="D6" i="14"/>
  <c r="D4" i="14"/>
  <c r="D3" i="14"/>
  <c r="D2" i="14"/>
  <c r="C13" i="14"/>
  <c r="C12" i="14"/>
  <c r="C11" i="14"/>
  <c r="C10" i="14"/>
  <c r="C9" i="14"/>
  <c r="C8" i="14"/>
  <c r="C7" i="14"/>
  <c r="C6" i="14"/>
  <c r="C5" i="14"/>
  <c r="C4" i="14"/>
  <c r="C3" i="14"/>
  <c r="B13" i="14"/>
  <c r="B12" i="14"/>
  <c r="B11" i="14"/>
  <c r="B10" i="14"/>
  <c r="B9" i="14"/>
  <c r="B8" i="14"/>
  <c r="B7" i="14"/>
  <c r="B6" i="14"/>
  <c r="B5" i="14"/>
  <c r="B4" i="14"/>
  <c r="B3" i="14"/>
  <c r="B2" i="14"/>
  <c r="C2" i="1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2" i="1"/>
  <c r="E3" i="14"/>
  <c r="H3" i="14"/>
  <c r="E4" i="14"/>
  <c r="H4" i="14"/>
  <c r="E5" i="14"/>
  <c r="H5" i="14"/>
  <c r="E6" i="14"/>
  <c r="H6" i="14"/>
  <c r="E7" i="14"/>
  <c r="H7" i="14"/>
  <c r="E8" i="14"/>
  <c r="H8" i="14"/>
  <c r="E9" i="14"/>
  <c r="H9" i="14"/>
  <c r="E10" i="14"/>
  <c r="H10" i="14"/>
  <c r="E11" i="14"/>
  <c r="H11" i="14"/>
  <c r="E12" i="14"/>
  <c r="H12" i="14"/>
  <c r="E13" i="14"/>
  <c r="H13" i="14"/>
  <c r="E2" i="14"/>
  <c r="H2" i="14"/>
  <c r="G3" i="14"/>
  <c r="G4" i="14"/>
  <c r="G5" i="14"/>
  <c r="G6" i="14"/>
  <c r="G7" i="14"/>
  <c r="G8" i="14"/>
  <c r="G9" i="14"/>
  <c r="G10" i="14"/>
  <c r="G11" i="14"/>
  <c r="G12" i="14"/>
  <c r="G13" i="14"/>
  <c r="G2" i="14"/>
  <c r="F3" i="14"/>
  <c r="F4" i="14"/>
  <c r="F5" i="14"/>
  <c r="F6" i="14"/>
  <c r="F7" i="14"/>
  <c r="F8" i="14"/>
  <c r="F9" i="14"/>
  <c r="F10" i="14"/>
  <c r="F11" i="14"/>
  <c r="F12" i="14"/>
  <c r="F13" i="14"/>
  <c r="F2" i="1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</calcChain>
</file>

<file path=xl/sharedStrings.xml><?xml version="1.0" encoding="utf-8"?>
<sst xmlns="http://schemas.openxmlformats.org/spreadsheetml/2006/main" count="24746" uniqueCount="8348">
  <si>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</si>
  <si>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</si>
  <si>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</si>
  <si>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</si>
  <si>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</si>
  <si>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</si>
  <si>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</si>
  <si>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</si>
  <si>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</si>
  <si>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</si>
  <si>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</si>
  <si>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</si>
  <si>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</si>
  <si>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</si>
  <si>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</si>
  <si>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</si>
  <si>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</si>
  <si>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</si>
  <si>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</si>
  <si>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</si>
  <si>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</si>
  <si>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</si>
  <si>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</si>
  <si>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</si>
  <si>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</si>
  <si>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</si>
  <si>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</si>
  <si>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</si>
  <si>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</si>
  <si>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</si>
  <si>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</si>
  <si>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</si>
  <si>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</si>
  <si>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</si>
  <si>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</si>
  <si>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</si>
  <si>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</si>
  <si>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</si>
  <si>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</si>
  <si>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</si>
  <si>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</si>
  <si>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</si>
  <si>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</si>
  <si>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</si>
  <si>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</si>
  <si>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</si>
  <si>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</si>
  <si>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</si>
  <si>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</si>
  <si>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</si>
  <si>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</si>
  <si>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</si>
  <si>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</si>
  <si>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</si>
  <si>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</si>
  <si>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</si>
  <si>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</si>
  <si>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</si>
  <si>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</si>
  <si>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</si>
  <si>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</si>
  <si>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</si>
  <si>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</si>
  <si>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</si>
  <si>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</si>
  <si>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</si>
  <si>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</si>
  <si>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</si>
  <si>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</si>
  <si>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</si>
  <si>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</si>
  <si>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</si>
  <si>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</si>
  <si>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</si>
  <si>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</si>
  <si>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</si>
  <si>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</si>
  <si>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</si>
  <si>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</si>
  <si>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</si>
  <si>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</si>
  <si>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</si>
  <si>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</si>
  <si>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</si>
  <si>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</si>
  <si>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</si>
  <si>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</si>
  <si>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</si>
  <si>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</si>
  <si>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</si>
  <si>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</si>
  <si>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</si>
  <si>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</si>
  <si>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</si>
  <si>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</si>
  <si>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</si>
  <si>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</si>
  <si>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</si>
  <si>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</si>
  <si>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</si>
  <si>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</si>
  <si>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</si>
  <si>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</si>
  <si>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</si>
  <si>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</si>
  <si>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</si>
  <si>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</si>
  <si>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</si>
  <si>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</si>
  <si>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</si>
  <si>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</si>
  <si>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</si>
  <si>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</si>
  <si>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</si>
  <si>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</si>
  <si>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</si>
  <si>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</si>
  <si>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</si>
  <si>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</si>
  <si>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</si>
  <si>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</si>
  <si>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</si>
  <si>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</si>
  <si>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</si>
  <si>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</si>
  <si>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</si>
  <si>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</si>
  <si>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</si>
  <si>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</si>
  <si>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</si>
  <si>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</si>
  <si>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</si>
  <si>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</si>
  <si>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</si>
  <si>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</si>
  <si>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</si>
  <si>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</si>
  <si>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</si>
  <si>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</si>
  <si>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</si>
  <si>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</si>
  <si>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</si>
  <si>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</si>
  <si>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</si>
  <si>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</si>
  <si>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</si>
  <si>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</si>
  <si>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</si>
  <si>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</si>
  <si>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</si>
  <si>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</si>
  <si>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</si>
  <si>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</si>
  <si>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</si>
  <si>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</si>
  <si>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</si>
  <si>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</si>
  <si>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</si>
  <si>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</si>
  <si>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</si>
  <si>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</si>
  <si>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</si>
  <si>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</si>
  <si>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</si>
  <si>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</si>
  <si>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</si>
  <si>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</si>
  <si>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</si>
  <si>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</si>
  <si>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</si>
  <si>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</si>
  <si>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</si>
  <si>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</si>
  <si>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</si>
  <si>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</si>
  <si>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</si>
  <si>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</si>
  <si>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</si>
  <si>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</si>
  <si>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</si>
  <si>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</si>
  <si>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</si>
  <si>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</si>
  <si>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</si>
  <si>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</si>
  <si>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</si>
  <si>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</si>
  <si>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</si>
  <si>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</si>
  <si>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</si>
  <si>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</si>
  <si>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</si>
  <si>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</si>
  <si>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</si>
  <si>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</si>
  <si>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</si>
  <si>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</si>
  <si>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</si>
  <si>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</si>
  <si>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</si>
  <si>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</si>
  <si>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</si>
  <si>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</si>
  <si>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</si>
  <si>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</si>
  <si>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</si>
  <si>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</si>
  <si>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</si>
  <si>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</si>
  <si>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</si>
  <si>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</si>
  <si>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</si>
  <si>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</si>
  <si>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</si>
  <si>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</si>
  <si>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</si>
  <si>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</si>
  <si>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</si>
  <si>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</si>
  <si>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</si>
  <si>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</si>
  <si>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</si>
  <si>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</si>
  <si>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</si>
  <si>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</si>
  <si>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</si>
  <si>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</si>
  <si>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</si>
  <si>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</si>
  <si>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</si>
  <si>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</si>
  <si>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</si>
  <si>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</si>
  <si>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</si>
  <si>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</si>
  <si>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</si>
  <si>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</si>
  <si>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</si>
  <si>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</si>
  <si>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</si>
  <si>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</si>
  <si>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</si>
  <si>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</si>
  <si>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</si>
  <si>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</si>
  <si>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</si>
  <si>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</si>
  <si>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</si>
  <si>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</si>
  <si>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</si>
  <si>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</si>
  <si>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</si>
  <si>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</si>
  <si>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</si>
  <si>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</si>
  <si>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</si>
  <si>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</si>
  <si>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</si>
  <si>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</si>
  <si>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</si>
  <si>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</si>
  <si>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</si>
  <si>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</si>
  <si>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</si>
  <si>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</si>
  <si>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</si>
  <si>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</si>
  <si>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</si>
  <si>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</si>
  <si>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</si>
  <si>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</si>
  <si>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</si>
  <si>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</si>
  <si>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</si>
  <si>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</si>
  <si>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</si>
  <si>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</si>
  <si>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</si>
  <si>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</si>
  <si>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</si>
  <si>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</si>
  <si>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</si>
  <si>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</si>
  <si>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</si>
  <si>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</si>
  <si>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</si>
  <si>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</si>
  <si>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</si>
  <si>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</si>
  <si>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</si>
  <si>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</si>
  <si>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</si>
  <si>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</si>
  <si>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</si>
  <si>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</si>
  <si>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</si>
  <si>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</si>
  <si>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</si>
  <si>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</si>
  <si>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</si>
  <si>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</si>
  <si>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</si>
  <si>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</si>
  <si>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</si>
  <si>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</si>
  <si>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</si>
  <si>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</si>
  <si>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</si>
  <si>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</si>
  <si>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</si>
  <si>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</si>
  <si>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</si>
  <si>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</si>
  <si>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</si>
  <si>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</si>
  <si>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</si>
  <si>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</si>
  <si>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</si>
  <si>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</si>
  <si>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</si>
  <si>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</si>
  <si>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</si>
  <si>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</si>
  <si>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</si>
  <si>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</si>
  <si>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</si>
  <si>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</si>
  <si>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</si>
  <si>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</si>
  <si>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</si>
  <si>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</si>
  <si>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</si>
  <si>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</si>
  <si>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</si>
  <si>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</si>
  <si>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</si>
  <si>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</si>
  <si>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</si>
  <si>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</si>
  <si>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</si>
  <si>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</si>
  <si>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</si>
  <si>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</si>
  <si>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</si>
  <si>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</si>
  <si>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</si>
  <si>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</si>
  <si>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</si>
  <si>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</si>
  <si>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</si>
  <si>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</si>
  <si>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</si>
  <si>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</si>
  <si>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</si>
  <si>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</si>
  <si>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</si>
  <si>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</si>
  <si>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</si>
  <si>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</si>
  <si>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</si>
  <si>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</si>
  <si>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</si>
  <si>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</si>
  <si>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</si>
  <si>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</si>
  <si>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</si>
  <si>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</si>
  <si>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</si>
  <si>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</si>
  <si>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</si>
  <si>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</si>
  <si>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</si>
  <si>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</si>
  <si>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</si>
  <si>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</si>
  <si>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</si>
  <si>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</si>
  <si>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</si>
  <si>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</si>
  <si>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</si>
  <si>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</si>
  <si>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</si>
  <si>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</si>
  <si>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</si>
  <si>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</si>
  <si>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</si>
  <si>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</si>
  <si>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</si>
  <si>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</si>
  <si>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</si>
  <si>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</si>
  <si>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</si>
  <si>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</si>
  <si>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</si>
  <si>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</si>
  <si>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</si>
  <si>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</si>
  <si>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</si>
  <si>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</si>
  <si>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</si>
  <si>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</si>
  <si>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</si>
  <si>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</si>
  <si>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</si>
  <si>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</si>
  <si>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</si>
  <si>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</si>
  <si>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</si>
  <si>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</si>
  <si>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</si>
  <si>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</si>
  <si>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</si>
  <si>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</si>
  <si>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</si>
  <si>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</si>
  <si>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</si>
  <si>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</si>
  <si>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</si>
  <si>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</si>
  <si>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</si>
  <si>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</si>
  <si>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</si>
  <si>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</si>
  <si>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</si>
  <si>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</si>
  <si>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</si>
  <si>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</si>
  <si>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</si>
  <si>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</si>
  <si>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</si>
  <si>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</si>
  <si>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</si>
  <si>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</si>
  <si>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</si>
  <si>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</si>
  <si>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</si>
  <si>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</si>
  <si>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</si>
  <si>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</si>
  <si>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</si>
  <si>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</si>
  <si>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</si>
  <si>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</si>
  <si>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</si>
  <si>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</si>
  <si>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</si>
  <si>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</si>
  <si>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</si>
  <si>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</si>
  <si>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</si>
  <si>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</si>
  <si>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</si>
  <si>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</si>
  <si>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</si>
  <si>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</si>
  <si>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</si>
  <si>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</si>
  <si>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</si>
  <si>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</si>
  <si>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</si>
  <si>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</si>
  <si>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</si>
  <si>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</si>
  <si>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</si>
  <si>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</si>
  <si>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</si>
  <si>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</si>
  <si>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</si>
  <si>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</si>
  <si>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</si>
  <si>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</si>
  <si>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</si>
  <si>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</si>
  <si>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</si>
  <si>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</si>
  <si>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</si>
  <si>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</si>
  <si>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</si>
  <si>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</si>
  <si>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</si>
  <si>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</si>
  <si>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</si>
  <si>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</si>
  <si>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</si>
  <si>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</si>
  <si>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</si>
  <si>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</si>
  <si>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</si>
  <si>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</si>
  <si>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</si>
  <si>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</si>
  <si>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</si>
  <si>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</si>
  <si>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</si>
  <si>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</si>
  <si>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</si>
  <si>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</si>
  <si>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</si>
  <si>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</si>
  <si>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</si>
  <si>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</si>
  <si>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</si>
  <si>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</si>
  <si>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</si>
  <si>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</si>
  <si>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</si>
  <si>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</si>
  <si>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</si>
  <si>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</si>
  <si>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</si>
  <si>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</si>
  <si>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</si>
  <si>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</si>
  <si>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</si>
  <si>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</si>
  <si>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</si>
  <si>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</si>
  <si>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</si>
  <si>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</si>
  <si>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</si>
  <si>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</si>
  <si>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</si>
  <si>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</si>
  <si>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</si>
  <si>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</si>
  <si>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</si>
  <si>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</si>
  <si>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</si>
  <si>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</si>
  <si>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</si>
  <si>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</si>
  <si>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</si>
  <si>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</si>
  <si>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</si>
  <si>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</si>
  <si>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</si>
  <si>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</si>
  <si>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</si>
  <si>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</si>
  <si>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</si>
  <si>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</si>
  <si>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</si>
  <si>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</si>
  <si>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</si>
  <si>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</si>
  <si>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</si>
  <si>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</si>
  <si>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</si>
  <si>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</si>
  <si>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</si>
  <si>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</si>
  <si>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</si>
  <si>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</si>
  <si>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</si>
  <si>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</si>
  <si>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</si>
  <si>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</si>
  <si>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</si>
  <si>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</si>
  <si>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</si>
  <si>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</si>
  <si>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</si>
  <si>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</si>
  <si>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</si>
  <si>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</si>
  <si>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</si>
  <si>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</si>
  <si>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</si>
  <si>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</si>
  <si>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</si>
  <si>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</si>
  <si>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</si>
  <si>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</si>
  <si>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</si>
  <si>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</si>
  <si>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</si>
  <si>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</si>
  <si>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</si>
  <si>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</si>
  <si>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</si>
  <si>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</si>
  <si>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</si>
  <si>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</si>
  <si>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</si>
  <si>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</si>
  <si>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</si>
  <si>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</si>
  <si>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</si>
  <si>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</si>
  <si>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</si>
  <si>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</si>
  <si>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</si>
  <si>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</si>
  <si>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</si>
  <si>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</si>
  <si>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</si>
  <si>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</si>
  <si>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</si>
  <si>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</si>
  <si>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</si>
  <si>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</si>
  <si>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</si>
  <si>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</si>
  <si>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</si>
  <si>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</si>
  <si>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</si>
  <si>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</si>
  <si>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</si>
  <si>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</si>
  <si>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</si>
  <si>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</si>
  <si>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</si>
  <si>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</si>
  <si>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</si>
  <si>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</si>
  <si>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</si>
  <si>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</si>
  <si>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</si>
  <si>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</si>
  <si>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</si>
  <si>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</si>
  <si>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</si>
  <si>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</si>
  <si>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</si>
  <si>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</si>
  <si>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</si>
  <si>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</si>
  <si>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</si>
  <si>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</si>
  <si>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</si>
  <si>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</si>
  <si>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</si>
  <si>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</si>
  <si>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</si>
  <si>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</si>
  <si>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</si>
  <si>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</si>
  <si>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</si>
  <si>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</si>
  <si>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</si>
  <si>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</si>
  <si>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</si>
  <si>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</si>
  <si>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</si>
  <si>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</si>
  <si>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</si>
  <si>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</si>
  <si>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</si>
  <si>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</si>
  <si>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</si>
  <si>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</si>
  <si>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</si>
  <si>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</si>
  <si>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</si>
  <si>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</si>
  <si>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</si>
  <si>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</si>
  <si>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</si>
  <si>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</si>
  <si>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</si>
  <si>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</si>
  <si>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</si>
  <si>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</si>
  <si>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</si>
  <si>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</si>
  <si>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</si>
  <si>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</si>
  <si>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</si>
  <si>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</si>
  <si>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</si>
  <si>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</si>
  <si>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</si>
  <si>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</si>
  <si>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</si>
  <si>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</si>
  <si>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</si>
  <si>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</si>
  <si>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</si>
  <si>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</si>
  <si>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</si>
  <si>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</si>
  <si>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</si>
  <si>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</si>
  <si>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</si>
  <si>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</si>
  <si>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</si>
  <si>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</si>
  <si>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</si>
  <si>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</si>
  <si>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</si>
  <si>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</si>
  <si>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</si>
  <si>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</si>
  <si>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</si>
  <si>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</si>
  <si>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</si>
  <si>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</si>
  <si>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</si>
  <si>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</si>
  <si>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</si>
  <si>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</si>
  <si>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</si>
  <si>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</si>
  <si>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</si>
  <si>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</si>
  <si>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</si>
  <si>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</si>
  <si>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</si>
  <si>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</si>
  <si>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</si>
  <si>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</si>
  <si>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</si>
  <si>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</si>
  <si>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</si>
  <si>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</si>
  <si>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</si>
  <si>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</si>
  <si>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</si>
  <si>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</si>
  <si>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</si>
  <si>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</si>
  <si>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</si>
  <si>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</si>
  <si>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</si>
  <si>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</si>
  <si>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</si>
  <si>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</si>
  <si>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</si>
  <si>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</si>
  <si>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</si>
  <si>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</si>
  <si>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</si>
  <si>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</si>
  <si>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</si>
  <si>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</si>
  <si>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</si>
  <si>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</si>
  <si>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</si>
  <si>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</si>
  <si>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</si>
  <si>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</si>
  <si>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</si>
  <si>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</si>
  <si>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</si>
  <si>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</si>
  <si>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</si>
  <si>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</si>
  <si>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</si>
  <si>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</si>
  <si>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</si>
  <si>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</si>
  <si>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</si>
  <si>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</si>
  <si>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</si>
  <si>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</si>
  <si>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</si>
  <si>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</si>
  <si>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</si>
  <si>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</si>
  <si>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</si>
  <si>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</si>
  <si>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</si>
  <si>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</si>
  <si>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</si>
  <si>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</si>
  <si>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</si>
  <si>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</si>
  <si>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</si>
  <si>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</si>
  <si>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</si>
  <si>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</si>
  <si>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</si>
  <si>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</si>
  <si>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</si>
  <si>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</si>
  <si>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</si>
  <si>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</si>
  <si>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</si>
  <si>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</si>
  <si>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</si>
  <si>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</si>
  <si>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</si>
  <si>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</si>
  <si>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</si>
  <si>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</si>
  <si>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</si>
  <si>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</si>
  <si>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</si>
  <si>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</si>
  <si>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</si>
  <si>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</si>
  <si>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</si>
  <si>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</si>
  <si>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</si>
  <si>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</si>
  <si>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</si>
  <si>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</si>
  <si>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</si>
  <si>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</si>
  <si>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</si>
  <si>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</si>
  <si>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</si>
  <si>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</si>
  <si>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</si>
  <si>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</si>
  <si>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</si>
  <si>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</si>
  <si>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</si>
  <si>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</si>
  <si>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</si>
  <si>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</si>
  <si>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</si>
  <si>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</si>
  <si>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</si>
  <si>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</si>
  <si>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</si>
  <si>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</si>
  <si>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</si>
  <si>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</si>
  <si>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</si>
  <si>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</si>
  <si>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</si>
  <si>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</si>
  <si>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</si>
  <si>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</si>
  <si>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</si>
  <si>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</si>
  <si>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</si>
  <si>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</si>
  <si>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</si>
  <si>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</si>
  <si>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</si>
  <si>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</si>
  <si>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</si>
  <si>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</si>
  <si>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</si>
  <si>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</si>
  <si>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</si>
  <si>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</si>
  <si>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</si>
  <si>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</si>
  <si>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</si>
  <si>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</si>
  <si>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</si>
  <si>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</si>
  <si>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</si>
  <si>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</si>
  <si>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</si>
  <si>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</si>
  <si>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</si>
  <si>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</si>
  <si>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</si>
  <si>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</si>
  <si>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</si>
  <si>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</si>
  <si>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</si>
  <si>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</si>
  <si>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</si>
  <si>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</si>
  <si>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</si>
  <si>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</si>
  <si>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</si>
  <si>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</si>
  <si>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</si>
  <si>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</si>
  <si>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</si>
  <si>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</si>
  <si>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</si>
  <si>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</si>
  <si>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</si>
  <si>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</si>
  <si>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</si>
  <si>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</si>
  <si>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</si>
  <si>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</si>
  <si>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</si>
  <si>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</si>
  <si>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</si>
  <si>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</si>
  <si>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</si>
  <si>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</si>
  <si>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</si>
  <si>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</si>
  <si>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</si>
  <si>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</si>
  <si>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</si>
  <si>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</si>
  <si>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</si>
  <si>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</si>
  <si>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</si>
  <si>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</si>
  <si>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</si>
  <si>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</si>
  <si>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</si>
  <si>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</si>
  <si>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</si>
  <si>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</si>
  <si>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</si>
  <si>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</si>
  <si>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</si>
  <si>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</si>
  <si>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</si>
  <si>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</si>
  <si>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</si>
  <si>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</si>
  <si>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</si>
  <si>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</si>
  <si>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</si>
  <si>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</si>
  <si>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</si>
  <si>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</si>
  <si>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</si>
  <si>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</si>
  <si>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</si>
  <si>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</si>
  <si>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</si>
  <si>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</si>
  <si>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</si>
  <si>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</si>
  <si>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</si>
  <si>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</si>
  <si>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</si>
  <si>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</si>
  <si>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</si>
  <si>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</si>
  <si>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</si>
  <si>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</si>
  <si>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</si>
  <si>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</si>
  <si>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</si>
  <si>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</si>
  <si>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</si>
  <si>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</si>
  <si>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</si>
  <si>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</si>
  <si>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</si>
  <si>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</si>
  <si>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</si>
  <si>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</si>
  <si>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</si>
  <si>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</si>
  <si>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</si>
  <si>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</si>
  <si>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</si>
  <si>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</si>
  <si>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</si>
  <si>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</si>
  <si>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</si>
  <si>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</si>
  <si>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</si>
  <si>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</si>
  <si>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</si>
  <si>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</si>
  <si>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</si>
  <si>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</si>
  <si>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</si>
  <si>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</si>
  <si>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</si>
  <si>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</si>
  <si>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</si>
  <si>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</si>
  <si>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</si>
  <si>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</si>
  <si>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</si>
  <si>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</si>
  <si>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</si>
  <si>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</si>
  <si>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</si>
  <si>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</si>
  <si>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</si>
  <si>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</si>
  <si>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</si>
  <si>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</si>
  <si>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</si>
  <si>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</si>
  <si>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</si>
  <si>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</si>
  <si>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</si>
  <si>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</si>
  <si>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</si>
  <si>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</si>
  <si>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</si>
  <si>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</si>
  <si>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</si>
  <si>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</si>
  <si>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</si>
  <si>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</si>
  <si>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</si>
  <si>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</si>
  <si>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</si>
  <si>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</si>
  <si>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</si>
  <si>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</si>
  <si>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</si>
  <si>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</si>
  <si>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</si>
  <si>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</si>
  <si>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</si>
  <si>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</si>
  <si>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</si>
  <si>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</si>
  <si>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</si>
  <si>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</si>
  <si>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</si>
  <si>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</si>
  <si>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</si>
  <si>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</si>
  <si>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</si>
  <si>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</si>
  <si>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</si>
  <si>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</si>
  <si>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</si>
  <si>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</si>
  <si>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</si>
  <si>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</si>
  <si>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</si>
  <si>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</si>
  <si>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</si>
  <si>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</si>
  <si>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</si>
  <si>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</si>
  <si>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</si>
  <si>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</si>
  <si>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</si>
  <si>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</si>
  <si>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</si>
  <si>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</si>
  <si>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</si>
  <si>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</si>
  <si>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</si>
  <si>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</si>
  <si>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</si>
  <si>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</si>
  <si>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</si>
  <si>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</si>
  <si>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</si>
  <si>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</si>
  <si>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</si>
  <si>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</si>
  <si>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</si>
  <si>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</si>
  <si>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</si>
  <si>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</si>
  <si>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</si>
  <si>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</si>
  <si>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</si>
  <si>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</si>
  <si>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</si>
  <si>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</si>
  <si>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</si>
  <si>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</si>
  <si>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</si>
  <si>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</si>
  <si>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</si>
  <si>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</si>
  <si>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</si>
  <si>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</si>
  <si>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</si>
  <si>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</si>
  <si>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</si>
  <si>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</si>
  <si>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</si>
  <si>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</si>
  <si>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</si>
  <si>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</si>
  <si>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</si>
  <si>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</si>
  <si>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</si>
  <si>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</si>
  <si>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</si>
  <si>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</si>
  <si>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</si>
  <si>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</si>
  <si>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</si>
  <si>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</si>
  <si>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</si>
  <si>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</si>
  <si>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</si>
  <si>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</si>
  <si>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</si>
  <si>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</si>
  <si>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</si>
  <si>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</si>
  <si>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</si>
  <si>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</si>
  <si>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</si>
  <si>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</si>
  <si>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</si>
  <si>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</si>
  <si>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</si>
  <si>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</si>
  <si>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</si>
  <si>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</si>
  <si>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</si>
  <si>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</si>
  <si>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</si>
  <si>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</si>
  <si>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</si>
  <si>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</si>
  <si>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</si>
  <si>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</si>
  <si>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</si>
  <si>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</si>
  <si>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</si>
  <si>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</si>
  <si>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</si>
  <si>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</si>
  <si>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</si>
  <si>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</si>
  <si>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</si>
  <si>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</si>
  <si>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</si>
  <si>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</si>
  <si>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</si>
  <si>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</si>
  <si>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</si>
  <si>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</si>
  <si>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</si>
  <si>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</si>
  <si>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</si>
  <si>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</si>
  <si>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</si>
  <si>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</si>
  <si>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</si>
  <si>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</si>
  <si>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</si>
  <si>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</si>
  <si>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</si>
  <si>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</si>
  <si>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</si>
  <si>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</si>
  <si>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</si>
  <si>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</si>
  <si>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</si>
  <si>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</si>
  <si>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</si>
  <si>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</si>
  <si>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</si>
  <si>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</si>
  <si>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</si>
  <si>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</si>
  <si>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</si>
  <si>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</si>
  <si>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</si>
  <si>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</si>
  <si>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</si>
  <si>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</si>
  <si>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</si>
  <si>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</si>
  <si>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</si>
  <si>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</si>
  <si>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</si>
  <si>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</si>
  <si>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</si>
  <si>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</si>
  <si>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</si>
  <si>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</si>
  <si>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</si>
  <si>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</si>
  <si>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</si>
  <si>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</si>
  <si>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</si>
  <si>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</si>
  <si>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</si>
  <si>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</si>
  <si>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</si>
  <si>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</si>
  <si>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</si>
  <si>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</si>
  <si>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</si>
  <si>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</si>
  <si>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</si>
  <si>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</si>
  <si>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</si>
  <si>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</si>
  <si>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</si>
  <si>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</si>
  <si>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</si>
  <si>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</si>
  <si>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</si>
  <si>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</si>
  <si>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</si>
  <si>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</si>
  <si>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</si>
  <si>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</si>
  <si>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</si>
  <si>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</si>
  <si>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</si>
  <si>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</si>
  <si>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</si>
  <si>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</si>
  <si>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</si>
  <si>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</si>
  <si>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</si>
  <si>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</si>
  <si>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</si>
  <si>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</si>
  <si>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</si>
  <si>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</si>
  <si>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</si>
  <si>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</si>
  <si>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</si>
  <si>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</si>
  <si>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</si>
  <si>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</si>
  <si>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</si>
  <si>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</si>
  <si>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</si>
  <si>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</si>
  <si>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</si>
  <si>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</si>
  <si>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</si>
  <si>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</si>
  <si>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</si>
  <si>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</si>
  <si>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</si>
  <si>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</si>
  <si>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</si>
  <si>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</si>
  <si>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</si>
  <si>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</si>
  <si>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</si>
  <si>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</si>
  <si>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</si>
  <si>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</si>
  <si>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</si>
  <si>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</si>
  <si>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</si>
  <si>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</si>
  <si>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</si>
  <si>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</si>
  <si>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</si>
  <si>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</si>
  <si>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</si>
  <si>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</si>
  <si>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</si>
  <si>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</si>
  <si>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</si>
  <si>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</si>
  <si>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</si>
  <si>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</si>
  <si>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</si>
  <si>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</si>
  <si>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</si>
  <si>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</si>
  <si>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</si>
  <si>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</si>
  <si>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</si>
  <si>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</si>
  <si>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</si>
  <si>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</si>
  <si>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</si>
  <si>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</si>
  <si>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</si>
  <si>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</si>
  <si>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</si>
  <si>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</si>
  <si>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</si>
  <si>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</si>
  <si>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</si>
  <si>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</si>
  <si>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</si>
  <si>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</si>
  <si>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</si>
  <si>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</si>
  <si>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</si>
  <si>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</si>
  <si>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</si>
  <si>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</si>
  <si>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</si>
  <si>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</si>
  <si>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</si>
  <si>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</si>
  <si>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</si>
  <si>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</si>
  <si>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</si>
  <si>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</si>
  <si>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</si>
  <si>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</si>
  <si>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</si>
  <si>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</si>
  <si>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</si>
  <si>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</si>
  <si>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</si>
  <si>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</si>
  <si>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</si>
  <si>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</si>
  <si>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</si>
  <si>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</si>
  <si>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</si>
  <si>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</si>
  <si>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</si>
  <si>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</si>
  <si>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</si>
  <si>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</si>
  <si>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</si>
  <si>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</si>
  <si>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</si>
  <si>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</si>
  <si>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</si>
  <si>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</si>
  <si>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</si>
  <si>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</si>
  <si>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</si>
  <si>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</si>
  <si>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</si>
  <si>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</si>
  <si>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</si>
  <si>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</si>
  <si>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</si>
  <si>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</si>
  <si>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</si>
  <si>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</si>
  <si>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</si>
  <si>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</si>
  <si>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</si>
  <si>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</si>
  <si>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</si>
  <si>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</si>
  <si>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</si>
  <si>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</si>
  <si>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</si>
  <si>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</si>
  <si>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</si>
  <si>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</si>
  <si>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</si>
  <si>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</si>
  <si>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</si>
  <si>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</si>
  <si>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</si>
  <si>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</si>
  <si>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</si>
  <si>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</si>
  <si>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</si>
  <si>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</si>
  <si>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</si>
  <si>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</si>
  <si>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</si>
  <si>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</si>
  <si>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</si>
  <si>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</si>
  <si>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</si>
  <si>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</si>
  <si>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</si>
  <si>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</si>
  <si>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</si>
  <si>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</si>
  <si>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</si>
  <si>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</si>
  <si>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</si>
  <si>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</si>
  <si>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</si>
  <si>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</si>
  <si>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</si>
  <si>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</si>
  <si>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</si>
  <si>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</si>
  <si>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</si>
  <si>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</si>
  <si>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</si>
  <si>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</si>
  <si>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</si>
  <si>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</si>
  <si>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</si>
  <si>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</si>
  <si>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</si>
  <si>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</si>
  <si>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</si>
  <si>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</si>
  <si>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</si>
  <si>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</si>
  <si>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</si>
  <si>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</si>
  <si>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</si>
  <si>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</si>
  <si>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</si>
  <si>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</si>
  <si>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</si>
  <si>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</si>
  <si>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</si>
  <si>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</si>
  <si>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</si>
  <si>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</si>
  <si>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</si>
  <si>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</si>
  <si>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</si>
  <si>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</si>
  <si>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</si>
  <si>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</si>
  <si>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</si>
  <si>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</si>
  <si>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</si>
  <si>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</si>
  <si>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</si>
  <si>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</si>
  <si>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</si>
  <si>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</si>
  <si>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</si>
  <si>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</si>
  <si>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</si>
  <si>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</si>
  <si>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</si>
  <si>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</si>
  <si>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</si>
  <si>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</si>
  <si>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</si>
  <si>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</si>
  <si>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</si>
  <si>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</si>
  <si>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</si>
  <si>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</si>
  <si>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</si>
  <si>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</si>
  <si>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</si>
  <si>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</si>
  <si>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</si>
  <si>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</si>
  <si>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</si>
  <si>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</si>
  <si>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</si>
  <si>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</si>
  <si>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</si>
  <si>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</si>
  <si>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</si>
  <si>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</si>
  <si>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</si>
  <si>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</si>
  <si>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</si>
  <si>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</si>
  <si>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</si>
  <si>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</si>
  <si>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</si>
  <si>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</si>
  <si>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</si>
  <si>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</si>
  <si>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</si>
  <si>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</si>
  <si>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</si>
  <si>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</si>
  <si>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</si>
  <si>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</si>
  <si>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</si>
  <si>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</si>
  <si>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</si>
  <si>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</si>
  <si>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</si>
  <si>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</si>
  <si>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</si>
  <si>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</si>
  <si>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</si>
  <si>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</si>
  <si>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</si>
  <si>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</si>
  <si>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</si>
  <si>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</si>
  <si>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</si>
  <si>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</si>
  <si>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</si>
  <si>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</si>
  <si>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</si>
  <si>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</si>
  <si>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</si>
  <si>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</si>
  <si>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</si>
  <si>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</si>
  <si>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</si>
  <si>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</si>
  <si>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</si>
  <si>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</si>
  <si>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</si>
  <si>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</si>
  <si>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</si>
  <si>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</si>
  <si>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</si>
  <si>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</si>
  <si>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</si>
  <si>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</si>
  <si>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</si>
  <si>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</si>
  <si>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</si>
  <si>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</si>
  <si>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</si>
  <si>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</si>
  <si>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</si>
  <si>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</si>
  <si>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</si>
  <si>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</si>
  <si>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</si>
  <si>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</si>
  <si>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</si>
  <si>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</si>
  <si>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</si>
  <si>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</si>
  <si>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</si>
  <si>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</si>
  <si>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</si>
  <si>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</si>
  <si>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</si>
  <si>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</si>
  <si>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</si>
  <si>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</si>
  <si>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</si>
  <si>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</si>
  <si>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</si>
  <si>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</si>
  <si>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</si>
  <si>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</si>
  <si>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</si>
  <si>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</si>
  <si>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</si>
  <si>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</si>
  <si>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</si>
  <si>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</si>
  <si>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</si>
  <si>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</si>
  <si>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</si>
  <si>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</si>
  <si>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</si>
  <si>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</si>
  <si>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</si>
  <si>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</si>
  <si>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</si>
  <si>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</si>
  <si>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</si>
  <si>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</si>
  <si>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</si>
  <si>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</si>
  <si>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</si>
  <si>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</si>
  <si>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</si>
  <si>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</si>
  <si>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</si>
  <si>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</si>
  <si>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</si>
  <si>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</si>
  <si>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</si>
  <si>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</si>
  <si>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</si>
  <si>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</si>
  <si>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</si>
  <si>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</si>
  <si>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</si>
  <si>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</si>
  <si>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</si>
  <si>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</si>
  <si>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</si>
  <si>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</si>
  <si>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</si>
  <si>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</si>
  <si>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</si>
  <si>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</si>
  <si>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</si>
  <si>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</si>
  <si>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</si>
  <si>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</si>
  <si>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</si>
  <si>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</si>
  <si>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</si>
  <si>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</si>
  <si>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</si>
  <si>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</si>
  <si>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</si>
  <si>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</si>
  <si>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</si>
  <si>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</si>
  <si>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</si>
  <si>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</si>
  <si>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</si>
  <si>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</si>
  <si>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</si>
  <si>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</si>
  <si>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</si>
  <si>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</si>
  <si>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</si>
  <si>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</si>
  <si>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</si>
  <si>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</si>
  <si>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</si>
  <si>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</si>
  <si>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</si>
  <si>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</si>
  <si>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</si>
  <si>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</si>
  <si>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</si>
  <si>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</si>
  <si>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</si>
  <si>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</si>
  <si>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</si>
  <si>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</si>
  <si>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</si>
  <si>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</si>
  <si>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</si>
  <si>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</si>
  <si>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</si>
  <si>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</si>
  <si>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</si>
  <si>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</si>
  <si>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</si>
  <si>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</si>
  <si>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</si>
  <si>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</si>
  <si>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</si>
  <si>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</si>
  <si>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</si>
  <si>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</si>
  <si>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</si>
  <si>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</si>
  <si>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</si>
  <si>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</si>
  <si>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</si>
  <si>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</si>
  <si>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</si>
  <si>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</si>
  <si>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</si>
  <si>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</si>
  <si>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</si>
  <si>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</si>
  <si>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</si>
  <si>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</si>
  <si>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</si>
  <si>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</si>
  <si>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</si>
  <si>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</si>
  <si>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</si>
  <si>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</si>
  <si>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</si>
  <si>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</si>
  <si>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</si>
  <si>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</si>
  <si>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</si>
  <si>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</si>
  <si>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</si>
  <si>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</si>
  <si>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</si>
  <si>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</si>
  <si>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</si>
  <si>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</si>
  <si>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</si>
  <si>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</si>
  <si>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</si>
  <si>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</si>
  <si>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</si>
  <si>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</si>
  <si>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</si>
  <si>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</si>
  <si>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</si>
  <si>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</si>
  <si>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</si>
  <si>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</si>
  <si>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</si>
  <si>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</si>
  <si>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</si>
  <si>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</si>
  <si>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</si>
  <si>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</si>
  <si>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</si>
  <si>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</si>
  <si>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</si>
  <si>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</si>
  <si>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</si>
  <si>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</si>
  <si>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</si>
  <si>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</si>
  <si>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</si>
  <si>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</si>
  <si>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</si>
  <si>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</si>
  <si>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</si>
  <si>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</si>
  <si>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</si>
  <si>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</si>
  <si>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</si>
  <si>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</si>
  <si>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</si>
  <si>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</si>
  <si>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</si>
  <si>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</si>
  <si>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</si>
  <si>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</si>
  <si>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</si>
  <si>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</si>
  <si>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</si>
  <si>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</si>
  <si>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</si>
  <si>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</si>
  <si>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</si>
  <si>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</si>
  <si>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</si>
  <si>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</si>
  <si>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</si>
  <si>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</si>
  <si>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</si>
  <si>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</si>
  <si>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</si>
  <si>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</si>
  <si>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</si>
  <si>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</si>
  <si>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</si>
  <si>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</si>
  <si>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</si>
  <si>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</si>
  <si>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</si>
  <si>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</si>
  <si>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</si>
  <si>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</si>
  <si>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</si>
  <si>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</si>
  <si>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</si>
  <si>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</si>
  <si>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</si>
  <si>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</si>
  <si>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</si>
  <si>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</si>
  <si>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</si>
  <si>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</si>
  <si>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</si>
  <si>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</si>
  <si>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</si>
  <si>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</si>
  <si>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</si>
  <si>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</si>
  <si>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</si>
  <si>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</si>
  <si>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</si>
  <si>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</si>
  <si>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</si>
  <si>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</si>
  <si>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</si>
  <si>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</si>
  <si>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</si>
  <si>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</si>
  <si>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</si>
  <si>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</si>
  <si>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</si>
  <si>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</si>
  <si>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</si>
  <si>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</si>
  <si>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</si>
  <si>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</si>
  <si>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</si>
  <si>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</si>
  <si>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</si>
  <si>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</si>
  <si>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</si>
  <si>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</si>
  <si>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</si>
  <si>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</si>
  <si>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</si>
  <si>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</si>
  <si>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</si>
  <si>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</si>
  <si>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</si>
  <si>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</si>
  <si>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</si>
  <si>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</si>
  <si>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</si>
  <si>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</si>
  <si>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</si>
  <si>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</si>
  <si>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</si>
  <si>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</si>
  <si>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</si>
  <si>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</si>
  <si>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</si>
  <si>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</si>
  <si>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</si>
  <si>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</si>
  <si>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</si>
  <si>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</si>
  <si>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</si>
  <si>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</si>
  <si>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</si>
  <si>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</si>
  <si>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</si>
  <si>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</si>
  <si>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</si>
  <si>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</si>
  <si>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</si>
  <si>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</si>
  <si>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</si>
  <si>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</si>
  <si>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</si>
  <si>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</si>
  <si>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</si>
  <si>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</si>
  <si>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</si>
  <si>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</si>
  <si>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</si>
  <si>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</si>
  <si>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</si>
  <si>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</si>
  <si>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</si>
  <si>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</si>
  <si>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</si>
  <si>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</si>
  <si>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</si>
  <si>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</si>
  <si>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</si>
  <si>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</si>
  <si>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</si>
  <si>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</si>
  <si>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</si>
  <si>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</si>
  <si>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</si>
  <si>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</si>
  <si>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</si>
  <si>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</si>
  <si>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</si>
  <si>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</si>
  <si>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</si>
  <si>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</si>
  <si>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</si>
  <si>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</si>
  <si>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</si>
  <si>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</si>
  <si>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</si>
  <si>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</si>
  <si>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</si>
  <si>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</si>
  <si>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</si>
  <si>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</si>
  <si>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</si>
  <si>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</si>
  <si>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</si>
  <si>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</si>
  <si>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</si>
  <si>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</si>
  <si>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</si>
  <si>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</si>
  <si>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</si>
  <si>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</si>
  <si>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</si>
  <si>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</si>
  <si>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</si>
  <si>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</si>
  <si>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</si>
  <si>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</si>
  <si>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</si>
  <si>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</si>
  <si>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</si>
  <si>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</si>
  <si>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</si>
  <si>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</si>
  <si>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</si>
  <si>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</si>
  <si>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</si>
  <si>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</si>
  <si>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</si>
  <si>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</si>
  <si>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</si>
  <si>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</si>
  <si>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</si>
  <si>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</si>
  <si>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</si>
  <si>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</si>
  <si>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</si>
  <si>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</si>
  <si>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</si>
  <si>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</si>
  <si>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</si>
  <si>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</si>
  <si>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</si>
  <si>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</si>
  <si>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</si>
  <si>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</si>
  <si>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</si>
  <si>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</si>
  <si>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</si>
  <si>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</si>
  <si>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</si>
  <si>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</si>
  <si>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</si>
  <si>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</si>
  <si>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</si>
  <si>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</si>
  <si>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</si>
  <si>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</si>
  <si>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</si>
  <si>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</si>
  <si>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</si>
  <si>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</si>
  <si>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</si>
  <si>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</si>
  <si>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</si>
  <si>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</si>
  <si>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</si>
  <si>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</si>
  <si>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</si>
  <si>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</si>
  <si>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</si>
  <si>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</si>
  <si>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</si>
  <si>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</si>
  <si>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</si>
  <si>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</si>
  <si>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</si>
  <si>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</si>
  <si>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</si>
  <si>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</si>
  <si>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</si>
  <si>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</si>
  <si>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</si>
  <si>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</si>
  <si>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</si>
  <si>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</si>
  <si>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</si>
  <si>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</si>
  <si>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</si>
  <si>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</si>
  <si>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</si>
  <si>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</si>
  <si>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</si>
  <si>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</si>
  <si>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</si>
  <si>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</si>
  <si>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</si>
  <si>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</si>
  <si>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</si>
  <si>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</si>
  <si>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</si>
  <si>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</si>
  <si>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</si>
  <si>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</si>
  <si>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</si>
  <si>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</si>
  <si>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</si>
  <si>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</si>
  <si>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</si>
  <si>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</si>
  <si>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</si>
  <si>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</si>
  <si>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</si>
  <si>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</si>
  <si>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</si>
  <si>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</si>
  <si>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</si>
  <si>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</si>
  <si>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</si>
  <si>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</si>
  <si>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</si>
  <si>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</si>
  <si>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</si>
  <si>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</si>
  <si>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</si>
  <si>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</si>
  <si>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</si>
  <si>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</si>
  <si>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</si>
  <si>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</si>
  <si>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</si>
  <si>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</si>
  <si>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</si>
  <si>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</si>
  <si>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</si>
  <si>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</si>
  <si>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</si>
  <si>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</si>
  <si>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</si>
  <si>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</si>
  <si>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</si>
  <si>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</si>
  <si>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</si>
  <si>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</si>
  <si>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</si>
  <si>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</si>
  <si>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</si>
  <si>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</si>
  <si>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</si>
  <si>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</si>
  <si>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</si>
  <si>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</si>
  <si>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</si>
  <si>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</si>
  <si>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</si>
  <si>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</si>
  <si>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</si>
  <si>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</si>
  <si>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</si>
  <si>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</si>
  <si>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</si>
  <si>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</si>
  <si>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</si>
  <si>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</si>
  <si>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</si>
  <si>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</si>
  <si>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</si>
  <si>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</si>
  <si>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</si>
  <si>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</si>
  <si>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</si>
  <si>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</si>
  <si>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</si>
  <si>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</si>
  <si>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</si>
  <si>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</si>
  <si>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</si>
  <si>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</si>
  <si>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</si>
  <si>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</si>
  <si>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</si>
  <si>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</si>
  <si>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</si>
  <si>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</si>
  <si>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</si>
  <si>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</si>
  <si>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</si>
  <si>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</si>
  <si>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</si>
  <si>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</si>
  <si>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</si>
  <si>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</si>
  <si>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</si>
  <si>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</si>
  <si>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</si>
  <si>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</si>
  <si>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</si>
  <si>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</si>
  <si>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</si>
  <si>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</si>
  <si>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</si>
  <si>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</si>
  <si>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</si>
  <si>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</si>
  <si>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</si>
  <si>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</si>
  <si>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</si>
  <si>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</si>
  <si>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</si>
  <si>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</si>
  <si>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</si>
  <si>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</si>
  <si>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</si>
  <si>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</si>
  <si>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</si>
  <si>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</si>
  <si>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</si>
  <si>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</si>
  <si>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</si>
  <si>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</si>
  <si>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</si>
  <si>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</si>
  <si>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</si>
  <si>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</si>
  <si>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</si>
  <si>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</si>
  <si>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</si>
  <si>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</si>
  <si>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</si>
  <si>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</si>
  <si>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</si>
  <si>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</si>
  <si>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</si>
  <si>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</si>
  <si>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</si>
  <si>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</si>
  <si>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</si>
  <si>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</si>
  <si>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</si>
  <si>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</si>
  <si>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</si>
  <si>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</si>
  <si>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</si>
  <si>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</si>
  <si>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</si>
  <si>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</si>
  <si>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</si>
  <si>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</si>
  <si>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</si>
  <si>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</si>
  <si>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</si>
  <si>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</si>
  <si>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</si>
  <si>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</si>
  <si>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</si>
  <si>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</si>
  <si>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</si>
  <si>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</si>
  <si>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</si>
  <si>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</si>
  <si>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</si>
  <si>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</si>
  <si>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</si>
  <si>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</si>
  <si>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</si>
  <si>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</si>
  <si>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</si>
  <si>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</si>
  <si>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</si>
  <si>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</si>
  <si>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</si>
  <si>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</si>
  <si>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</si>
  <si>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</si>
  <si>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</si>
  <si>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</si>
  <si>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</si>
  <si>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</si>
  <si>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</si>
  <si>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</si>
  <si>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</si>
  <si>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</si>
  <si>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</si>
  <si>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</si>
  <si>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</si>
  <si>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</si>
  <si>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</si>
  <si>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</si>
  <si>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</si>
  <si>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</si>
  <si>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</si>
  <si>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</si>
  <si>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</si>
  <si>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</si>
  <si>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</si>
  <si>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</si>
  <si>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</si>
  <si>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</si>
  <si>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</si>
  <si>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</si>
  <si>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</si>
  <si>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</si>
  <si>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</si>
  <si>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</si>
  <si>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</si>
  <si>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</si>
  <si>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</si>
  <si>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</si>
  <si>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</si>
  <si>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</si>
  <si>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</si>
  <si>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</si>
  <si>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</si>
  <si>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</si>
  <si>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</si>
  <si>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</si>
  <si>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</si>
  <si>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</si>
  <si>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</si>
  <si>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</si>
  <si>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</si>
  <si>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</si>
  <si>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</si>
  <si>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</si>
  <si>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</si>
  <si>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</si>
  <si>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</si>
  <si>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</si>
  <si>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</si>
  <si>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</si>
  <si>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</si>
  <si>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</si>
  <si>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</si>
  <si>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</si>
  <si>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</si>
  <si>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</si>
  <si>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</si>
  <si>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</si>
  <si>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</si>
  <si>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</si>
  <si>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</si>
  <si>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</si>
  <si>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</si>
  <si>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</si>
  <si>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</si>
  <si>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</si>
  <si>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</si>
  <si>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</si>
  <si>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</si>
  <si>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</si>
  <si>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</si>
  <si>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</si>
  <si>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</si>
  <si>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</si>
  <si>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</si>
  <si>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</si>
  <si>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</si>
  <si>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</si>
  <si>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</si>
  <si>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</si>
  <si>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</si>
  <si>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</si>
  <si>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</si>
  <si>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</si>
  <si>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</si>
  <si>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</si>
  <si>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</si>
  <si>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</si>
  <si>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</si>
  <si>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</si>
  <si>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</si>
  <si>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</si>
  <si>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</si>
  <si>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</si>
  <si>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</si>
  <si>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</si>
  <si>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</si>
  <si>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</si>
  <si>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</si>
  <si>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</si>
  <si>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</si>
  <si>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</si>
  <si>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</si>
  <si>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</si>
  <si>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</si>
  <si>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</si>
  <si>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</si>
  <si>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</si>
  <si>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</si>
  <si>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</si>
  <si>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</si>
  <si>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</si>
  <si>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</si>
  <si>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</si>
  <si>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</si>
  <si>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</si>
  <si>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</si>
  <si>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</si>
  <si>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</si>
  <si>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</si>
  <si>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</si>
  <si>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</si>
  <si>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</si>
  <si>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</si>
  <si>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</si>
  <si>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</si>
  <si>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</si>
  <si>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</si>
  <si>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</si>
  <si>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</si>
  <si>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</si>
  <si>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</si>
  <si>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</si>
  <si>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</si>
  <si>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</si>
  <si>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</si>
  <si>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</si>
  <si>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</si>
  <si>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</si>
  <si>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</si>
  <si>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</si>
  <si>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</si>
  <si>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</si>
  <si>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</si>
  <si>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</si>
  <si>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</si>
  <si>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</si>
  <si>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</si>
  <si>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</si>
  <si>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</si>
  <si>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</si>
  <si>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</si>
  <si>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</si>
  <si>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</si>
  <si>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</si>
  <si>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</si>
  <si>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</si>
  <si>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</si>
  <si>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</si>
  <si>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</si>
  <si>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</si>
  <si>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</si>
  <si>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</si>
  <si>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</si>
  <si>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</si>
  <si>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</si>
  <si>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</si>
  <si>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</si>
  <si>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</si>
  <si>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</si>
  <si>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</si>
  <si>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</si>
  <si>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</si>
  <si>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</si>
  <si>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</si>
  <si>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</si>
  <si>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</si>
  <si>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</si>
  <si>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</si>
  <si>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</si>
  <si>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</si>
  <si>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</si>
  <si>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</si>
  <si>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</si>
  <si>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</si>
  <si>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</si>
  <si>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</si>
  <si>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</si>
  <si>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</si>
  <si>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</si>
  <si>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</si>
  <si>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</si>
  <si>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</si>
  <si>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</si>
  <si>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</si>
  <si>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</si>
  <si>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</si>
  <si>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</si>
  <si>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</si>
  <si>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</si>
  <si>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</si>
  <si>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</si>
  <si>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</si>
  <si>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</si>
  <si>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</si>
  <si>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</si>
  <si>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</si>
  <si>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</si>
  <si>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</si>
  <si>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</si>
  <si>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</si>
  <si>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</si>
  <si>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</si>
  <si>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</si>
  <si>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</si>
  <si>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</si>
  <si>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</si>
  <si>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</si>
  <si>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</si>
  <si>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</si>
  <si>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</si>
  <si>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</si>
  <si>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</si>
  <si>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</si>
  <si>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</si>
  <si>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</si>
  <si>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</si>
  <si>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</si>
  <si>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</si>
  <si>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</si>
  <si>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</si>
  <si>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</si>
  <si>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</si>
  <si>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</si>
  <si>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</si>
  <si>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</si>
  <si>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</si>
  <si>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</si>
  <si>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</si>
  <si>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</si>
  <si>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</si>
  <si>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</si>
  <si>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</si>
  <si>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</si>
  <si>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</si>
  <si>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</si>
  <si>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</si>
  <si>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</si>
  <si>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</si>
  <si>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</si>
  <si>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</si>
  <si>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</si>
  <si>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</si>
  <si>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</si>
  <si>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</si>
  <si>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</si>
  <si>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</si>
  <si>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</si>
  <si>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</si>
  <si>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</si>
  <si>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</si>
  <si>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</si>
  <si>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</si>
  <si>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</si>
  <si>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</si>
  <si>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</si>
  <si>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</si>
  <si>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</si>
  <si>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</si>
  <si>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</si>
  <si>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</si>
  <si>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</si>
  <si>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</si>
  <si>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</si>
  <si>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</si>
  <si>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</si>
  <si>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</si>
  <si>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</si>
  <si>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</si>
  <si>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</si>
  <si>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</si>
  <si>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</si>
  <si>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</si>
  <si>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</si>
  <si>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</si>
  <si>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</si>
  <si>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</si>
  <si>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</si>
  <si>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</si>
  <si>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</si>
  <si>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</si>
  <si>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</si>
  <si>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</si>
  <si>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</si>
  <si>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</si>
  <si>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</si>
  <si>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</si>
  <si>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</si>
  <si>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</si>
  <si>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</si>
  <si>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</si>
  <si>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</si>
  <si>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</si>
  <si>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</si>
  <si>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</si>
  <si>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</si>
  <si>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</si>
  <si>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</si>
  <si>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</si>
  <si>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</si>
  <si>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</si>
  <si>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</si>
  <si>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</si>
  <si>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</si>
  <si>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</si>
  <si>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</si>
  <si>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</si>
  <si>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</si>
  <si>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</si>
  <si>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</si>
  <si>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</si>
  <si>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</si>
  <si>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</si>
  <si>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</si>
  <si>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</si>
  <si>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</si>
  <si>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</si>
  <si>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</si>
  <si>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</si>
  <si>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</si>
  <si>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</si>
  <si>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</si>
  <si>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</si>
  <si>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</si>
  <si>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</si>
  <si>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</si>
  <si>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</si>
  <si>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</si>
  <si>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</si>
  <si>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</si>
  <si>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</si>
  <si>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</si>
  <si>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</si>
  <si>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</si>
  <si>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</si>
  <si>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</si>
  <si>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</si>
  <si>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</si>
  <si>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</si>
  <si>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</si>
  <si>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</si>
  <si>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</si>
  <si>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</si>
  <si>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</si>
  <si>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</si>
  <si>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</si>
  <si>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</si>
  <si>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</si>
  <si>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</si>
  <si>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</si>
  <si>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</si>
  <si>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</si>
  <si>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</si>
  <si>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</si>
  <si>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</si>
  <si>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</si>
  <si>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</si>
  <si>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</si>
  <si>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</si>
  <si>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</si>
  <si>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</si>
  <si>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</si>
  <si>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</si>
  <si>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</si>
  <si>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</si>
  <si>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</si>
  <si>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</si>
  <si>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</si>
  <si>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</si>
  <si>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</si>
  <si>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</si>
  <si>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</si>
  <si>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</si>
  <si>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</si>
  <si>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</si>
  <si>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</si>
  <si>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</si>
  <si>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</si>
  <si>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</si>
  <si>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</si>
  <si>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</si>
  <si>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</si>
  <si>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</si>
  <si>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</si>
  <si>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</si>
  <si>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</si>
  <si>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</si>
  <si>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</si>
  <si>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</si>
  <si>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</si>
  <si>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</si>
  <si>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</si>
  <si>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</si>
  <si>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</si>
  <si>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</si>
  <si>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</si>
  <si>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</si>
  <si>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</si>
  <si>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</si>
  <si>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</si>
  <si>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</si>
  <si>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</si>
  <si>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</si>
  <si>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</si>
  <si>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</si>
  <si>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</si>
  <si>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</si>
  <si>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</si>
  <si>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</si>
  <si>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</si>
  <si>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</si>
  <si>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</si>
  <si>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</si>
  <si>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</si>
  <si>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</si>
  <si>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</si>
  <si>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</si>
  <si>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</si>
  <si>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</si>
  <si>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</si>
  <si>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</si>
  <si>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</si>
  <si>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</si>
  <si>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</si>
  <si>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</si>
  <si>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</si>
  <si>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</si>
  <si>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</si>
  <si>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</si>
  <si>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</si>
  <si>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</si>
  <si>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</si>
  <si>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</si>
  <si>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</si>
  <si>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</si>
  <si>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</si>
  <si>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</si>
  <si>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</si>
  <si>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</si>
  <si>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</si>
  <si>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</si>
  <si>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</si>
  <si>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</si>
  <si>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</si>
  <si>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</si>
  <si>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</si>
  <si>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</si>
  <si>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</si>
  <si>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</si>
  <si>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</si>
  <si>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</si>
  <si>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</si>
  <si>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</si>
  <si>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</si>
  <si>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</si>
  <si>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</si>
  <si>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</si>
  <si>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</si>
  <si>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</si>
  <si>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</si>
  <si>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</si>
  <si>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</si>
  <si>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</si>
  <si>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</si>
  <si>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</si>
  <si>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</si>
  <si>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</si>
  <si>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</si>
  <si>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</si>
  <si>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</si>
  <si>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</si>
  <si>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</si>
  <si>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</si>
  <si>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</si>
  <si>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</si>
  <si>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</si>
  <si>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</si>
  <si>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</si>
  <si>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</si>
  <si>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</si>
  <si>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</si>
  <si>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</si>
  <si>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</si>
  <si>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</si>
  <si>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</si>
  <si>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</si>
  <si>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</si>
  <si>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</si>
  <si>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</si>
  <si>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</si>
  <si>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</si>
  <si>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</si>
  <si>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</si>
  <si>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</si>
  <si>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</si>
  <si>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</si>
  <si>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</si>
  <si>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</si>
  <si>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</si>
  <si>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</si>
  <si>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</si>
  <si>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</si>
  <si>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</si>
  <si>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</si>
  <si>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</si>
  <si>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</si>
  <si>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</si>
  <si>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</si>
  <si>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</si>
  <si>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</si>
  <si>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</si>
  <si>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</si>
  <si>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</si>
  <si>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</si>
  <si>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</si>
  <si>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</si>
  <si>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</si>
  <si>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</si>
  <si>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</si>
  <si>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</si>
  <si>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</si>
  <si>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</si>
  <si>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</si>
  <si>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</si>
  <si>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</si>
  <si>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</si>
  <si>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</si>
  <si>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</si>
  <si>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</si>
  <si>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</si>
  <si>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</si>
  <si>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</si>
  <si>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</si>
  <si>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</si>
  <si>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</si>
  <si>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</si>
  <si>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</si>
  <si>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</si>
  <si>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</si>
  <si>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</si>
  <si>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</si>
  <si>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</si>
  <si>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</si>
  <si>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</si>
  <si>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</si>
  <si>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</si>
  <si>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</si>
  <si>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</si>
  <si>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</si>
  <si>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</si>
  <si>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</si>
  <si>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</si>
  <si>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</si>
  <si>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</si>
  <si>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</si>
  <si>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</si>
  <si>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</si>
  <si>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</si>
  <si>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</si>
  <si>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</si>
  <si>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</si>
  <si>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</si>
  <si>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</si>
  <si>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</si>
  <si>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</si>
  <si>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</si>
  <si>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</si>
  <si>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</si>
  <si>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</si>
  <si>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</si>
  <si>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</si>
  <si>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</si>
  <si>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</si>
  <si>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</si>
  <si>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</si>
  <si>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</si>
  <si>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</si>
  <si>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</si>
  <si>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</si>
  <si>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</si>
  <si>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</si>
  <si>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</si>
  <si>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</si>
  <si>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</si>
  <si>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</si>
  <si>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</si>
  <si>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</si>
  <si>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</si>
  <si>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</si>
  <si>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</si>
  <si>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</si>
  <si>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</si>
  <si>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</si>
  <si>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</si>
  <si>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</si>
  <si>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</si>
  <si>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</si>
  <si>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</si>
  <si>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</si>
  <si>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</si>
  <si>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</si>
  <si>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</si>
  <si>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</si>
  <si>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</si>
  <si>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</si>
  <si>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</si>
  <si>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</si>
  <si>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</si>
  <si>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</si>
  <si>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</si>
  <si>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</si>
  <si>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</si>
  <si>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</si>
  <si>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</si>
  <si>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</si>
  <si>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</si>
  <si>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</si>
  <si>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</si>
  <si>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</si>
  <si>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</si>
  <si>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</si>
  <si>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</si>
  <si>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</si>
  <si>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</si>
  <si>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</si>
  <si>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</si>
  <si>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</si>
  <si>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</si>
  <si>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</si>
  <si>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</si>
  <si>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</si>
  <si>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</si>
  <si>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</si>
  <si>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</si>
  <si>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</si>
  <si>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</si>
  <si>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</si>
  <si>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</si>
  <si>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</si>
  <si>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</si>
  <si>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</si>
  <si>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</si>
  <si>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</si>
  <si>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</si>
  <si>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</si>
  <si>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</si>
  <si>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</si>
  <si>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</si>
  <si>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</si>
  <si>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</si>
  <si>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</si>
  <si>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</si>
  <si>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</si>
  <si>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</si>
  <si>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</si>
  <si>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</si>
  <si>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</si>
  <si>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</si>
  <si>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</si>
  <si>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</si>
  <si>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</si>
  <si>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</si>
  <si>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</si>
  <si>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</si>
  <si>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</si>
  <si>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</si>
  <si>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</si>
  <si>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</si>
  <si>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</si>
  <si>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</si>
  <si>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</si>
  <si>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</si>
  <si>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</si>
  <si>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</si>
  <si>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</si>
  <si>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</si>
  <si>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</si>
  <si>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</si>
  <si>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</si>
  <si>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</si>
  <si>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</si>
  <si>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</si>
  <si>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</si>
  <si>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</si>
  <si>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</si>
  <si>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</si>
  <si>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</si>
  <si>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</si>
  <si>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</si>
  <si>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</si>
  <si>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</si>
  <si>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</si>
  <si>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</si>
  <si>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</si>
  <si>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</si>
  <si>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</si>
  <si>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</si>
  <si>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</si>
  <si>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</si>
  <si>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</si>
  <si>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</si>
  <si>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</si>
  <si>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</si>
  <si>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</si>
  <si>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</si>
  <si>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</si>
  <si>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</si>
  <si>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</si>
  <si>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</si>
  <si>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</si>
  <si>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</si>
  <si>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</si>
  <si>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</si>
  <si>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</si>
  <si>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</si>
  <si>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</si>
  <si>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</si>
  <si>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</si>
  <si>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</si>
  <si>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</si>
  <si>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</si>
  <si>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</si>
  <si>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</si>
  <si>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</si>
  <si>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</si>
  <si>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</si>
  <si>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</si>
  <si>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</si>
  <si>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</si>
  <si>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</si>
  <si>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</si>
  <si>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</si>
  <si>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</si>
  <si>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</si>
  <si>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</si>
  <si>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</si>
  <si>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</si>
  <si>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</si>
  <si>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</si>
  <si>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</si>
  <si>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</si>
  <si>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</si>
  <si>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</si>
  <si>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</si>
  <si>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</si>
  <si>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</si>
  <si>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</si>
  <si>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</si>
  <si>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</si>
  <si>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</si>
  <si>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</si>
  <si>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</si>
  <si>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</si>
  <si>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</si>
  <si>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</si>
  <si>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</si>
  <si>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</si>
  <si>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</si>
  <si>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</si>
  <si>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</si>
  <si>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</si>
  <si>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</si>
  <si>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</si>
  <si>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</si>
  <si>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</si>
  <si>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</si>
  <si>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</si>
  <si>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</si>
  <si>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</si>
  <si>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</si>
  <si>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</si>
  <si>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</si>
  <si>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</si>
  <si>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</si>
  <si>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</si>
  <si>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</si>
  <si>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</si>
  <si>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</si>
  <si>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</si>
  <si>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</si>
  <si>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</si>
  <si>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</si>
  <si>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</si>
  <si>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</si>
  <si>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</si>
  <si>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</si>
  <si>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</si>
  <si>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</si>
  <si>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</si>
  <si>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</si>
  <si>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</si>
  <si>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</si>
  <si>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</si>
  <si>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</si>
  <si>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</si>
  <si>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</si>
  <si>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</si>
  <si>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</si>
  <si>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</si>
  <si>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</si>
  <si>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</si>
  <si>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</si>
  <si>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</si>
  <si>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</si>
  <si>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</si>
  <si>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</si>
  <si>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</si>
  <si>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</si>
  <si>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</si>
  <si>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</si>
  <si>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</si>
  <si>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</si>
  <si>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</si>
  <si>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</si>
  <si>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</si>
  <si>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</si>
  <si>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</si>
  <si>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</si>
  <si>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</si>
  <si>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</si>
  <si>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</si>
  <si>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</si>
  <si>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</si>
  <si>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</si>
  <si>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</si>
  <si>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</si>
  <si>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</si>
  <si>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</si>
  <si>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</si>
  <si>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</si>
  <si>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</si>
  <si>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</si>
  <si>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</si>
  <si>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</si>
  <si>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</si>
  <si>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</si>
  <si>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</si>
  <si>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</si>
  <si>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</si>
  <si>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</si>
  <si>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</si>
  <si>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</si>
  <si>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</si>
  <si>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</si>
  <si>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</si>
  <si>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</si>
  <si>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</si>
  <si>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</si>
  <si>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</si>
  <si>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</si>
  <si>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</si>
  <si>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</si>
  <si>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</si>
  <si>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</si>
  <si>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</si>
  <si>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</si>
  <si>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</si>
  <si>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</si>
  <si>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</si>
  <si>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</si>
  <si>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</si>
  <si>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</si>
  <si>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</si>
  <si>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</si>
  <si>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</si>
  <si>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</si>
  <si>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</si>
  <si>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</si>
  <si>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</si>
  <si>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</si>
  <si>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</si>
  <si>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</si>
  <si>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</si>
  <si>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</si>
  <si>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</si>
  <si>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</si>
  <si>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</si>
  <si>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</si>
  <si>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</si>
  <si>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</si>
  <si>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</si>
  <si>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</si>
  <si>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</si>
  <si>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</si>
  <si>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</si>
  <si>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</si>
  <si>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</si>
  <si>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</si>
  <si>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</si>
  <si>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</si>
  <si>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</si>
  <si>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</si>
  <si>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</si>
  <si>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</si>
  <si>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</si>
  <si>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</si>
  <si>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</si>
  <si>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</si>
  <si>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</si>
  <si>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</si>
  <si>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</si>
  <si>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</si>
  <si>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</si>
  <si>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</si>
  <si>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</si>
  <si>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</si>
  <si>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</si>
  <si>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</si>
  <si>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</si>
  <si>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</si>
  <si>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</si>
  <si>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</si>
  <si>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</si>
  <si>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</si>
  <si>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</si>
  <si>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</si>
  <si>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</si>
  <si>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</si>
  <si>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</si>
  <si>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</si>
  <si>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</si>
  <si>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</si>
  <si>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</si>
  <si>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</si>
  <si>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</si>
  <si>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</si>
  <si>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</si>
  <si>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</si>
  <si>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</si>
  <si>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</si>
  <si>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</si>
  <si>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</si>
  <si>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</si>
  <si>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</si>
  <si>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</si>
  <si>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</si>
  <si>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</si>
  <si>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</si>
  <si>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</si>
  <si>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</si>
  <si>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</si>
  <si>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</si>
  <si>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</si>
  <si>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</si>
  <si>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</si>
  <si>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</si>
  <si>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</si>
  <si>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</si>
  <si>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</si>
  <si>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</si>
  <si>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</si>
  <si>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</si>
  <si>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</si>
  <si>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</si>
  <si>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</si>
  <si>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</si>
  <si>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</si>
  <si>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</si>
  <si>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</si>
  <si>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</si>
  <si>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</si>
  <si>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</si>
  <si>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</si>
  <si>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</si>
  <si>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</si>
  <si>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</si>
  <si>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</si>
  <si>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</si>
  <si>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</si>
  <si>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</si>
  <si>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</si>
  <si>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</si>
  <si>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</si>
  <si>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</si>
  <si>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</si>
  <si>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</si>
  <si>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</si>
  <si>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</si>
  <si>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</si>
  <si>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</si>
  <si>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</si>
  <si>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</si>
  <si>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</si>
  <si>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</si>
  <si>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</si>
  <si>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</si>
  <si>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</si>
  <si>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</si>
  <si>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</si>
  <si>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</si>
  <si>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</si>
  <si>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</si>
  <si>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</si>
  <si>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</si>
  <si>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</si>
  <si>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</si>
  <si>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</si>
  <si>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</si>
  <si>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</si>
  <si>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</si>
  <si>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</si>
  <si>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</si>
  <si>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</si>
  <si>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</si>
  <si>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</si>
  <si>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</si>
  <si>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</si>
  <si>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</si>
  <si>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</si>
  <si>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</si>
  <si>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</si>
  <si>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</si>
  <si>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</si>
  <si>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</si>
  <si>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</si>
  <si>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</si>
  <si>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</si>
  <si>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</si>
  <si>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</si>
  <si>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</si>
  <si>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</si>
  <si>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</si>
  <si>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</si>
  <si>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</si>
  <si>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</si>
  <si>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</si>
  <si>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</si>
  <si>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</si>
  <si>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</si>
  <si>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</si>
  <si>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</si>
  <si>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</si>
  <si>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</si>
  <si>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</si>
  <si>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</si>
  <si>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</si>
  <si>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</si>
  <si>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</si>
  <si>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</si>
  <si>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</si>
  <si>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</si>
  <si>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</si>
  <si>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</si>
  <si>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</si>
  <si>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</si>
  <si>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</si>
  <si>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</si>
  <si>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</si>
  <si>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</si>
  <si>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</si>
  <si>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</si>
  <si>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</si>
  <si>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</si>
  <si>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</si>
  <si>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</si>
  <si>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</si>
  <si>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</si>
  <si>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</si>
  <si>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</si>
  <si>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</si>
  <si>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</si>
  <si>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</si>
  <si>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</si>
  <si>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</si>
  <si>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</si>
  <si>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</si>
  <si>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</si>
  <si>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</si>
  <si>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</si>
  <si>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</si>
  <si>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</si>
  <si>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</si>
  <si>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</si>
  <si>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</si>
  <si>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</si>
  <si>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</si>
  <si>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</si>
  <si>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</si>
  <si>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</si>
  <si>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</si>
  <si>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</si>
  <si>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</si>
  <si>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</si>
  <si>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</si>
  <si>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</si>
  <si>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</si>
  <si>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</si>
  <si>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</si>
  <si>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</si>
  <si>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</si>
  <si>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</si>
  <si>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</si>
  <si>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</si>
  <si>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</si>
  <si>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</si>
  <si>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</si>
  <si>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</si>
  <si>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</si>
  <si>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</si>
  <si>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</si>
  <si>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</si>
  <si>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</si>
  <si>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</si>
  <si>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</si>
  <si>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</si>
  <si>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</si>
  <si>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</si>
  <si>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</si>
  <si>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</si>
  <si>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</si>
  <si>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</si>
  <si>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</si>
  <si>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</si>
  <si>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</si>
  <si>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</si>
  <si>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</si>
  <si>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</si>
  <si>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</si>
  <si>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</si>
  <si>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</si>
  <si>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</si>
  <si>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</si>
  <si>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</si>
  <si>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</si>
  <si>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</si>
  <si>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</si>
  <si>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</si>
  <si>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</si>
  <si>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</si>
  <si>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</si>
  <si>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</si>
  <si>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</si>
  <si>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</si>
  <si>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</si>
  <si>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</si>
  <si>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</si>
  <si>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</si>
  <si>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</si>
  <si>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</si>
  <si>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</si>
  <si>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</si>
  <si>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</si>
  <si>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</si>
  <si>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</si>
  <si>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</si>
  <si>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</si>
  <si>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</si>
  <si>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</si>
  <si>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</si>
  <si>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</si>
  <si>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</si>
  <si>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</si>
  <si>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</si>
  <si>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</si>
  <si>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</si>
  <si>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</si>
  <si>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</si>
  <si>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</si>
  <si>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</si>
  <si>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</si>
  <si>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</si>
  <si>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</si>
  <si>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</si>
  <si>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</si>
  <si>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</si>
  <si>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</si>
  <si>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</si>
  <si>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</si>
  <si>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</si>
  <si>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</si>
  <si>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</si>
  <si>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</si>
  <si>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</si>
  <si>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</si>
  <si>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</si>
  <si>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</si>
  <si>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</si>
  <si>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</si>
  <si>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</si>
  <si>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</si>
  <si>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</si>
  <si>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</si>
  <si>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</si>
  <si>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</si>
  <si>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</si>
  <si>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</si>
  <si>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</si>
  <si>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</si>
  <si>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</si>
  <si>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</si>
  <si>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</si>
  <si>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</si>
  <si>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</si>
  <si>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</si>
  <si>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</si>
  <si>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</si>
  <si>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</si>
  <si>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</si>
  <si>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</si>
  <si>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</si>
  <si>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</si>
  <si>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</si>
  <si>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</si>
  <si>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</si>
  <si>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</si>
  <si>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</si>
  <si>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</si>
  <si>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</si>
  <si>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</si>
  <si>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</si>
  <si>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</si>
  <si>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</si>
  <si>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</si>
  <si>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</si>
  <si>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</si>
  <si>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</si>
  <si>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</si>
  <si>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</si>
  <si>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</si>
  <si>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</si>
  <si>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</si>
  <si>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</si>
  <si>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</si>
  <si>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</si>
  <si>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</si>
  <si>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</si>
  <si>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</si>
  <si>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</si>
  <si>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</si>
  <si>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</si>
  <si>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</si>
  <si>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</si>
  <si>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</si>
  <si>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</si>
  <si>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</si>
  <si>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</si>
  <si>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</si>
  <si>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</si>
  <si>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</si>
  <si>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</si>
  <si>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</si>
  <si>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</si>
  <si>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</si>
  <si>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</si>
  <si>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</si>
  <si>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</si>
  <si>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</si>
  <si>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</si>
  <si>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</si>
  <si>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</si>
  <si>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</si>
  <si>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</si>
  <si>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</si>
  <si>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</si>
  <si>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</si>
  <si>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</si>
  <si>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</si>
  <si>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</si>
  <si>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</si>
  <si>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</si>
  <si>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</si>
  <si>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</si>
  <si>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</si>
  <si>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</si>
  <si>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</si>
  <si>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</si>
  <si>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</si>
  <si>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</si>
  <si>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</si>
  <si>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</si>
  <si>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</si>
  <si>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</si>
  <si>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</si>
  <si>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</si>
  <si>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</si>
  <si>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</si>
  <si>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</si>
  <si>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</si>
  <si>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</si>
  <si>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</si>
  <si>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</si>
  <si>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</si>
  <si>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</si>
  <si>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</si>
  <si>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</si>
  <si>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</si>
  <si>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</si>
  <si>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</si>
  <si>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</si>
  <si>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</si>
  <si>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</si>
  <si>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</si>
  <si>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</si>
  <si>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</si>
  <si>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</si>
  <si>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</si>
  <si>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</si>
  <si>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</si>
  <si>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</si>
  <si>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</si>
  <si>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</si>
  <si>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</si>
  <si>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</si>
  <si>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</si>
  <si>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</si>
  <si>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</si>
  <si>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</si>
  <si>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</si>
  <si>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</si>
  <si>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</si>
  <si>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</si>
  <si>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</si>
  <si>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</si>
  <si>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</si>
  <si>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</si>
  <si>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</si>
  <si>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</si>
  <si>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</si>
  <si>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</si>
  <si>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</si>
  <si>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</si>
  <si>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</si>
  <si>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</si>
  <si>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</si>
  <si>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</si>
  <si>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</si>
  <si>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</si>
  <si>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</si>
  <si>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</si>
  <si>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</si>
  <si>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</si>
  <si>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</si>
  <si>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</si>
  <si>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</si>
  <si>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</si>
  <si>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</si>
  <si>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</si>
  <si>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</si>
  <si>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</si>
  <si>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</si>
  <si>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</si>
  <si>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</si>
  <si>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</si>
  <si>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</si>
  <si>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</si>
  <si>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</si>
  <si>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</si>
  <si>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</si>
  <si>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</si>
  <si>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</si>
  <si>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</si>
  <si>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</si>
  <si>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</si>
  <si>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</si>
  <si>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</si>
  <si>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</si>
  <si>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</si>
  <si>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</si>
  <si>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</si>
  <si>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</si>
  <si>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</si>
  <si>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</si>
  <si>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</si>
  <si>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</si>
  <si>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</si>
  <si>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</si>
  <si>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</si>
  <si>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</si>
  <si>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</si>
  <si>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</si>
  <si>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</si>
  <si>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</si>
  <si>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</si>
  <si>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</si>
  <si>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</si>
  <si>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</si>
  <si>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</si>
  <si>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</si>
  <si>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</si>
  <si>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</si>
  <si>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</si>
  <si>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</si>
  <si>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</si>
  <si>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</si>
  <si>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</si>
  <si>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</si>
  <si>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</si>
  <si>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</si>
  <si>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</si>
  <si>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</si>
  <si>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</si>
  <si>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</si>
  <si>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</si>
  <si>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</si>
  <si>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</si>
  <si>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</si>
  <si>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</si>
  <si>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</si>
  <si>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</si>
  <si>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</si>
  <si>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</si>
  <si>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</si>
  <si>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</si>
  <si>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</si>
  <si>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</si>
  <si>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</si>
  <si>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</si>
  <si>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</si>
  <si>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</si>
  <si>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</si>
  <si>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</si>
  <si>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</si>
  <si>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</si>
  <si>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</si>
  <si>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</si>
  <si>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</si>
  <si>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</si>
  <si>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</si>
  <si>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</si>
  <si>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</si>
  <si>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</si>
  <si>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</si>
  <si>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</si>
  <si>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</si>
  <si>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</si>
  <si>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</si>
  <si>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</si>
  <si>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</si>
  <si>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</si>
  <si>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</si>
  <si>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</si>
  <si>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</si>
  <si>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</si>
  <si>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</si>
  <si>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</si>
  <si>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</si>
  <si>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</si>
  <si>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</si>
  <si>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</si>
  <si>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</si>
  <si>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</si>
  <si>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</si>
  <si>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</si>
  <si>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</si>
  <si>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</si>
  <si>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</si>
  <si>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</si>
  <si>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</si>
  <si>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</si>
  <si>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</si>
  <si>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</si>
  <si>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</si>
  <si>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</si>
  <si>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</si>
  <si>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</si>
  <si>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</si>
  <si>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</si>
  <si>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</si>
  <si>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</si>
  <si>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</si>
  <si>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</si>
  <si>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</si>
  <si>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</si>
  <si>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</si>
  <si>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</si>
  <si>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</si>
  <si>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</si>
  <si>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</si>
  <si>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</si>
  <si>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</si>
  <si>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</si>
  <si>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</si>
  <si>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</si>
  <si>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</si>
  <si>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</si>
  <si>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</si>
  <si>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</si>
  <si>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</si>
  <si>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</si>
  <si>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</si>
  <si>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</si>
  <si>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</si>
  <si>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</si>
  <si>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</si>
  <si>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</si>
  <si>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</si>
  <si>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</si>
  <si>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</si>
  <si>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</si>
  <si>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</si>
  <si>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</si>
  <si>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</si>
  <si>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</si>
  <si>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</si>
  <si>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</si>
  <si>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</si>
  <si>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</si>
  <si>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</si>
  <si>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</si>
  <si>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</si>
  <si>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</si>
  <si>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</si>
  <si>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</si>
  <si>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</si>
  <si>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</si>
  <si>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</si>
  <si>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</si>
  <si>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</si>
  <si>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</si>
  <si>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</si>
  <si>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</si>
  <si>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</si>
  <si>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</si>
  <si>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</si>
  <si>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</si>
  <si>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</si>
  <si>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</si>
  <si>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</si>
  <si>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</si>
  <si>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</si>
  <si>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</si>
  <si>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</si>
  <si>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</si>
  <si>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</si>
  <si>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</si>
  <si>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</si>
  <si>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</si>
  <si>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</si>
  <si>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</si>
  <si>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</si>
  <si>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</si>
  <si>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</si>
  <si>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</si>
  <si>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</si>
  <si>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</si>
  <si>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</si>
  <si>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</si>
  <si>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</si>
  <si>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</si>
  <si>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</si>
  <si>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</si>
  <si>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</si>
  <si>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</si>
  <si>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</si>
  <si>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</si>
  <si>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</si>
  <si>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</si>
  <si>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</si>
  <si>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</si>
  <si>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</si>
  <si>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</si>
  <si>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</si>
  <si>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</si>
  <si>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</si>
  <si>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</si>
  <si>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</si>
  <si>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</si>
  <si>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</si>
  <si>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</si>
  <si>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</si>
  <si>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</si>
  <si>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</si>
  <si>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</si>
  <si>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</si>
  <si>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</si>
  <si>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</si>
  <si>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</si>
  <si>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</si>
  <si>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</si>
  <si>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</si>
  <si>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</si>
  <si>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</si>
  <si>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</si>
  <si>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</si>
  <si>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</si>
  <si>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</si>
  <si>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</si>
  <si>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</si>
  <si>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</si>
  <si>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</si>
  <si>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</si>
  <si>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</si>
  <si>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</si>
  <si>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</si>
  <si>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</si>
  <si>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</si>
  <si>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</si>
  <si>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</si>
  <si>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</si>
  <si>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</si>
  <si>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</si>
  <si>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</si>
  <si>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</si>
  <si>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</si>
  <si>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</si>
  <si>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</si>
  <si>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</si>
  <si>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</si>
  <si>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</si>
  <si>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</si>
  <si>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</si>
  <si>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</si>
  <si>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</si>
  <si>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</si>
  <si>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</si>
  <si>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</si>
  <si>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</si>
  <si>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</si>
  <si>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</si>
  <si>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</si>
  <si>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</si>
  <si>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</si>
  <si>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</si>
  <si>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</si>
  <si>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</si>
  <si>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</si>
  <si>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</si>
  <si>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</si>
  <si>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</si>
  <si>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</si>
  <si>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</si>
  <si>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</si>
  <si>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</si>
  <si>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</si>
  <si>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</si>
  <si>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</si>
  <si>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</si>
  <si>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</si>
  <si>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</si>
  <si>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</si>
  <si>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</si>
  <si>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</si>
  <si>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</si>
  <si>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</si>
  <si>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</si>
  <si>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</si>
  <si>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</si>
  <si>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</si>
  <si>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</si>
  <si>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</si>
  <si>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</si>
  <si>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</si>
  <si>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</si>
  <si>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</si>
  <si>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</si>
  <si>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</si>
  <si>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</si>
  <si>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</si>
  <si>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</si>
  <si>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</si>
  <si>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</si>
  <si>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</si>
  <si>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</si>
  <si>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</si>
  <si>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</si>
  <si>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</si>
  <si>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</si>
  <si>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</si>
  <si>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</si>
  <si>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</si>
  <si>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</si>
  <si>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</si>
  <si>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</si>
  <si>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</si>
  <si>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</si>
  <si>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</si>
  <si>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</si>
  <si>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</si>
  <si>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</si>
  <si>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</si>
  <si>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</si>
  <si>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</si>
  <si>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</si>
  <si>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</si>
  <si>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</si>
  <si>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</si>
  <si>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</si>
  <si>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</si>
  <si>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</si>
  <si>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</si>
  <si>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</si>
  <si>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</si>
  <si>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</si>
  <si>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</si>
  <si>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</si>
  <si>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</si>
  <si>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</si>
  <si>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</si>
  <si>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</si>
  <si>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</si>
  <si>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</si>
  <si>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</si>
  <si>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</si>
  <si>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</si>
  <si>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</si>
  <si>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</si>
  <si>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</si>
  <si>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</si>
  <si>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</si>
  <si>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</si>
  <si>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</si>
  <si>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</si>
  <si>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</si>
  <si>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</si>
  <si>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</si>
  <si>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</si>
  <si>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</si>
  <si>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</si>
  <si>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</si>
  <si>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</si>
  <si>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</si>
  <si>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</si>
  <si>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</si>
  <si>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</si>
  <si>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</si>
  <si>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</si>
  <si>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</si>
  <si>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</si>
  <si>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</si>
  <si>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</si>
  <si>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</si>
  <si>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</si>
  <si>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</si>
  <si>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</si>
  <si>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</si>
  <si>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</si>
  <si>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</si>
  <si>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</si>
  <si>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</si>
  <si>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</si>
  <si>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</si>
  <si>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</si>
  <si>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</si>
  <si>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</si>
  <si>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</si>
  <si>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</si>
  <si>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</si>
  <si>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</si>
  <si>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</si>
  <si>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</si>
  <si>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</si>
  <si>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</si>
  <si>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</si>
  <si>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</si>
  <si>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</si>
  <si>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</si>
  <si>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</si>
  <si>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</si>
  <si>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</si>
  <si>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</si>
  <si>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</si>
  <si>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</si>
  <si>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</si>
  <si>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</si>
  <si>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</si>
  <si>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</si>
  <si>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</si>
  <si>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</si>
  <si>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</si>
  <si>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</si>
  <si>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</si>
  <si>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</si>
  <si>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</si>
  <si>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</si>
  <si>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</si>
  <si>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</si>
  <si>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</si>
  <si>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</si>
  <si>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</si>
  <si>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</si>
  <si>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</si>
  <si>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</si>
  <si>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</si>
  <si>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</si>
  <si>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</si>
  <si>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</si>
  <si>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</si>
  <si>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</si>
  <si>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</si>
  <si>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</si>
  <si>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</si>
  <si>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</si>
  <si>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</si>
  <si>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</si>
  <si>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</si>
  <si>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</si>
  <si>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</si>
  <si>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</si>
  <si>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</si>
  <si>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</si>
  <si>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</si>
  <si>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</si>
  <si>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</si>
  <si>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</si>
  <si>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</si>
  <si>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</si>
  <si>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</si>
  <si>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</si>
  <si>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</si>
  <si>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</si>
  <si>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</si>
  <si>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</si>
  <si>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</si>
  <si>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</si>
  <si>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</si>
  <si>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</si>
  <si>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</si>
  <si>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</si>
  <si>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</si>
  <si>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</si>
  <si>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</si>
  <si>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</si>
  <si>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</si>
  <si>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</si>
  <si>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</si>
  <si>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</si>
  <si>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</si>
  <si>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</si>
  <si>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</si>
  <si>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</si>
  <si>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</si>
  <si>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</si>
  <si>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</si>
  <si>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</si>
  <si>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</si>
  <si>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</si>
  <si>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</si>
  <si>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</si>
  <si>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</si>
  <si>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</si>
  <si>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</si>
  <si>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</si>
  <si>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</si>
  <si>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</si>
  <si>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</si>
  <si>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</si>
  <si>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</si>
  <si>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</si>
  <si>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</si>
  <si>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</si>
  <si>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</si>
  <si>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</si>
  <si>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</si>
  <si>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</si>
  <si>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</si>
  <si>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</si>
  <si>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</si>
  <si>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</si>
  <si>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</si>
  <si>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</si>
  <si>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</si>
  <si>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</si>
  <si>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</si>
  <si>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</si>
  <si>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</si>
  <si>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</si>
  <si>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</si>
  <si>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</si>
  <si>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</si>
  <si>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</si>
  <si>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</si>
  <si>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</si>
  <si>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</si>
  <si>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</si>
  <si>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</si>
  <si>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</si>
  <si>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</si>
  <si>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</si>
  <si>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</si>
  <si>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</si>
  <si>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</si>
  <si>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</si>
  <si>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</si>
  <si>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</si>
  <si>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</si>
  <si>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</si>
  <si>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</si>
  <si>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</si>
  <si>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</si>
  <si>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</si>
  <si>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</si>
  <si>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</si>
  <si>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</si>
  <si>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</si>
  <si>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</si>
  <si>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</si>
  <si>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</si>
  <si>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</si>
  <si>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</si>
  <si>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</si>
  <si>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</si>
  <si>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</si>
  <si>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</si>
  <si>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</si>
  <si>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</si>
  <si>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</si>
  <si>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</si>
  <si>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</si>
  <si>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</si>
  <si>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</si>
  <si>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</si>
  <si>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</si>
  <si>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</si>
  <si>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</si>
  <si>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</si>
  <si>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</si>
  <si>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</si>
  <si>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</si>
  <si>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</si>
  <si>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</si>
  <si>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</si>
  <si>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</si>
  <si>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</si>
  <si>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</si>
  <si>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</si>
  <si>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</si>
  <si>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</si>
  <si>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</si>
  <si>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</si>
  <si>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</si>
  <si>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</si>
  <si>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</si>
  <si>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</si>
  <si>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</si>
  <si>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</si>
  <si>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</si>
  <si>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</si>
  <si>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</si>
  <si>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</si>
  <si>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</si>
  <si>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</si>
  <si>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</si>
  <si>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</si>
  <si>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</si>
  <si>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</si>
  <si>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</si>
  <si>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</si>
  <si>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</si>
  <si>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</si>
  <si>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</si>
  <si>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</si>
  <si>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</si>
  <si>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</si>
  <si>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</si>
  <si>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</si>
  <si>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</si>
  <si>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</si>
  <si>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</si>
  <si>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</si>
  <si>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</si>
  <si>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</si>
  <si>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</si>
  <si>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</si>
  <si>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</si>
  <si>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</si>
  <si>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</si>
  <si>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</si>
  <si>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</si>
  <si>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</si>
  <si>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</si>
  <si>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</si>
  <si>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</si>
  <si>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</si>
  <si>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</si>
  <si>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</si>
  <si>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</si>
  <si>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</si>
  <si>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</si>
  <si>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</si>
  <si>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</si>
  <si>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</si>
  <si>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</si>
  <si>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</si>
  <si>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</si>
  <si>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</si>
  <si>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</si>
  <si>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</si>
  <si>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</si>
  <si>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</si>
  <si>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</si>
  <si>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</si>
  <si>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</si>
  <si>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</si>
  <si>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</si>
  <si>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</si>
  <si>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</si>
  <si>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</si>
  <si>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</si>
  <si>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</si>
  <si>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</si>
  <si>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</si>
  <si>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</si>
  <si>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</si>
  <si>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</si>
  <si>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</si>
  <si>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</si>
  <si>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</si>
  <si>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</si>
  <si>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</si>
  <si>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</si>
  <si>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</si>
  <si>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</si>
  <si>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</si>
  <si>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</si>
  <si>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</si>
  <si>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</si>
  <si>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</si>
  <si>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</si>
  <si>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</si>
  <si>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</si>
  <si>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</si>
  <si>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</si>
  <si>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</si>
  <si>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</si>
  <si>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</si>
  <si>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</si>
  <si>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</si>
  <si>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</si>
  <si>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</si>
  <si>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</si>
  <si>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</si>
  <si>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</si>
  <si>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</si>
  <si>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</si>
  <si>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</si>
  <si>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</si>
  <si>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</si>
  <si>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</si>
  <si>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</si>
  <si>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</si>
  <si>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</si>
  <si>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</si>
  <si>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</si>
  <si>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</si>
  <si>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</si>
  <si>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</si>
  <si>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</si>
  <si>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</si>
  <si>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</si>
  <si>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</si>
  <si>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</si>
  <si>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</si>
  <si>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</si>
  <si>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</si>
  <si>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</si>
  <si>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</si>
  <si>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</si>
  <si>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</si>
  <si>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</si>
  <si>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</si>
  <si>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</si>
  <si>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</si>
  <si>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</si>
  <si>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</si>
  <si>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</si>
  <si>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</si>
  <si>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</si>
  <si>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</si>
  <si>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</si>
  <si>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</si>
  <si>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</si>
  <si>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</si>
  <si>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</si>
  <si>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</si>
  <si>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</si>
  <si>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</si>
  <si>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</si>
  <si>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</si>
  <si>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</si>
  <si>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</si>
  <si>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</si>
  <si>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</si>
  <si>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</si>
  <si>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</si>
  <si>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</si>
  <si>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</si>
  <si>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</si>
  <si>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</si>
  <si>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</si>
  <si>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</si>
  <si>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</si>
  <si>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</si>
  <si>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</si>
  <si>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</si>
  <si>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</si>
  <si>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</si>
  <si>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</si>
  <si>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</si>
  <si>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</si>
  <si>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</si>
  <si>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</si>
  <si>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</si>
  <si>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</si>
  <si>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</si>
  <si>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</si>
  <si>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</si>
  <si>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</si>
  <si>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</si>
  <si>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</si>
  <si>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</si>
  <si>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</si>
  <si>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</si>
  <si>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</si>
  <si>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</si>
  <si>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</si>
  <si>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</si>
  <si>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</si>
  <si>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</si>
  <si>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</si>
  <si>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</si>
  <si>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</si>
  <si>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</si>
  <si>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</si>
  <si>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</si>
  <si>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</si>
  <si>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</si>
  <si>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</si>
  <si>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</si>
  <si>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</si>
  <si>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</si>
  <si>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</si>
  <si>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</si>
  <si>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</si>
  <si>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</si>
  <si>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</si>
  <si>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</si>
  <si>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</si>
  <si>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</si>
  <si>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</si>
  <si>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</si>
  <si>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</si>
  <si>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</si>
  <si>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</si>
  <si>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</si>
  <si>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</si>
  <si>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</si>
  <si>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</si>
  <si>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</si>
  <si>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</si>
  <si>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</si>
  <si>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</si>
  <si>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</si>
  <si>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</si>
  <si>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</si>
  <si>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</si>
  <si>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</si>
  <si>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</si>
  <si>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</si>
  <si>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</si>
  <si>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</si>
  <si>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</si>
  <si>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</si>
  <si>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</si>
  <si>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</si>
  <si>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</si>
  <si>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</si>
  <si>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</si>
  <si>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</si>
  <si>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</si>
  <si>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</si>
  <si>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</si>
  <si>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</si>
  <si>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</si>
  <si>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</si>
  <si>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</si>
  <si>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</si>
  <si>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</si>
  <si>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</si>
  <si>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</si>
  <si>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</si>
  <si>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</si>
  <si>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</si>
  <si>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</si>
  <si>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</si>
  <si>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</si>
  <si>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</si>
  <si>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</si>
  <si>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</si>
  <si>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</si>
  <si>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</si>
  <si>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</si>
  <si>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</si>
  <si>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</si>
  <si>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</si>
  <si>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</si>
  <si>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</si>
  <si>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</si>
  <si>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</si>
  <si>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</si>
  <si>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</si>
  <si>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</si>
  <si>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</si>
  <si>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</si>
  <si>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</si>
  <si>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</si>
  <si>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</si>
  <si>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</si>
  <si>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</si>
  <si>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</si>
  <si>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</si>
  <si>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</si>
  <si>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</si>
  <si>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</si>
  <si>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</si>
  <si>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</si>
  <si>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</si>
  <si>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</si>
  <si>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</si>
  <si>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</si>
  <si>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</si>
  <si>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</si>
  <si>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</si>
  <si>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</si>
  <si>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</si>
  <si>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</si>
  <si>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</si>
  <si>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</si>
  <si>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</si>
  <si>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</si>
  <si>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</si>
  <si>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</si>
  <si>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</si>
  <si>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</si>
  <si>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</si>
  <si>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</si>
  <si>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</si>
  <si>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</si>
  <si>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</si>
  <si>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</si>
  <si>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</si>
  <si>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</si>
  <si>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</si>
  <si>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</si>
  <si>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</si>
  <si>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</si>
  <si>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</si>
  <si>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</si>
  <si>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</si>
  <si>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</si>
  <si>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</si>
  <si>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</si>
  <si>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</si>
  <si>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</si>
  <si>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</si>
  <si>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</si>
  <si>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</si>
  <si>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</si>
  <si>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</si>
  <si>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</si>
  <si>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</si>
  <si>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</si>
  <si>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</si>
  <si>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</si>
  <si>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</si>
  <si>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</si>
  <si>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</si>
  <si>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</si>
  <si>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</si>
  <si>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</si>
  <si>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</si>
  <si>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</si>
  <si>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</si>
  <si>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</si>
  <si>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</si>
  <si>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</si>
  <si>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</si>
  <si>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</si>
  <si>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</si>
  <si>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</si>
  <si>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</si>
  <si>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</si>
  <si>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</si>
  <si>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</si>
  <si>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</si>
  <si>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</si>
  <si>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</si>
  <si>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</si>
  <si>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</si>
  <si>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</si>
  <si>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</si>
  <si>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</si>
  <si>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</si>
  <si>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</si>
  <si>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</si>
  <si>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</si>
  <si>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</si>
  <si>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</si>
  <si>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</si>
  <si>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</si>
  <si>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</si>
  <si>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</si>
  <si>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</si>
  <si>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</si>
  <si>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</si>
  <si>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</si>
  <si>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</si>
  <si>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</si>
  <si>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</si>
  <si>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</si>
  <si>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</si>
  <si>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</si>
  <si>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</si>
  <si>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</si>
  <si>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</si>
  <si>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</si>
  <si>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</si>
  <si>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</si>
  <si>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</si>
  <si>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</si>
  <si>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</si>
  <si>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</si>
  <si>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</si>
  <si>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</si>
  <si>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</si>
  <si>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</si>
  <si>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</si>
  <si>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</si>
  <si>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</si>
  <si>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</si>
  <si>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</si>
  <si>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</si>
  <si>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</si>
  <si>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</si>
  <si>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</si>
  <si>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</si>
  <si>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</si>
  <si>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</si>
  <si>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</si>
  <si>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</si>
  <si>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</si>
  <si>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</si>
  <si>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</si>
  <si>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</si>
  <si>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</si>
  <si>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</si>
  <si>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</si>
  <si>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</si>
  <si>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</si>
  <si>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</si>
  <si>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</si>
  <si>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</si>
  <si>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</si>
  <si>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</si>
  <si>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</si>
  <si>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</si>
  <si>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</si>
  <si>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</si>
  <si>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</si>
  <si>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</si>
  <si>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</si>
  <si>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</si>
  <si>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</si>
  <si>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</si>
  <si>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</si>
  <si>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</si>
  <si>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</si>
  <si>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</si>
  <si>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</si>
  <si>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</si>
  <si>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</si>
  <si>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</si>
  <si>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</si>
  <si>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</si>
  <si>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</si>
  <si>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</si>
  <si>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</si>
  <si>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</si>
  <si>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</si>
  <si>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</si>
  <si>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</si>
  <si>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</si>
  <si>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</si>
  <si>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</si>
  <si>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</si>
  <si>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</si>
  <si>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</si>
  <si>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</si>
  <si>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</si>
  <si>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</si>
  <si>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</si>
  <si>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</si>
  <si>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</si>
  <si>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</si>
  <si>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</si>
  <si>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</si>
  <si>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</si>
  <si>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</si>
  <si>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</si>
  <si>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</si>
  <si>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</si>
  <si>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</si>
  <si>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</si>
  <si>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</si>
  <si>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</si>
  <si>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</si>
  <si>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</si>
  <si>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</si>
  <si>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</si>
  <si>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</si>
  <si>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</si>
  <si>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</si>
  <si>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</si>
  <si>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</si>
  <si>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</si>
  <si>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</si>
  <si>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</si>
  <si>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</si>
  <si>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</si>
  <si>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</si>
  <si>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</si>
  <si>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</si>
  <si>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</si>
  <si>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</si>
  <si>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</si>
  <si>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</si>
  <si>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</si>
  <si>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</si>
  <si>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</si>
  <si>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</si>
  <si>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</si>
  <si>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</si>
  <si>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</si>
  <si>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</si>
  <si>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</si>
  <si>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</si>
  <si>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</si>
  <si>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</si>
  <si>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</si>
  <si>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</si>
  <si>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</si>
  <si>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</si>
  <si>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</si>
  <si>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</si>
  <si>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</si>
  <si>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</si>
  <si>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</si>
  <si>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</si>
  <si>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</si>
  <si>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</si>
  <si>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</si>
  <si>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</si>
  <si>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</si>
  <si>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</si>
  <si>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</si>
  <si>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</si>
  <si>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</si>
  <si>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</si>
  <si>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</si>
  <si>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</si>
  <si>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</si>
  <si>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</si>
  <si>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</si>
  <si>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</si>
  <si>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</si>
  <si>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</si>
  <si>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</si>
  <si>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</si>
  <si>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</si>
  <si>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</si>
  <si>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</si>
  <si>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</si>
  <si>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</si>
  <si>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</si>
  <si>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</si>
  <si>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</si>
  <si>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</si>
  <si>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</si>
  <si>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</si>
  <si>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</si>
  <si>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</si>
  <si>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</si>
  <si>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</si>
  <si>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</si>
  <si>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</si>
  <si>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</si>
  <si>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</si>
  <si>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</si>
  <si>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</si>
  <si>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</si>
  <si>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</si>
  <si>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</si>
  <si>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</si>
  <si>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</si>
  <si>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</si>
  <si>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</si>
  <si>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</si>
  <si>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</si>
  <si>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</si>
  <si>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</si>
  <si>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</si>
  <si>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</si>
  <si>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</si>
  <si>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</si>
  <si>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</si>
  <si>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</si>
  <si>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</si>
  <si>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</si>
  <si>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</si>
  <si>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</si>
  <si>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</si>
  <si>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</si>
  <si>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</si>
  <si>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</si>
  <si>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</si>
  <si>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</si>
  <si>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</si>
  <si>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</si>
  <si>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</si>
  <si>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</si>
  <si>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</si>
  <si>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</si>
  <si>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</si>
  <si>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</si>
  <si>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</si>
  <si>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</si>
  <si>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</si>
  <si>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</si>
  <si>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</si>
  <si>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</si>
  <si>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</si>
  <si>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</si>
  <si>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</si>
  <si>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</si>
  <si>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</si>
  <si>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</si>
  <si>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</si>
  <si>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</si>
  <si>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</si>
  <si>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</si>
  <si>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</si>
  <si>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</si>
  <si>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</si>
  <si>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</si>
  <si>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</si>
  <si>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</si>
  <si>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</si>
  <si>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</si>
  <si>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</si>
  <si>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</si>
  <si>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</si>
  <si>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</si>
  <si>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</si>
  <si>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</si>
  <si>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</si>
  <si>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</si>
  <si>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</si>
  <si>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</si>
  <si>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</si>
  <si>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</si>
  <si>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</si>
  <si>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</si>
  <si>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</si>
  <si>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</si>
  <si>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</si>
  <si>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</si>
  <si>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</si>
  <si>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</si>
  <si>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</si>
  <si>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</si>
  <si>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</si>
  <si>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</si>
  <si>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</si>
  <si>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</si>
  <si>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</si>
  <si>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</si>
  <si>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</si>
  <si>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</si>
  <si>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</si>
  <si>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</si>
  <si>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</si>
  <si>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</si>
  <si>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</si>
  <si>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</si>
  <si>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</si>
  <si>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</si>
  <si>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</si>
  <si>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</si>
  <si>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</si>
  <si>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</si>
  <si>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</si>
  <si>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</si>
  <si>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</si>
  <si>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</si>
  <si>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</si>
  <si>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</si>
  <si>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</si>
  <si>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</si>
  <si>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</si>
  <si>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</si>
  <si>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</si>
  <si>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</si>
  <si>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</si>
  <si>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</si>
  <si>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</si>
  <si>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</si>
  <si>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</si>
  <si>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</si>
  <si>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</si>
  <si>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</si>
  <si>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</si>
  <si>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</si>
  <si>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</si>
  <si>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</si>
  <si>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</si>
  <si>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</si>
  <si>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</si>
  <si>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</si>
  <si>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</si>
  <si>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</si>
  <si>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</si>
  <si>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</si>
  <si>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</si>
  <si>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</si>
  <si>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</si>
  <si>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</si>
  <si>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</si>
  <si>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</si>
  <si>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</si>
  <si>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</si>
  <si>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</si>
  <si>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</si>
  <si>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</si>
  <si>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</si>
  <si>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</si>
  <si>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</si>
  <si>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</si>
  <si>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</si>
  <si>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</si>
  <si>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</si>
  <si>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</si>
  <si>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</si>
  <si>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</si>
  <si>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</si>
  <si>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</si>
  <si>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</si>
  <si>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</si>
  <si>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</si>
  <si>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</si>
  <si>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</si>
  <si>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</si>
  <si>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</si>
  <si>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</si>
  <si>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</si>
  <si>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</si>
  <si>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</si>
  <si>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</si>
  <si>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</si>
  <si>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</si>
  <si>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</si>
  <si>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</si>
  <si>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</si>
  <si>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</si>
  <si>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</si>
  <si>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</si>
  <si>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</si>
  <si>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</si>
  <si>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</si>
  <si>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</si>
  <si>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</si>
  <si>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</si>
  <si>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</si>
  <si>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</si>
  <si>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</si>
  <si>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</si>
  <si>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</si>
  <si>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</si>
  <si>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</si>
  <si>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</si>
  <si>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</si>
  <si>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</si>
  <si>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</si>
  <si>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</si>
  <si>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</si>
  <si>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</si>
  <si>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</si>
  <si>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</si>
  <si>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</si>
  <si>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</si>
  <si>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</si>
  <si>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</si>
  <si>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</si>
  <si>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</si>
  <si>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</si>
  <si>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</si>
  <si>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</si>
  <si>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</si>
  <si>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</si>
  <si>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</si>
  <si>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</si>
  <si>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</si>
  <si>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</si>
  <si>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</si>
  <si>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</si>
  <si>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</si>
  <si>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</si>
  <si>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</si>
  <si>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</si>
  <si>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</si>
  <si>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</si>
  <si>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</si>
  <si>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</si>
  <si>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</si>
  <si>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</si>
  <si>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</si>
  <si>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</si>
  <si>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</si>
  <si>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</si>
  <si>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</si>
  <si>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</si>
  <si>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</si>
  <si>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</si>
  <si>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</si>
  <si>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</si>
  <si>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</si>
  <si>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</si>
  <si>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</si>
  <si>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</si>
  <si>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</si>
  <si>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</si>
  <si>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</si>
  <si>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</si>
  <si>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</si>
  <si>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</si>
  <si>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</si>
  <si>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</si>
  <si>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</si>
  <si>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</si>
  <si>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</si>
  <si>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</si>
  <si>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</si>
  <si>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</si>
  <si>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</si>
  <si>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</si>
  <si>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</si>
  <si>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</si>
  <si>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</si>
  <si>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</si>
  <si>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</si>
  <si>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</si>
  <si>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</si>
  <si>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</si>
  <si>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</si>
  <si>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</si>
  <si>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</si>
  <si>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</si>
  <si>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</si>
  <si>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</si>
  <si>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</si>
  <si>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</si>
  <si>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</si>
  <si>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</si>
  <si>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</si>
  <si>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</si>
  <si>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</si>
  <si>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</si>
  <si>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</si>
  <si>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</si>
  <si>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</si>
  <si>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</si>
  <si>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</si>
  <si>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</si>
  <si>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</si>
  <si>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</si>
  <si>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</si>
  <si>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</si>
  <si>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</si>
  <si>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</si>
  <si>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</si>
  <si>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</si>
  <si>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</si>
  <si>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</si>
  <si>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</si>
  <si>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</si>
  <si>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</si>
  <si>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</si>
  <si>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</si>
  <si>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</si>
  <si>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</si>
  <si>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</si>
  <si>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</si>
  <si>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</si>
  <si>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</si>
  <si>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</si>
  <si>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</si>
  <si>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</si>
  <si>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</si>
  <si>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</si>
  <si>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</si>
  <si>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</si>
  <si>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</si>
  <si>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</si>
  <si>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</si>
  <si>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</si>
  <si>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</si>
  <si>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</si>
  <si>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</si>
  <si>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</si>
  <si>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</si>
  <si>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</si>
  <si>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</si>
  <si>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</si>
  <si>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</si>
  <si>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</si>
  <si>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</si>
  <si>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</si>
  <si>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</si>
  <si>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</si>
  <si>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</si>
  <si>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</si>
  <si>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</si>
  <si>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</si>
  <si>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</si>
  <si>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</si>
  <si>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</si>
  <si>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</si>
  <si>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</si>
  <si>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</si>
  <si>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</si>
  <si>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</si>
  <si>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</si>
  <si>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</si>
  <si>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</si>
  <si>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</si>
  <si>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</si>
  <si>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</si>
  <si>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</si>
  <si>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</si>
  <si>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</si>
  <si>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</si>
  <si>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</si>
  <si>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</si>
  <si>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</si>
  <si>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</si>
  <si>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</si>
  <si>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</si>
  <si>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</si>
  <si>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</si>
  <si>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</si>
  <si>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</si>
  <si>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</si>
  <si>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</si>
  <si>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</si>
  <si>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</si>
  <si>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</si>
  <si>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</si>
  <si>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</si>
  <si>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</si>
  <si>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</si>
  <si>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</si>
  <si>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</si>
  <si>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</si>
  <si>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</si>
  <si>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</si>
  <si>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</si>
  <si>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</si>
  <si>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</si>
  <si>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</si>
  <si>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</si>
  <si>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</si>
  <si>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</si>
  <si>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</si>
  <si>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</si>
  <si>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</si>
  <si>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</si>
  <si>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</si>
  <si>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</si>
  <si>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</si>
  <si>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</si>
  <si>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</si>
  <si>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</si>
  <si>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</si>
  <si>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</si>
  <si>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</si>
  <si>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</si>
  <si>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</si>
  <si>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</si>
  <si>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</si>
  <si>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</si>
  <si>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</si>
  <si>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</si>
  <si>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</si>
  <si>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</si>
  <si>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</si>
  <si>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</si>
  <si>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</si>
  <si>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</si>
  <si>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</si>
  <si>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</si>
  <si>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</si>
  <si>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</si>
  <si>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</si>
  <si>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</si>
  <si>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</si>
  <si>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</si>
  <si>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</si>
  <si>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</si>
  <si>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</si>
  <si>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</si>
  <si>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</si>
  <si>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</si>
  <si>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</si>
  <si>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</si>
  <si>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</si>
  <si>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</si>
  <si>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</si>
  <si>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</si>
  <si>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</si>
  <si>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</si>
  <si>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</si>
  <si>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</si>
  <si>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</si>
  <si>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</si>
  <si>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</si>
  <si>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</si>
  <si>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</si>
  <si>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</si>
  <si>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</si>
  <si>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</si>
  <si>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</si>
  <si>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</si>
  <si>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</si>
  <si>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</si>
  <si>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</si>
  <si>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</si>
  <si>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</si>
  <si>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</si>
  <si>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</si>
  <si>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</si>
  <si>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</si>
  <si>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</si>
  <si>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</si>
  <si>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</si>
  <si>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</si>
  <si>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</si>
  <si>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</si>
  <si>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</si>
  <si>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</si>
  <si>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</si>
  <si>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</si>
  <si>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</si>
  <si>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</si>
  <si>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</si>
  <si>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</si>
  <si>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</si>
  <si>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</si>
  <si>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</si>
  <si>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</si>
  <si>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</si>
  <si>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</si>
  <si>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</si>
  <si>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</si>
  <si>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</si>
  <si>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</si>
  <si>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</si>
  <si>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</si>
  <si>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</si>
  <si>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</si>
  <si>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</si>
  <si>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</si>
  <si>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</si>
  <si>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</si>
  <si>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</si>
  <si>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</si>
  <si>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</si>
  <si>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</si>
  <si>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</si>
  <si>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</si>
  <si>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</si>
  <si>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</si>
  <si>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</si>
  <si>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</si>
  <si>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</si>
  <si>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</si>
  <si>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</si>
  <si>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</si>
  <si>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</si>
  <si>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</si>
  <si>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</si>
  <si>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</si>
  <si>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</si>
  <si>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</si>
  <si>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</si>
  <si>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</si>
  <si>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</si>
  <si>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</si>
  <si>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</si>
  <si>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</si>
  <si>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</si>
  <si>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</si>
  <si>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</si>
  <si>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</si>
  <si>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</si>
  <si>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</si>
  <si>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</si>
  <si>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</si>
  <si>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</si>
  <si>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</si>
  <si>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</si>
  <si>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</si>
  <si>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</si>
  <si>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</si>
  <si>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</si>
  <si>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</si>
  <si>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</si>
  <si>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</si>
  <si>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</si>
  <si>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</si>
  <si>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</si>
  <si>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</si>
  <si>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</si>
  <si>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</si>
  <si>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</si>
  <si>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</si>
  <si>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</si>
  <si>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</si>
  <si>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</si>
  <si>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</si>
  <si>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</si>
  <si>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</si>
  <si>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</si>
  <si>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</si>
  <si>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</si>
  <si>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</si>
  <si>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</si>
  <si>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</si>
  <si>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</si>
  <si>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</si>
  <si>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</si>
  <si>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</si>
  <si>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</si>
  <si>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</si>
  <si>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</si>
  <si>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</si>
  <si>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</si>
  <si>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</si>
  <si>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</si>
  <si>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</si>
  <si>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</si>
  <si>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</si>
  <si>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</si>
  <si>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</si>
  <si>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</si>
  <si>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</si>
  <si>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</si>
  <si>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</si>
  <si>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</si>
  <si>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</si>
  <si>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</si>
  <si>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</si>
  <si>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</si>
  <si>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</si>
  <si>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</si>
  <si>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</si>
  <si>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</si>
  <si>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</si>
  <si>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</si>
  <si>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</si>
  <si>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</si>
  <si>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</si>
  <si>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</si>
  <si>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</si>
  <si>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</si>
  <si>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</si>
  <si>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</si>
  <si>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</si>
  <si>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</si>
  <si>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</si>
  <si>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</si>
  <si>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</si>
  <si>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</si>
  <si>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</si>
  <si>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</si>
  <si>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</si>
  <si>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</si>
  <si>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</si>
  <si>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</si>
  <si>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</si>
  <si>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</si>
  <si>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</si>
  <si>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</si>
  <si>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</si>
  <si>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</si>
  <si>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</si>
  <si>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</si>
  <si>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</si>
  <si>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</si>
  <si>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</si>
  <si>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</si>
  <si>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</si>
  <si>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</si>
  <si>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</si>
  <si>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</si>
  <si>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</si>
  <si>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</si>
  <si>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</si>
  <si>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</si>
  <si>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</si>
  <si>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</si>
  <si>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</si>
  <si>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</si>
  <si>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</si>
  <si>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</si>
  <si>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</si>
  <si>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</si>
  <si>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</si>
  <si>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</si>
  <si>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</si>
  <si>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</si>
  <si>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</si>
  <si>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</si>
  <si>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</si>
  <si>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</si>
  <si>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</si>
  <si>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</si>
  <si>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</si>
  <si>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</si>
  <si>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</si>
  <si>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</si>
  <si>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</si>
  <si>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</si>
  <si>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</si>
  <si>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</si>
  <si>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</si>
  <si>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</si>
  <si>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</si>
  <si>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</si>
  <si>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</si>
  <si>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</si>
  <si>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</si>
  <si>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</si>
  <si>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</si>
  <si>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</si>
  <si>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</si>
  <si>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</si>
  <si>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</si>
  <si>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</si>
  <si>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</si>
  <si>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</si>
  <si>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</si>
  <si>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</si>
  <si>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</si>
  <si>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</si>
  <si>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</si>
  <si>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</si>
  <si>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</si>
  <si>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</si>
  <si>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</si>
  <si>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</si>
  <si>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</si>
  <si>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</si>
  <si>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</si>
  <si>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</si>
  <si>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</si>
  <si>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</si>
  <si>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</si>
  <si>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</si>
  <si>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</si>
  <si>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</si>
  <si>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</si>
  <si>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</si>
  <si>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</si>
  <si>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</si>
  <si>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</si>
  <si>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</si>
  <si>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</si>
  <si>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</si>
  <si>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</si>
  <si>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</si>
  <si>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</si>
  <si>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</si>
  <si>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</si>
  <si>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</si>
  <si>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</si>
  <si>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</si>
  <si>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</si>
  <si>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</si>
  <si>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</si>
  <si>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</si>
  <si>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</si>
  <si>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</si>
  <si>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</si>
  <si>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</si>
  <si>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</si>
  <si>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</si>
  <si>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</si>
  <si>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</si>
  <si>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</si>
  <si>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</si>
  <si>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</si>
  <si>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</si>
  <si>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</si>
  <si>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</si>
  <si>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</si>
  <si>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</si>
  <si>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</si>
  <si>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</si>
  <si>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</si>
  <si>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</si>
  <si>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</si>
  <si>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</si>
  <si>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</si>
  <si>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</si>
  <si>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</si>
  <si>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</si>
  <si>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</si>
  <si>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</si>
  <si>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</si>
  <si>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</si>
  <si>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</si>
  <si>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</si>
  <si>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</si>
  <si>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</si>
  <si>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</si>
  <si>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</si>
  <si>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</si>
  <si>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</si>
  <si>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</si>
  <si>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</si>
  <si>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</si>
  <si>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</si>
  <si>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</si>
  <si>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</si>
  <si>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</si>
  <si>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</si>
  <si>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</si>
  <si>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</si>
  <si>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</si>
  <si>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</si>
  <si>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</si>
  <si>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</si>
  <si>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</si>
  <si>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</si>
  <si>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</si>
  <si>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</si>
  <si>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</si>
  <si>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</si>
  <si>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</si>
  <si>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</si>
  <si>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</si>
  <si>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</si>
  <si>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</si>
  <si>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</si>
  <si>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</si>
  <si>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</si>
  <si>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</si>
  <si>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</si>
  <si>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</si>
  <si>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</si>
  <si>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</si>
  <si>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</si>
  <si>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</si>
  <si>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</si>
  <si>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</si>
  <si>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</si>
  <si>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</si>
  <si>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</si>
  <si>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</si>
  <si>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</si>
  <si>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</si>
  <si>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</si>
  <si>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</si>
  <si>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</si>
  <si>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</si>
  <si>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</si>
  <si>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</si>
  <si>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</si>
  <si>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</si>
  <si>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</si>
  <si>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</si>
  <si>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</si>
  <si>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</si>
  <si>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</si>
  <si>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</si>
  <si>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</si>
  <si>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</si>
  <si>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</si>
  <si>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</si>
  <si>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</si>
  <si>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</si>
  <si>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</si>
  <si>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</si>
  <si>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</si>
  <si>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</si>
  <si>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</si>
  <si>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</si>
  <si>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</si>
  <si>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</si>
  <si>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</si>
  <si>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</si>
  <si>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</si>
  <si>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</si>
  <si>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</si>
  <si>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</si>
  <si>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</si>
  <si>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</si>
  <si>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</si>
  <si>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</si>
  <si>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</si>
  <si>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</si>
  <si>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</si>
  <si>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</si>
  <si>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</si>
  <si>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</si>
  <si>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</si>
  <si>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</si>
  <si>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</si>
  <si>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</si>
  <si>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</si>
  <si>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</si>
  <si>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</si>
  <si>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</si>
  <si>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</si>
  <si>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</si>
  <si>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</si>
  <si>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</si>
  <si>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</si>
  <si>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</si>
  <si>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</si>
  <si>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</si>
  <si>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</si>
  <si>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</si>
  <si>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</si>
  <si>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</si>
  <si>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</si>
  <si>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</si>
  <si>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</si>
  <si>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</si>
  <si>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</si>
  <si>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</si>
  <si>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</si>
  <si>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</si>
  <si>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</si>
  <si>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</si>
  <si>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</si>
  <si>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</si>
  <si>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</si>
  <si>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</si>
  <si>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</si>
  <si>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</si>
  <si>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</si>
  <si>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</si>
  <si>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</si>
  <si>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</si>
  <si>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</si>
  <si>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</si>
  <si>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</si>
  <si>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</si>
  <si>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</si>
  <si>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</si>
  <si>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</si>
  <si>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</si>
  <si>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</si>
  <si>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</si>
  <si>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</si>
  <si>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</si>
  <si>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</si>
  <si>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</si>
  <si>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</si>
  <si>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</si>
  <si>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</si>
  <si>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</si>
  <si>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</si>
  <si>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</si>
  <si>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</si>
  <si>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</si>
  <si>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</si>
  <si>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</si>
  <si>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</si>
  <si>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</si>
  <si>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</si>
  <si>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</si>
  <si>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</si>
  <si>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</si>
  <si>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</si>
  <si>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</si>
  <si>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</si>
  <si>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</si>
  <si>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</si>
  <si>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</si>
  <si>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</si>
  <si>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</si>
  <si>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</si>
  <si>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</si>
  <si>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</si>
  <si>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</si>
  <si>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</si>
  <si>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</si>
  <si>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</si>
  <si>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</si>
  <si>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</si>
  <si>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</si>
  <si>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</si>
  <si>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</si>
  <si>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</si>
  <si>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</si>
  <si>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</si>
  <si>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</si>
  <si>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</si>
  <si>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</si>
  <si>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</si>
  <si>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</si>
  <si>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</si>
  <si>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</si>
  <si>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</si>
  <si>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</si>
  <si>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</si>
  <si>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</si>
  <si>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</si>
  <si>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</si>
  <si>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</si>
  <si>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</si>
  <si>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</si>
  <si>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</si>
  <si>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</si>
  <si>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</si>
  <si>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</si>
  <si>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</si>
  <si>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</si>
  <si>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</si>
  <si>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</si>
  <si>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</si>
  <si>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</si>
  <si>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</si>
  <si>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</si>
  <si>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</si>
  <si>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</si>
  <si>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</si>
  <si>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</si>
  <si>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</si>
  <si>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</si>
  <si>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</si>
  <si>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</si>
  <si>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</si>
  <si>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</si>
  <si>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</si>
  <si>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</si>
  <si>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</si>
  <si>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</si>
  <si>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</si>
  <si>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</si>
  <si>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</si>
  <si>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</si>
  <si>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</si>
  <si>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</si>
  <si>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</si>
  <si>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</si>
  <si>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</si>
  <si>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</si>
  <si>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</si>
  <si>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</si>
  <si>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</si>
  <si>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</si>
  <si>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</si>
  <si>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</si>
  <si>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</si>
  <si>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</si>
  <si>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</si>
  <si>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</si>
  <si>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</si>
  <si>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</si>
  <si>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</si>
  <si>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</si>
  <si>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</si>
  <si>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</si>
  <si>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</si>
  <si>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</si>
  <si>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</si>
  <si>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</si>
  <si>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</si>
  <si>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</si>
  <si>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</si>
  <si>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</si>
  <si>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</si>
  <si>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</si>
  <si>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</si>
  <si>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</si>
  <si>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</si>
  <si>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</si>
  <si>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</si>
  <si>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</si>
  <si>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</si>
  <si>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</si>
  <si>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</si>
  <si>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</si>
  <si>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</si>
  <si>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</si>
  <si>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</si>
  <si>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</si>
  <si>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</si>
  <si>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</si>
  <si>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</si>
  <si>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</si>
  <si>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</si>
  <si>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</si>
  <si>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</si>
  <si>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</si>
  <si>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</si>
  <si>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</si>
  <si>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</si>
  <si>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</si>
  <si>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</si>
  <si>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</si>
  <si>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</si>
  <si>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</si>
  <si>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</si>
  <si>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</si>
  <si>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</si>
  <si>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</si>
  <si>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</si>
  <si>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</si>
  <si>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</si>
  <si>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</si>
  <si>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</si>
  <si>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</si>
  <si>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</si>
  <si>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</si>
  <si>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</si>
  <si>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</si>
  <si>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</si>
  <si>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</si>
  <si>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</si>
  <si>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</si>
  <si>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</si>
  <si>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</si>
  <si>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</si>
  <si>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</si>
  <si>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</si>
  <si>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</si>
  <si>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</si>
  <si>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</si>
  <si>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</si>
  <si>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</si>
  <si>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</si>
  <si>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</si>
  <si>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</si>
  <si>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</si>
  <si>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</si>
  <si>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</si>
  <si>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</si>
  <si>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</si>
  <si>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</si>
  <si>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</si>
  <si>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</si>
  <si>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</si>
  <si>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</si>
  <si>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</si>
  <si>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</si>
  <si>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</si>
  <si>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</si>
  <si>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</si>
  <si>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</si>
  <si>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</si>
  <si>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</si>
  <si>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</si>
  <si>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</si>
  <si>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</si>
  <si>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</si>
  <si>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</si>
  <si>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</si>
  <si>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</si>
  <si>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</si>
  <si>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</si>
  <si>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</si>
  <si>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</si>
  <si>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</si>
  <si>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</si>
  <si>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</si>
  <si>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</si>
  <si>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</si>
  <si>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</si>
  <si>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</si>
  <si>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</si>
  <si>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</si>
  <si>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</si>
  <si>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</si>
  <si>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</si>
  <si>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</si>
  <si>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</si>
  <si>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</si>
  <si>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</si>
  <si>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</si>
  <si>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</si>
  <si>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</si>
  <si>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</si>
  <si>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</si>
  <si>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</si>
  <si>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</si>
  <si>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</si>
  <si>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</si>
  <si>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</si>
  <si>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</si>
  <si>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</si>
  <si>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</si>
  <si>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</si>
  <si>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</si>
  <si>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</si>
  <si>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</si>
  <si>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</si>
  <si>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</si>
  <si>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</si>
  <si>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</si>
  <si>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</si>
  <si>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</si>
  <si>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</si>
  <si>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</si>
  <si>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</si>
  <si>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</si>
  <si>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</si>
  <si>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</si>
  <si>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</si>
  <si>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</si>
  <si>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</si>
  <si>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</si>
  <si>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</si>
  <si>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</si>
  <si>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</si>
  <si>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</si>
  <si>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</si>
  <si>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</si>
  <si>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</si>
  <si>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</si>
  <si>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</si>
  <si>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</si>
  <si>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</si>
  <si>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</si>
  <si>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</si>
  <si>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</si>
  <si>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</si>
  <si>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</si>
  <si>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</si>
  <si>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</si>
  <si>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</si>
  <si>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</si>
  <si>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</si>
  <si>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</si>
  <si>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</si>
  <si>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</si>
  <si>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</si>
  <si>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</si>
  <si>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</si>
  <si>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</si>
  <si>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</si>
  <si>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</si>
  <si>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</si>
  <si>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</si>
  <si>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</si>
  <si>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</si>
  <si>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</si>
  <si>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</si>
  <si>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</si>
  <si>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</si>
  <si>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</si>
  <si>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</si>
  <si>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</si>
  <si>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</si>
  <si>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</si>
  <si>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</si>
  <si>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</si>
  <si>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</si>
  <si>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</si>
  <si>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</si>
  <si>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</si>
  <si>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</si>
  <si>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</si>
  <si>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</si>
  <si>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</si>
  <si>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</si>
  <si>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</si>
  <si>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</si>
  <si>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</si>
  <si>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</si>
  <si>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</si>
  <si>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</si>
  <si>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</si>
  <si>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</si>
  <si>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</si>
  <si>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</si>
  <si>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</si>
  <si>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</si>
  <si>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</si>
  <si>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</si>
  <si>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</si>
  <si>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</si>
  <si>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</si>
  <si>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</si>
  <si>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</si>
  <si>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</si>
  <si>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</si>
  <si>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</si>
  <si>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</si>
  <si>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</si>
  <si>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</si>
  <si>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</si>
  <si>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</si>
  <si>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</si>
  <si>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</si>
  <si>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</si>
  <si>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</si>
  <si>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</si>
  <si>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</si>
  <si>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</si>
  <si>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</si>
  <si>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</si>
  <si>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</si>
  <si>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</si>
  <si>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</si>
  <si>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</si>
  <si>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</si>
  <si>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</si>
  <si>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</si>
  <si>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</si>
  <si>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</si>
  <si>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</si>
  <si>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</si>
  <si>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</si>
  <si>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</si>
  <si>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</si>
  <si>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</si>
  <si>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</si>
  <si>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</si>
  <si>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</si>
  <si>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</si>
  <si>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</si>
  <si>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</si>
  <si>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</si>
  <si>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</si>
  <si>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</si>
  <si>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</si>
  <si>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</si>
  <si>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</si>
  <si>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</si>
  <si>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</si>
  <si>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</si>
  <si>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</si>
  <si>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</si>
  <si>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</si>
  <si>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</si>
  <si>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</si>
  <si>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</si>
  <si>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</si>
  <si>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</si>
  <si>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</si>
  <si>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</si>
  <si>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</si>
  <si>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</si>
  <si>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</si>
  <si>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</si>
  <si>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</si>
  <si>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</si>
  <si>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</si>
  <si>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</si>
  <si>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</si>
  <si>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</si>
  <si>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</si>
  <si>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</si>
  <si>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</si>
  <si>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</si>
  <si>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</si>
  <si>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</si>
  <si>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</si>
  <si>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</si>
  <si>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</si>
  <si>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</si>
  <si>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</si>
  <si>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</si>
  <si>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</si>
  <si>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</si>
  <si>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</si>
  <si>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</si>
  <si>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</si>
  <si>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</si>
  <si>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</si>
  <si>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</si>
  <si>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</si>
  <si>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</si>
  <si>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</si>
  <si>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</si>
  <si>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</si>
  <si>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</si>
  <si>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</si>
  <si>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</si>
  <si>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</si>
  <si>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</si>
  <si>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</si>
  <si>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</si>
  <si>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</si>
  <si>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</si>
  <si>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</si>
  <si>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</si>
  <si>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</si>
  <si>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</si>
  <si>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</si>
  <si>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</si>
  <si>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</si>
  <si>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</si>
  <si>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</si>
  <si>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</si>
  <si>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</si>
  <si>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</si>
  <si>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</si>
  <si>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</si>
  <si>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</si>
  <si>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</si>
  <si>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</si>
  <si>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</si>
  <si>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</si>
  <si>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</si>
  <si>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</si>
  <si>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</si>
  <si>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</si>
  <si>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</si>
  <si>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</si>
  <si>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</si>
  <si>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</si>
  <si>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</si>
  <si>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</si>
  <si>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</si>
  <si>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</si>
  <si>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</si>
  <si>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</si>
  <si>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</si>
  <si>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</si>
  <si>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</si>
  <si>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</si>
  <si>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</si>
  <si>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</si>
  <si>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</si>
  <si>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</si>
  <si>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</si>
  <si>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</si>
  <si>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</si>
  <si>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</si>
  <si>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</si>
  <si>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</si>
  <si>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</si>
  <si>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</si>
  <si>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</si>
  <si>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</si>
  <si>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</si>
  <si>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</si>
  <si>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</si>
  <si>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</si>
  <si>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</si>
  <si>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</si>
  <si>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</si>
  <si>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</si>
  <si>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</si>
  <si>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</si>
  <si>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</si>
  <si>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</si>
  <si>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</si>
  <si>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</si>
  <si>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</si>
  <si>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</si>
  <si>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</si>
  <si>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</si>
  <si>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</si>
  <si>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</si>
  <si>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</si>
  <si>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</si>
  <si>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</si>
  <si>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</si>
  <si>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</si>
  <si>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</si>
  <si>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</si>
  <si>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</si>
  <si>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</si>
  <si>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</si>
  <si>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</si>
  <si>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</si>
  <si>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</si>
  <si>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</si>
  <si>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</si>
  <si>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</si>
  <si>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</si>
  <si>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</si>
  <si>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</si>
  <si>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</si>
  <si>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</si>
  <si>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</si>
  <si>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</si>
  <si>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</si>
  <si>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</si>
  <si>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</si>
  <si>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</si>
  <si>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</si>
  <si>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</si>
  <si>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</si>
  <si>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</si>
  <si>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</si>
  <si>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</si>
  <si>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</si>
  <si>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</si>
  <si>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</si>
  <si>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</si>
  <si>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</si>
  <si>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</si>
  <si>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</si>
  <si>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</si>
  <si>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</si>
  <si>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</si>
  <si>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</si>
  <si>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</si>
  <si>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</si>
  <si>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</si>
  <si>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</si>
  <si>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</si>
  <si>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</si>
  <si>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</si>
  <si>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</si>
  <si>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</si>
  <si>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</si>
  <si>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</si>
  <si>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</si>
  <si>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</si>
  <si>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</si>
  <si>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</si>
  <si>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</si>
  <si>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</si>
  <si>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</si>
  <si>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</si>
  <si>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</si>
  <si>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</si>
  <si>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</si>
  <si>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</si>
  <si>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</si>
  <si>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</si>
  <si>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</si>
  <si>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</si>
  <si>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</si>
  <si>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</si>
  <si>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</si>
  <si>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</si>
  <si>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</si>
  <si>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</si>
  <si>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</si>
  <si>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</si>
  <si>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</si>
  <si>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</si>
  <si>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</si>
  <si>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</si>
  <si>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</si>
  <si>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</si>
  <si>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</si>
  <si>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</si>
  <si>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</si>
  <si>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</si>
  <si>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</si>
  <si>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</si>
  <si>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</si>
  <si>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</si>
  <si>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</si>
  <si>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</si>
  <si>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</si>
  <si>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</si>
  <si>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</si>
  <si>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</si>
  <si>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</si>
  <si>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</si>
  <si>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</si>
  <si>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</si>
  <si>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</si>
  <si>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</si>
  <si>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</si>
  <si>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</si>
  <si>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</si>
  <si>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</si>
  <si>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</si>
  <si>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</si>
  <si>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</si>
  <si>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</si>
  <si>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</si>
  <si>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</si>
  <si>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</si>
  <si>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</si>
  <si>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</si>
  <si>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</si>
  <si>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</si>
  <si>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</si>
  <si>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</si>
  <si>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</si>
  <si>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</si>
  <si>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</si>
  <si>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</si>
  <si>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</si>
  <si>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</si>
  <si>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</si>
  <si>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</si>
  <si>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</si>
  <si>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</si>
  <si>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</si>
  <si>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</si>
  <si>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</si>
  <si>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</si>
  <si>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</si>
  <si>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</si>
  <si>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</si>
  <si>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</si>
  <si>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</si>
  <si>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</si>
  <si>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</si>
  <si>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</si>
  <si>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</si>
  <si>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</si>
  <si>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</si>
  <si>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</si>
  <si>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</si>
  <si>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</si>
  <si>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</si>
  <si>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</si>
  <si>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</si>
  <si>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</si>
  <si>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</si>
  <si>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</si>
  <si>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</si>
  <si>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</si>
  <si>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</si>
  <si>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</si>
  <si>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</si>
  <si>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</si>
  <si>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</si>
  <si>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</si>
  <si>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</si>
  <si>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</si>
  <si>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</si>
  <si>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</si>
  <si>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</si>
  <si>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</si>
  <si>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</si>
  <si>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</si>
  <si>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</si>
  <si>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</si>
  <si>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</si>
  <si>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</si>
  <si>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</si>
  <si>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</si>
  <si>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</si>
  <si>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</si>
  <si>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</si>
  <si>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</si>
  <si>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</si>
  <si>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</si>
  <si>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</si>
  <si>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</si>
  <si>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</si>
  <si>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</si>
  <si>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</si>
  <si>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</si>
  <si>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</si>
  <si>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</si>
  <si>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</si>
  <si>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</si>
  <si>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</si>
  <si>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</si>
  <si>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</si>
  <si>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</si>
  <si>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</si>
  <si>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</si>
  <si>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</si>
  <si>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</si>
  <si>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</si>
  <si>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</si>
  <si>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</si>
  <si>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</si>
  <si>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</si>
  <si>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</si>
  <si>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</si>
  <si>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</si>
  <si>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</si>
  <si>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</si>
  <si>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</si>
  <si>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</si>
  <si>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</si>
  <si>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</si>
  <si>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</si>
  <si>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</si>
  <si>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</si>
  <si>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</si>
  <si>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</si>
  <si>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</si>
  <si>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</si>
  <si>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</si>
  <si>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</si>
  <si>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</si>
  <si>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</si>
  <si>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</si>
  <si>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</si>
  <si>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</si>
  <si>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</si>
  <si>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</si>
  <si>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</si>
  <si>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</si>
  <si>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</si>
  <si>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</si>
  <si>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</si>
  <si>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</si>
  <si>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</si>
  <si>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</si>
  <si>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</si>
  <si>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</si>
  <si>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</si>
  <si>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</si>
  <si>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</si>
  <si>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</si>
  <si>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</si>
  <si>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</si>
  <si>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</si>
  <si>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</si>
  <si>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</si>
  <si>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</si>
  <si>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</si>
  <si>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</si>
  <si>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</si>
  <si>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</si>
  <si>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</si>
  <si>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</si>
  <si>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</si>
  <si>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</si>
  <si>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</si>
  <si>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</si>
  <si>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</si>
  <si>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</si>
  <si>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</si>
  <si>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</si>
  <si>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</si>
  <si>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</si>
  <si>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</si>
  <si>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</si>
  <si>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</si>
  <si>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</si>
  <si>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</si>
  <si>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</si>
  <si>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</si>
  <si>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</si>
  <si>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</si>
  <si>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</si>
  <si>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</si>
  <si>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</si>
  <si>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</si>
  <si>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</si>
  <si>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</si>
  <si>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</si>
  <si>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</si>
  <si>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</si>
  <si>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</si>
  <si>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</si>
  <si>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</si>
  <si>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</si>
  <si>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</si>
  <si>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</si>
  <si>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</si>
  <si>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</si>
  <si>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</si>
  <si>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</si>
  <si>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</si>
  <si>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</si>
  <si>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</si>
  <si>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</si>
  <si>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</si>
  <si>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</si>
  <si>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</si>
  <si>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</si>
  <si>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</si>
  <si>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</si>
  <si>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</si>
  <si>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</si>
  <si>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</si>
  <si>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</si>
  <si>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</si>
  <si>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</si>
  <si>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</si>
  <si>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</si>
  <si>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</si>
  <si>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</si>
  <si>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</si>
  <si>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</si>
  <si>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</si>
  <si>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</si>
  <si>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</si>
  <si>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</si>
  <si>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</si>
  <si>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</si>
  <si>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</si>
  <si>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</si>
  <si>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</si>
  <si>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</si>
  <si>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</si>
  <si>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</si>
  <si>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</si>
  <si>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</si>
  <si>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</si>
  <si>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</si>
  <si>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</si>
  <si>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</si>
  <si>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</si>
  <si>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</si>
  <si>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</si>
  <si>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</si>
  <si>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</si>
  <si>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</si>
  <si>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</si>
  <si>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</si>
  <si>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</si>
  <si>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</si>
  <si>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</si>
  <si>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</si>
  <si>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</si>
  <si>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</si>
  <si>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</si>
  <si>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</si>
  <si>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</si>
  <si>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</si>
  <si>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</si>
  <si>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</si>
  <si>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</si>
  <si>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</si>
  <si>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</si>
  <si>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</si>
  <si>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</si>
  <si>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</si>
  <si>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</si>
  <si>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</si>
  <si>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</si>
  <si>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</si>
  <si>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</si>
  <si>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</si>
  <si>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</si>
  <si>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</si>
  <si>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</si>
  <si>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</si>
  <si>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</si>
  <si>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</si>
  <si>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</si>
  <si>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</si>
  <si>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</si>
  <si>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</si>
  <si>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</si>
  <si>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</si>
  <si>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</si>
  <si>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</si>
  <si>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</si>
  <si>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</si>
  <si>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</si>
  <si>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</si>
  <si>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</si>
  <si>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</si>
  <si>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</si>
  <si>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</si>
  <si>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</si>
  <si>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</si>
  <si>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</si>
  <si>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</si>
  <si>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</si>
  <si>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</si>
  <si>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</si>
  <si>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</si>
  <si>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</si>
  <si>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</si>
  <si>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</si>
  <si>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</si>
  <si>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</si>
  <si>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</si>
  <si>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</si>
  <si>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</si>
  <si>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</si>
  <si>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</si>
  <si>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</si>
  <si>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</si>
  <si>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</si>
  <si>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</si>
  <si>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</si>
  <si>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</si>
  <si>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</si>
  <si>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</si>
  <si>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</si>
  <si>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</si>
  <si>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</si>
  <si>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</si>
  <si>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</si>
  <si>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</si>
  <si>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</si>
  <si>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</si>
  <si>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</si>
  <si>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</si>
  <si>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</si>
  <si>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</si>
  <si>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</si>
  <si>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</si>
  <si>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</si>
  <si>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</si>
  <si>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</si>
  <si>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</si>
  <si>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</si>
  <si>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</si>
  <si>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</si>
  <si>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</si>
  <si>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</si>
  <si>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</si>
  <si>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</si>
  <si>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</si>
  <si>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</si>
  <si>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</si>
  <si>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</si>
  <si>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</si>
  <si>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</si>
  <si>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</si>
  <si>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</si>
  <si>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</si>
  <si>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</si>
  <si>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</si>
  <si>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</si>
  <si>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</si>
  <si>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</si>
  <si>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</si>
  <si>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</si>
  <si>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</si>
  <si>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</si>
  <si>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</si>
  <si>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</si>
  <si>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</si>
  <si>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</si>
  <si>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</si>
  <si>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</si>
  <si>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</si>
  <si>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</si>
  <si>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</si>
  <si>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</si>
  <si>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</si>
  <si>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</si>
  <si>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</si>
  <si>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</si>
  <si>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</si>
  <si>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</si>
  <si>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</si>
  <si>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</si>
  <si>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</si>
  <si>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</si>
  <si>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</si>
  <si>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</si>
  <si>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</si>
  <si>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</si>
  <si>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</si>
  <si>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</si>
  <si>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</si>
  <si>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</si>
  <si>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</si>
  <si>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</si>
  <si>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</si>
  <si>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</si>
  <si>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</si>
  <si>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</si>
  <si>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</si>
  <si>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</si>
  <si>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</si>
  <si>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</si>
  <si>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</si>
  <si>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</si>
  <si>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</si>
  <si>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</si>
  <si>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</si>
  <si>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</si>
  <si>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</si>
  <si>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</si>
  <si>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</si>
  <si>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</si>
  <si>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</si>
  <si>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</si>
  <si>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</si>
  <si>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</si>
  <si>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</si>
  <si>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</si>
  <si>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</si>
  <si>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</si>
  <si>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</si>
  <si>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</si>
  <si>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</si>
  <si>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</si>
  <si>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</si>
  <si>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</si>
  <si>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</si>
  <si>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</si>
  <si>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</si>
  <si>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</si>
  <si>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</si>
  <si>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</si>
  <si>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</si>
  <si>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</si>
  <si>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</si>
  <si>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</si>
  <si>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</si>
  <si>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</si>
  <si>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</si>
  <si>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</si>
  <si>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</si>
  <si>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</si>
  <si>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</si>
  <si>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</si>
  <si>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</si>
  <si>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</si>
  <si>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</si>
  <si>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</si>
  <si>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</si>
  <si>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</si>
  <si>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</si>
  <si>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</si>
  <si>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</si>
  <si>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</si>
  <si>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</si>
  <si>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</si>
  <si>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</si>
  <si>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</si>
  <si>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</si>
  <si>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</si>
  <si>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</si>
  <si>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</si>
  <si>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</si>
  <si>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</si>
  <si>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</si>
  <si>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</si>
  <si>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</si>
  <si>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</si>
  <si>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</si>
  <si>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</si>
  <si>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</si>
  <si>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</si>
  <si>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</si>
  <si>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</si>
  <si>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</si>
  <si>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</si>
  <si>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</si>
  <si>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</si>
  <si>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</si>
  <si>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</si>
  <si>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</si>
  <si>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</si>
  <si>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</si>
  <si>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</si>
  <si>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</si>
  <si>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</si>
  <si>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</si>
  <si>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</si>
  <si>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</si>
  <si>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</si>
  <si>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</si>
  <si>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</si>
  <si>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</si>
  <si>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</si>
  <si>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</si>
  <si>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</si>
  <si>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</si>
  <si>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</si>
  <si>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</si>
  <si>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</si>
  <si>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</si>
  <si>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</si>
  <si>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</si>
  <si>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</si>
  <si>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</si>
  <si>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</si>
  <si>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</si>
  <si>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</si>
  <si>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</si>
  <si>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</si>
  <si>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</si>
  <si>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</si>
  <si>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</si>
  <si>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</si>
  <si>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</si>
  <si>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</si>
  <si>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</si>
  <si>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</si>
  <si>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</si>
  <si>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</si>
  <si>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</si>
  <si>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</si>
  <si>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</si>
  <si>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</si>
  <si>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</si>
  <si>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</si>
  <si>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</si>
  <si>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</si>
  <si>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</si>
  <si>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</si>
  <si>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</si>
  <si>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</si>
  <si>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</si>
  <si>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</si>
  <si>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</si>
  <si>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</si>
  <si>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</si>
  <si>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</si>
  <si>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</si>
  <si>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</si>
  <si>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</si>
  <si>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</si>
  <si>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</si>
  <si>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</si>
  <si>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</si>
  <si>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</si>
  <si>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</si>
  <si>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</si>
  <si>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</si>
  <si>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</si>
  <si>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</si>
  <si>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</si>
  <si>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</si>
  <si>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</si>
  <si>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</si>
  <si>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</si>
  <si>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</si>
  <si>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</si>
  <si>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</si>
  <si>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</si>
  <si>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</si>
  <si>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</si>
  <si>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</si>
  <si>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</si>
  <si>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</si>
  <si>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</si>
  <si>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</si>
  <si>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</si>
  <si>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</si>
  <si>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</si>
  <si>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</si>
  <si>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</si>
  <si>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</si>
  <si>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</si>
  <si>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</si>
  <si>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</si>
  <si>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</si>
  <si>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</si>
  <si>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</si>
  <si>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</si>
  <si>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</si>
  <si>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</si>
  <si>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</si>
  <si>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</si>
  <si>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</si>
  <si>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</si>
  <si>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</si>
  <si>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</si>
  <si>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</si>
  <si>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</si>
  <si>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</si>
  <si>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</si>
  <si>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</si>
  <si>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</si>
  <si>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</si>
  <si>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</si>
  <si>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</si>
  <si>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</si>
  <si>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</si>
  <si>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</si>
  <si>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</si>
  <si>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</si>
  <si>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</si>
  <si>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</si>
  <si>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</si>
  <si>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</si>
  <si>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</si>
  <si>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</si>
  <si>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</si>
  <si>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</si>
  <si>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</si>
  <si>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</si>
  <si>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</si>
  <si>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</si>
  <si>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</si>
  <si>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</si>
  <si>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</si>
  <si>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</si>
  <si>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</si>
  <si>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</si>
  <si>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</si>
  <si>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</si>
  <si>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</si>
  <si>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</si>
  <si>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</si>
  <si>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</si>
  <si>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</si>
  <si>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</si>
  <si>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</si>
  <si>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</si>
  <si>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</si>
  <si>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</si>
  <si>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</si>
  <si>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</si>
  <si>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</si>
  <si>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</si>
  <si>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</si>
  <si>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</si>
  <si>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</si>
  <si>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</si>
  <si>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</si>
  <si>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</si>
  <si>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</si>
  <si>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</si>
  <si>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</si>
  <si>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</si>
  <si>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</si>
  <si>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</si>
  <si>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</si>
  <si>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</si>
  <si>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</si>
  <si>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</si>
  <si>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</si>
  <si>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</si>
  <si>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</si>
  <si>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</si>
  <si>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</si>
  <si>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</si>
  <si>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</si>
  <si>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</si>
  <si>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</si>
  <si>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</si>
  <si>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</si>
  <si>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</si>
  <si>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</si>
  <si>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</si>
  <si>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</si>
  <si>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</si>
  <si>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</si>
  <si>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</si>
  <si>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</si>
  <si>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</si>
  <si>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</si>
  <si>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</si>
  <si>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</si>
  <si>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</si>
  <si>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</si>
  <si>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</si>
  <si>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</si>
  <si>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</si>
  <si>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</si>
  <si>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</si>
  <si>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</si>
  <si>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</si>
  <si>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</si>
  <si>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</si>
  <si>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</si>
  <si>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</si>
  <si>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</si>
  <si>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</si>
  <si>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</si>
  <si>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</si>
  <si>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</si>
  <si>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</si>
  <si>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</si>
  <si>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</si>
  <si>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</si>
  <si>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</si>
  <si>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</si>
  <si>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</si>
  <si>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</si>
  <si>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</si>
  <si>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</si>
  <si>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</si>
  <si>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</si>
  <si>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</si>
  <si>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</si>
  <si>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</si>
  <si>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</si>
  <si>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</si>
  <si>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</si>
  <si>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</si>
  <si>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</si>
  <si>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</si>
  <si>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</si>
  <si>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</si>
  <si>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</si>
  <si>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</si>
  <si>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</si>
  <si>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</si>
  <si>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</si>
  <si>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</si>
  <si>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</si>
  <si>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</si>
  <si>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</si>
  <si>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</si>
  <si>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</si>
  <si>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</si>
  <si>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</si>
  <si>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</si>
  <si>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</si>
  <si>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</si>
  <si>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</si>
  <si>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</si>
  <si>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</si>
  <si>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</si>
  <si>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</si>
  <si>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</si>
  <si>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</si>
  <si>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</si>
  <si>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</si>
  <si>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</si>
  <si>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</si>
  <si>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</si>
  <si>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</si>
  <si>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</si>
  <si>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</si>
  <si>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</si>
  <si>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</si>
  <si>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</si>
  <si>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</si>
  <si>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</si>
  <si>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</si>
  <si>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</si>
  <si>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</si>
  <si>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</si>
  <si>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</si>
  <si>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</si>
  <si>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</si>
  <si>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</si>
  <si>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</si>
  <si>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</si>
  <si>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</si>
  <si>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</si>
  <si>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</si>
  <si>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</si>
  <si>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</si>
  <si>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</si>
  <si>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</si>
  <si>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</si>
  <si>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</si>
  <si>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</si>
  <si>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</si>
  <si>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</si>
  <si>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</si>
  <si>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</si>
  <si>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</si>
  <si>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</si>
  <si>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</si>
  <si>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</si>
  <si>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</si>
  <si>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</si>
  <si>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</si>
  <si>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</si>
  <si>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</si>
  <si>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</si>
  <si>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</si>
  <si>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</si>
  <si>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</si>
  <si>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</si>
  <si>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</si>
  <si>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</si>
  <si>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</si>
  <si>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</si>
  <si>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</si>
  <si>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</si>
  <si>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</si>
  <si>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</si>
  <si>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</si>
  <si>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</si>
  <si>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</si>
  <si>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</si>
  <si>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</si>
  <si>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</si>
  <si>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</si>
  <si>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</si>
  <si>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</si>
  <si>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</si>
  <si>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</si>
  <si>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</si>
  <si>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</si>
  <si>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</si>
  <si>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</si>
  <si>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</si>
  <si>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</si>
  <si>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</si>
  <si>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</si>
  <si>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</si>
  <si>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</si>
  <si>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</si>
  <si>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</si>
  <si>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</si>
  <si>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</si>
  <si>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</si>
  <si>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</si>
  <si>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</si>
  <si>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</si>
  <si>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</si>
  <si>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</si>
  <si>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</si>
  <si>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</si>
  <si>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</si>
  <si>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</si>
  <si>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</si>
  <si>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</si>
  <si>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</si>
  <si>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</si>
  <si>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</si>
  <si>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</si>
  <si>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</si>
  <si>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</si>
  <si>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</si>
  <si>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</si>
  <si>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</si>
  <si>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</si>
  <si>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</si>
  <si>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</si>
  <si>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</si>
  <si>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</si>
  <si>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</si>
  <si>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</si>
  <si>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</si>
  <si>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</si>
  <si>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</si>
  <si>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</si>
  <si>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</si>
  <si>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</si>
  <si>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</si>
  <si>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</si>
  <si>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</si>
  <si>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</si>
  <si>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</si>
  <si>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</si>
  <si>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</si>
  <si>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</si>
  <si>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</si>
  <si>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</si>
  <si>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</si>
  <si>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</si>
  <si>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</si>
  <si>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</si>
  <si>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</si>
  <si>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</si>
  <si>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</si>
  <si>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</si>
  <si>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</si>
  <si>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</si>
  <si>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</si>
  <si>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</si>
  <si>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</si>
  <si>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</si>
  <si>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</si>
  <si>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</si>
  <si>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</si>
  <si>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</si>
  <si>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</si>
  <si>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</si>
  <si>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</si>
  <si>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</si>
  <si>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</si>
  <si>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</si>
  <si>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</si>
  <si>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</si>
  <si>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</si>
  <si>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</si>
  <si>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</si>
  <si>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</si>
  <si>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</si>
  <si>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</si>
  <si>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</si>
  <si>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</si>
  <si>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</si>
  <si>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</si>
  <si>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</si>
  <si>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</si>
  <si>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</si>
  <si>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</si>
  <si>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</si>
  <si>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</si>
  <si>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</si>
  <si>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</si>
  <si>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</si>
  <si>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</si>
  <si>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</si>
  <si>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</si>
  <si>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</si>
  <si>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</si>
  <si>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</si>
  <si>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</si>
  <si>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</si>
  <si>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</si>
  <si>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</si>
  <si>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</si>
  <si>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</si>
  <si>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</si>
  <si>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</si>
  <si>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</si>
  <si>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</si>
  <si>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</si>
  <si>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</si>
  <si>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</si>
  <si>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</si>
  <si>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</si>
  <si>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</si>
  <si>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</si>
  <si>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</si>
  <si>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</si>
  <si>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</si>
  <si>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</si>
  <si>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</si>
  <si>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</si>
  <si>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</si>
  <si>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</si>
  <si>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</si>
  <si>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</si>
  <si>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</si>
  <si>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</si>
  <si>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</si>
  <si>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</si>
  <si>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</si>
  <si>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</si>
  <si>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</si>
  <si>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</si>
  <si>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</si>
  <si>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</si>
  <si>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</si>
  <si>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</si>
  <si>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</si>
  <si>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</si>
  <si>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</si>
  <si>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</si>
  <si>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</si>
  <si>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</si>
  <si>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</si>
  <si>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</si>
  <si>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</si>
  <si>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</si>
  <si>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</si>
  <si>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</si>
  <si>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</si>
  <si>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</si>
  <si>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</si>
  <si>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</si>
  <si>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</si>
  <si>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</si>
  <si>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</si>
  <si>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</si>
  <si>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</si>
  <si>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</si>
  <si>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</si>
  <si>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</si>
  <si>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</si>
  <si>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</si>
  <si>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</si>
  <si>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</si>
  <si>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</si>
  <si>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</si>
  <si>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</si>
  <si>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</si>
  <si>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</si>
  <si>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</si>
  <si>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</si>
  <si>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</si>
  <si>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</si>
  <si>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</si>
  <si>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</si>
  <si>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</si>
  <si>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</si>
  <si>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</si>
  <si>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</si>
  <si>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</si>
  <si>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</si>
  <si>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</si>
  <si>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</si>
  <si>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</si>
  <si>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</si>
  <si>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</si>
  <si>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</si>
  <si>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</si>
  <si>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</si>
  <si>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</si>
  <si>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</si>
  <si>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</si>
  <si>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</si>
  <si>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</si>
  <si>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</si>
  <si>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</si>
  <si>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</si>
  <si>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</si>
  <si>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</si>
  <si>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</si>
  <si>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</si>
  <si>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</si>
  <si>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</si>
  <si>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</si>
  <si>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</si>
  <si>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</si>
  <si>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</si>
  <si>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</si>
  <si>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</si>
  <si>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</si>
  <si>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</si>
  <si>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</si>
  <si>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</si>
  <si>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</si>
  <si>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</si>
  <si>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</si>
  <si>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</si>
  <si>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</si>
  <si>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</si>
  <si>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</si>
  <si>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</si>
  <si>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</si>
  <si>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</si>
  <si>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</si>
  <si>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</si>
  <si>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</si>
  <si>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</si>
  <si>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</si>
  <si>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</si>
  <si>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</si>
  <si>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</si>
  <si>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</si>
  <si>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</si>
  <si>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</si>
  <si>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</si>
  <si>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</si>
  <si>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</si>
  <si>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</si>
  <si>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</si>
  <si>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</si>
  <si>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</si>
  <si>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</si>
  <si>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</si>
  <si>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</si>
  <si>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</si>
  <si>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</si>
  <si>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</si>
  <si>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</si>
  <si>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</si>
  <si>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</si>
  <si>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</si>
  <si>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</si>
  <si>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</si>
  <si>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</si>
  <si>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</si>
  <si>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</si>
  <si>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</si>
  <si>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</si>
  <si>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</si>
  <si>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</si>
  <si>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</si>
  <si>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</si>
  <si>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</si>
  <si>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</si>
  <si>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</si>
  <si>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</si>
  <si>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</si>
  <si>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</si>
  <si>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</si>
  <si>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</si>
  <si>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</si>
  <si>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</si>
  <si>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</si>
  <si>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</si>
  <si>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</si>
  <si>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</si>
  <si>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</si>
  <si>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</si>
  <si>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</si>
  <si>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</si>
  <si>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</si>
  <si>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</si>
  <si>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</si>
  <si>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</si>
  <si>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</si>
  <si>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</si>
  <si>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</si>
  <si>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</si>
  <si>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</si>
  <si>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</si>
  <si>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</si>
  <si>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</si>
  <si>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</si>
  <si>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</si>
  <si>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</si>
  <si>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</si>
  <si>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</si>
  <si>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</si>
  <si>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</si>
  <si>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</si>
  <si>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</si>
  <si>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</si>
  <si>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</si>
  <si>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</si>
  <si>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</si>
  <si>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</si>
  <si>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</si>
  <si>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</si>
  <si>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</si>
  <si>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</si>
  <si>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</si>
  <si>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</si>
  <si>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</si>
  <si>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</si>
  <si>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</si>
  <si>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</si>
  <si>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</si>
  <si>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</si>
  <si>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</si>
  <si>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</si>
  <si>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</si>
  <si>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</si>
  <si>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</si>
  <si>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</si>
  <si>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</si>
  <si>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</si>
  <si>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</si>
  <si>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</si>
  <si>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</si>
  <si>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</si>
  <si>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</si>
  <si>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</si>
  <si>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</si>
  <si>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</si>
  <si>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</si>
  <si>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</si>
  <si>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</si>
  <si>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</si>
  <si>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</si>
  <si>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</si>
  <si>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</si>
  <si>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</si>
  <si>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</si>
  <si>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</si>
  <si>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</si>
  <si>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</si>
  <si>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</si>
  <si>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</si>
  <si>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</si>
  <si>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</si>
  <si>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</si>
  <si>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</si>
  <si>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</si>
  <si>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</si>
  <si>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</si>
  <si>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</si>
  <si>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</si>
  <si>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</si>
  <si>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</si>
  <si>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</si>
  <si>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</si>
  <si>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</si>
  <si>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</si>
  <si>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</si>
  <si>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</si>
  <si>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</si>
  <si>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</si>
  <si>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</si>
  <si>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</si>
  <si>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</si>
  <si>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</si>
  <si>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</si>
  <si>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</si>
  <si>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</si>
  <si>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</si>
  <si>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</si>
  <si>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</si>
  <si>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</si>
  <si>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</si>
  <si>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</si>
  <si>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</si>
  <si>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</si>
  <si>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</si>
  <si>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</si>
  <si>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</si>
  <si>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</si>
  <si>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</si>
  <si>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</si>
  <si>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</si>
  <si>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</si>
  <si>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</si>
  <si>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</si>
  <si>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</si>
  <si>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</si>
  <si>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</si>
  <si>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</si>
  <si>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</si>
  <si>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</si>
  <si>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</si>
  <si>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</si>
  <si>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</si>
  <si>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</si>
  <si>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</si>
  <si>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</si>
  <si>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</si>
  <si>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</si>
  <si>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</si>
  <si>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</si>
  <si>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</si>
  <si>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</si>
  <si>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</si>
  <si>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</si>
  <si>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</si>
  <si>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</si>
  <si>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</si>
  <si>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</si>
  <si>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</si>
  <si>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</si>
  <si>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</si>
  <si>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</si>
  <si>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</si>
  <si>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</si>
  <si>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</si>
  <si>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</si>
  <si>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</si>
  <si>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</si>
  <si>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</si>
  <si>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</si>
  <si>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</si>
  <si>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</si>
  <si>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</si>
  <si>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</si>
  <si>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</si>
  <si>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</si>
  <si>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</si>
  <si>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</si>
  <si>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</si>
  <si>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</si>
  <si>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</si>
  <si>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</si>
  <si>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</si>
  <si>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</si>
  <si>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</si>
  <si>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</si>
  <si>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</si>
  <si>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</si>
  <si>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</si>
  <si>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</si>
  <si>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</si>
  <si>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</si>
  <si>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</si>
  <si>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</si>
  <si>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</si>
  <si>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</si>
  <si>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</si>
  <si>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</si>
  <si>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</si>
  <si>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</si>
  <si>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</si>
  <si>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</si>
  <si>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</si>
  <si>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</si>
  <si>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</si>
  <si>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</si>
  <si>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</si>
  <si>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</si>
  <si>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</si>
  <si>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</si>
  <si>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</si>
  <si>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</si>
  <si>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</si>
  <si>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</si>
  <si>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</si>
  <si>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</si>
  <si>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</si>
  <si>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</si>
  <si>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</si>
  <si>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</si>
  <si>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</si>
  <si>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</si>
  <si>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</si>
  <si>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</si>
  <si>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</si>
  <si>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</si>
  <si>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</si>
  <si>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</si>
  <si>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</si>
  <si>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</si>
  <si>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</si>
  <si>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</si>
  <si>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</si>
  <si>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</si>
  <si>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</si>
  <si>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</si>
  <si>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</si>
  <si>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</si>
  <si>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</si>
  <si>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</si>
  <si>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</si>
  <si>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</si>
  <si>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</si>
  <si>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</si>
  <si>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</si>
  <si>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</si>
  <si>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</si>
  <si>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</si>
  <si>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</si>
  <si>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</si>
  <si>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</si>
  <si>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</si>
  <si>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</si>
  <si>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</si>
  <si>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</si>
  <si>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</si>
  <si>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</si>
  <si>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</si>
  <si>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</si>
  <si>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</si>
  <si>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</si>
  <si>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</si>
  <si>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</si>
  <si>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</si>
  <si>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</si>
  <si>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</si>
  <si>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</si>
  <si>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</si>
  <si>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</si>
  <si>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</si>
  <si>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</si>
  <si>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</si>
  <si>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</si>
  <si>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</si>
  <si>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</si>
  <si>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</si>
  <si>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</si>
  <si>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</si>
  <si>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</si>
  <si>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</si>
  <si>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</si>
  <si>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</si>
  <si>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</si>
  <si>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</si>
  <si>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</si>
  <si>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</si>
  <si>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</si>
  <si>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</si>
  <si>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</si>
  <si>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</si>
  <si>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</si>
  <si>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</si>
  <si>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</si>
  <si>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</si>
  <si>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</si>
  <si>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</si>
  <si>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</si>
  <si>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</si>
  <si>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</si>
  <si>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</si>
  <si>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</si>
  <si>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</si>
  <si>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</si>
  <si>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</si>
  <si>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</si>
  <si>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</si>
  <si>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</si>
  <si>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</si>
  <si>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</si>
  <si>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</si>
  <si>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</si>
  <si>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</si>
  <si>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</si>
  <si>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</si>
  <si>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</si>
  <si>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</si>
  <si>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</si>
  <si>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</si>
  <si>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</si>
  <si>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</si>
  <si>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</si>
  <si>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</si>
  <si>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</si>
  <si>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</si>
  <si>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</si>
  <si>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</si>
  <si>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</si>
  <si>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</si>
  <si>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</si>
  <si>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</si>
  <si>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</si>
  <si>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</si>
  <si>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</si>
  <si>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</si>
  <si>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</si>
  <si>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</si>
  <si>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</si>
  <si>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</si>
  <si>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</si>
  <si>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</si>
  <si>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</si>
  <si>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</si>
  <si>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</si>
  <si>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</si>
  <si>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</si>
  <si>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</si>
  <si>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</si>
  <si>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</si>
  <si>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</si>
  <si>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</si>
  <si>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</si>
  <si>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</si>
  <si>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</si>
  <si>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</si>
  <si>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</si>
  <si>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</si>
  <si>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</si>
  <si>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</si>
  <si>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</si>
  <si>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</si>
  <si>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</si>
  <si>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</si>
  <si>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</si>
  <si>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</si>
  <si>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</si>
  <si>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</si>
  <si>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</si>
  <si>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</si>
  <si>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</si>
  <si>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</si>
  <si>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</si>
  <si>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</si>
  <si>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</si>
  <si>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</si>
  <si>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</si>
  <si>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</si>
  <si>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</si>
  <si>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</si>
  <si>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</si>
  <si>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</si>
  <si>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</si>
  <si>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</si>
  <si>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</si>
  <si>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</si>
  <si>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</si>
  <si>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</si>
  <si>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</si>
  <si>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</si>
  <si>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</si>
  <si>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</si>
  <si>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</si>
  <si>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</si>
  <si>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</si>
  <si>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</si>
  <si>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</si>
  <si>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</si>
  <si>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</si>
  <si>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</si>
  <si>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</si>
  <si>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</si>
  <si>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</si>
  <si>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</si>
  <si>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</si>
  <si>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</si>
  <si>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</si>
  <si>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</si>
  <si>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</si>
  <si>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</si>
  <si>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</si>
  <si>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</si>
  <si>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</si>
  <si>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</si>
  <si>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</si>
  <si>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</si>
  <si>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</si>
  <si>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</si>
  <si>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</si>
  <si>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</si>
  <si>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</si>
  <si>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</si>
  <si>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</si>
  <si>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</si>
  <si>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</si>
  <si>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</si>
  <si>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</si>
  <si>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</si>
  <si>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</si>
  <si>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</si>
  <si>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</si>
  <si>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</si>
  <si>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</si>
  <si>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</si>
  <si>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</si>
  <si>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</si>
  <si>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</si>
  <si>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</si>
  <si>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</si>
  <si>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</si>
  <si>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</si>
  <si>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</si>
  <si>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</si>
  <si>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</si>
  <si>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</si>
  <si>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</si>
  <si>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</si>
  <si>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</si>
  <si>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</si>
  <si>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</si>
  <si>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</si>
  <si>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</si>
  <si>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</si>
  <si>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</si>
  <si>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</si>
  <si>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</si>
  <si>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</si>
  <si>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</si>
  <si>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</si>
  <si>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</si>
  <si>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</si>
  <si>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</si>
  <si>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</si>
  <si>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</si>
  <si>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</si>
  <si>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</si>
  <si>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</si>
  <si>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</si>
  <si>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</si>
  <si>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</si>
  <si>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</si>
  <si>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</si>
  <si>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</si>
  <si>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</si>
  <si>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</si>
  <si>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</si>
  <si>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</si>
  <si>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</si>
  <si>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</si>
  <si>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</si>
  <si>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</si>
  <si>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</si>
  <si>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</si>
  <si>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</si>
  <si>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</si>
  <si>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</si>
  <si>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</si>
  <si>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</si>
  <si>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</si>
  <si>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</si>
  <si>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</si>
  <si>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</si>
  <si>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</si>
  <si>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</si>
  <si>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</si>
  <si>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</si>
  <si>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</si>
  <si>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</si>
  <si>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</si>
  <si>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</si>
  <si>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</si>
  <si>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</si>
  <si>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</si>
  <si>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</si>
  <si>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</si>
  <si>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</si>
  <si>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</si>
  <si>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</si>
  <si>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</si>
  <si>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</si>
  <si>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</si>
  <si>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</si>
  <si>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</si>
  <si>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</si>
  <si>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</si>
  <si>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</si>
  <si>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</si>
  <si>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</si>
  <si>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</si>
  <si>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</si>
  <si>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</si>
  <si>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</si>
  <si>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</si>
  <si>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</si>
  <si>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</si>
  <si>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</si>
  <si>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</si>
  <si>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</si>
  <si>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</si>
  <si>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</si>
  <si>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</si>
  <si>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</si>
  <si>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</si>
  <si>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</si>
  <si>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</si>
  <si>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</si>
  <si>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</si>
  <si>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</si>
  <si>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</si>
  <si>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</si>
  <si>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</si>
  <si>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</si>
  <si>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</si>
  <si>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</si>
  <si>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</si>
  <si>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</si>
  <si>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</si>
  <si>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</si>
  <si>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</si>
  <si>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</si>
  <si>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</si>
  <si>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</si>
  <si>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</si>
  <si>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</si>
  <si>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</si>
  <si>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</si>
  <si>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</si>
  <si>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</si>
  <si>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</si>
  <si>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</si>
  <si>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</si>
  <si>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</si>
  <si>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</si>
  <si>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</si>
  <si>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</si>
  <si>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</si>
  <si>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</si>
  <si>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</si>
  <si>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</si>
  <si>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</si>
  <si>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</si>
  <si>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</si>
  <si>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</si>
  <si>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</si>
  <si>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</si>
  <si>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</si>
  <si>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</si>
  <si>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</si>
  <si>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</si>
  <si>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</si>
  <si>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</si>
  <si>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</si>
  <si>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</si>
  <si>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</si>
  <si>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</si>
  <si>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</si>
  <si>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</si>
  <si>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</si>
  <si>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</si>
  <si>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</si>
  <si>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</si>
  <si>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</si>
  <si>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</si>
  <si>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</si>
  <si>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</si>
  <si>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</si>
  <si>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</si>
  <si>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</si>
  <si>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</si>
  <si>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</si>
  <si>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</si>
  <si>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</si>
  <si>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</si>
  <si>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</si>
  <si>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</si>
  <si>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</si>
  <si>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</si>
  <si>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</si>
  <si>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</si>
  <si>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</si>
  <si>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</si>
  <si>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</si>
  <si>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</si>
  <si>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</si>
  <si>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</si>
  <si>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</si>
  <si>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</si>
  <si>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</si>
  <si>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</si>
  <si>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</si>
  <si>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</si>
  <si>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</si>
  <si>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</si>
  <si>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</si>
  <si>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</si>
  <si>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</si>
  <si>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</si>
  <si>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</si>
  <si>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</si>
  <si>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</si>
  <si>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</si>
  <si>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</si>
  <si>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</si>
  <si>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</si>
  <si>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</si>
  <si>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</si>
  <si>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</si>
  <si>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</si>
  <si>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</si>
  <si>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</si>
  <si>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</si>
  <si>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</si>
  <si>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</si>
  <si>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</si>
  <si>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</si>
  <si>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</si>
  <si>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</si>
  <si>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</si>
  <si>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</si>
  <si>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</si>
  <si>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</si>
  <si>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</si>
  <si>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</si>
  <si>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</si>
  <si>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</si>
  <si>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</si>
  <si>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</si>
  <si>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</si>
  <si>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</si>
  <si>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</si>
  <si>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</si>
  <si>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</si>
  <si>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</si>
  <si>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</si>
  <si>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</si>
  <si>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</si>
  <si>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</si>
  <si>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</si>
  <si>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</si>
  <si>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</si>
  <si>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</si>
  <si>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</si>
  <si>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</si>
  <si>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</si>
  <si>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</si>
  <si>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</si>
  <si>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</si>
  <si>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</si>
  <si>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</si>
  <si>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</si>
  <si>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</si>
  <si>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</si>
  <si>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</si>
  <si>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</si>
  <si>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</si>
  <si>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</si>
  <si>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</si>
  <si>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</si>
  <si>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</si>
  <si>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</si>
  <si>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</si>
  <si>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</si>
  <si>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</si>
  <si>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</si>
  <si>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</si>
  <si>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</si>
  <si>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</si>
  <si>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</si>
  <si>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</si>
  <si>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</si>
  <si>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</si>
  <si>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</si>
  <si>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</si>
  <si>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</si>
  <si>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</si>
  <si>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</si>
  <si>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</si>
  <si>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</si>
  <si>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</si>
  <si>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</si>
  <si>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</si>
  <si>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</si>
  <si>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</si>
  <si>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</si>
  <si>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</si>
  <si>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</si>
  <si>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</si>
  <si>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</si>
  <si>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</si>
  <si>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</si>
  <si>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</si>
  <si>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</si>
  <si>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</si>
  <si>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</si>
  <si>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</si>
  <si>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</si>
  <si>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</si>
  <si>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</si>
  <si>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</si>
  <si>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</si>
  <si>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</si>
  <si>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</si>
  <si>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</si>
  <si>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</si>
  <si>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</si>
  <si>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</si>
  <si>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</si>
  <si>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</si>
  <si>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</si>
  <si>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</si>
  <si>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</si>
  <si>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</si>
  <si>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</si>
  <si>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</si>
  <si>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</si>
  <si>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</si>
  <si>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</si>
  <si>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</si>
  <si>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</si>
  <si>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</si>
  <si>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</si>
  <si>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</si>
  <si>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</si>
  <si>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</si>
  <si>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</si>
  <si>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</si>
  <si>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</si>
  <si>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</si>
  <si>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</si>
  <si>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</si>
  <si>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</si>
  <si>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</si>
  <si>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</si>
  <si>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</si>
  <si>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</si>
  <si>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</si>
  <si>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</si>
  <si>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</si>
  <si>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</si>
  <si>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</si>
  <si>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</si>
  <si>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</si>
  <si>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</si>
  <si>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</si>
  <si>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</si>
  <si>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</si>
  <si>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</si>
  <si>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</si>
  <si>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</si>
  <si>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</si>
  <si>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</si>
  <si>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</si>
  <si>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</si>
  <si>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</si>
  <si>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</si>
  <si>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</si>
  <si>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</si>
  <si>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</si>
  <si>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</si>
  <si>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</si>
  <si>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</si>
  <si>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</si>
  <si>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</si>
  <si>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</si>
  <si>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</si>
  <si>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</si>
  <si>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</si>
  <si>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</si>
  <si>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</si>
  <si>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</si>
  <si>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</si>
  <si>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</si>
  <si>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</si>
  <si>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</si>
  <si>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</si>
  <si>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</si>
  <si>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</si>
  <si>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</si>
  <si>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</si>
  <si>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</si>
  <si>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</si>
  <si>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</si>
  <si>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</si>
  <si>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</si>
  <si>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</si>
  <si>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</si>
  <si>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</si>
  <si>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</si>
  <si>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</si>
  <si>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</si>
  <si>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</si>
  <si>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</si>
  <si>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</si>
  <si>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</si>
  <si>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</si>
  <si>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</si>
  <si>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</si>
  <si>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</si>
  <si>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</si>
  <si>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</si>
  <si>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</si>
  <si>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</si>
  <si>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</si>
  <si>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</si>
  <si>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</si>
  <si>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</si>
  <si>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</si>
  <si>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</si>
  <si>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</si>
  <si>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</si>
  <si>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</si>
  <si>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</si>
  <si>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</si>
  <si>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</si>
  <si>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</si>
  <si>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</si>
  <si>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</si>
  <si>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</si>
  <si>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</si>
  <si>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</si>
  <si>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</si>
  <si>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</si>
  <si>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</si>
  <si>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</si>
  <si>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</si>
  <si>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</si>
  <si>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</si>
  <si>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</si>
  <si>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</si>
  <si>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</si>
  <si>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</si>
  <si>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</si>
  <si>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</si>
  <si>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</si>
  <si>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</si>
  <si>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</si>
  <si>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</si>
  <si>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</si>
  <si>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</si>
  <si>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</si>
  <si>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</si>
  <si>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</si>
  <si>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</si>
  <si>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</si>
  <si>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</si>
  <si>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</si>
  <si>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</si>
  <si>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</si>
  <si>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</si>
  <si>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</si>
  <si>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</si>
  <si>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</si>
  <si>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</si>
  <si>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</si>
  <si>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</si>
  <si>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</si>
  <si>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</si>
  <si>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</si>
  <si>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</si>
  <si>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</si>
  <si>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</si>
  <si>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</si>
  <si>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</si>
  <si>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</si>
  <si>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</si>
  <si>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</si>
  <si>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</si>
  <si>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</si>
  <si>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</si>
  <si>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</si>
  <si>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</si>
  <si>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</si>
  <si>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</si>
  <si>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</si>
  <si>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</si>
  <si>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</si>
  <si>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</si>
  <si>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</si>
  <si>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</si>
  <si>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</si>
  <si>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</si>
  <si>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</si>
  <si>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</si>
  <si>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</si>
  <si>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</si>
  <si>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</si>
  <si>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</si>
  <si>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</si>
  <si>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</si>
  <si>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</si>
  <si>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</si>
  <si>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</si>
  <si>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</si>
  <si>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</si>
  <si>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</si>
  <si>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</si>
  <si>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</si>
  <si>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</si>
  <si>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</si>
  <si>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</si>
  <si>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</si>
  <si>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</si>
  <si>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</si>
  <si>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</si>
  <si>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</si>
  <si>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</si>
  <si>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</si>
  <si>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</si>
  <si>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</si>
  <si>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</si>
  <si>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</si>
  <si>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</si>
  <si>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</si>
  <si>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</si>
  <si>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</si>
  <si>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</si>
  <si>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</si>
  <si>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</si>
  <si>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</si>
  <si>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</si>
  <si>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</si>
  <si>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</si>
  <si>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</si>
  <si>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</si>
  <si>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</si>
  <si>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</si>
  <si>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</si>
  <si>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</si>
  <si>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</si>
  <si>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</si>
  <si>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</si>
  <si>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</si>
  <si>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</si>
  <si>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</si>
  <si>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</si>
  <si>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</si>
  <si>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</si>
  <si>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</si>
  <si>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</si>
  <si>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</si>
  <si>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</si>
  <si>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</si>
  <si>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</si>
  <si>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</si>
  <si>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</si>
  <si>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</si>
  <si>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</si>
  <si>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</si>
  <si>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</si>
  <si>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</si>
  <si>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</si>
  <si>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</si>
  <si>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</si>
  <si>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</si>
  <si>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</si>
  <si>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</si>
  <si>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</si>
  <si>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</si>
  <si>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</si>
  <si>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</si>
  <si>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</si>
  <si>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</si>
  <si>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</si>
  <si>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</si>
  <si>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</si>
  <si>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</si>
  <si>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</si>
  <si>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</si>
  <si>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</si>
  <si>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</si>
  <si>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</si>
  <si>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</si>
  <si>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</si>
  <si>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</si>
  <si>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</si>
  <si>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</si>
  <si>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</si>
  <si>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</si>
  <si>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</si>
  <si>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</si>
  <si>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</si>
  <si>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</si>
  <si>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</si>
  <si>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</si>
  <si>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</si>
  <si>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</si>
  <si>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</si>
  <si>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</si>
  <si>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</si>
  <si>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</si>
  <si>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</si>
  <si>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</si>
  <si>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</si>
  <si>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</si>
  <si>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</si>
  <si>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</si>
  <si>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</si>
  <si>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</si>
  <si>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</si>
  <si>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</si>
  <si>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</si>
  <si>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</si>
  <si>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</si>
  <si>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</si>
  <si>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</si>
  <si>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</si>
  <si>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</si>
  <si>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</si>
  <si>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</si>
  <si>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</si>
  <si>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</si>
  <si>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</si>
  <si>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</si>
  <si>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</si>
  <si>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</si>
  <si>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</si>
  <si>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</si>
  <si>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</si>
  <si>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</si>
  <si>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</si>
  <si>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</si>
  <si>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</si>
  <si>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</si>
  <si>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</si>
  <si>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</si>
  <si>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</si>
  <si>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</si>
  <si>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</si>
  <si>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</si>
  <si>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</si>
  <si>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</si>
  <si>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</si>
  <si>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</si>
  <si>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</si>
  <si>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</si>
  <si>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</si>
  <si>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</si>
  <si>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</si>
  <si>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</si>
  <si>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</si>
  <si>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</si>
  <si>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</si>
  <si>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</si>
  <si>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</si>
  <si>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</si>
  <si>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</si>
  <si>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</si>
  <si>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</si>
  <si>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</si>
  <si>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</si>
  <si>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</si>
  <si>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</si>
  <si>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</si>
  <si>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</si>
  <si>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</si>
  <si>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</si>
  <si>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</si>
  <si>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</si>
  <si>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</si>
  <si>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</si>
  <si>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</si>
  <si>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</si>
  <si>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</si>
  <si>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</si>
  <si>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</si>
  <si>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</si>
  <si>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</si>
  <si>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</si>
  <si>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</si>
  <si>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</si>
  <si>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</si>
  <si>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</si>
  <si>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</si>
  <si>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</si>
  <si>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</si>
  <si>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</si>
  <si>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</si>
  <si>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</si>
  <si>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</si>
  <si>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</si>
  <si>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</si>
  <si>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</si>
  <si>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</si>
  <si>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</si>
  <si>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</si>
  <si>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</si>
  <si>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</si>
  <si>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</si>
  <si>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</si>
  <si>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</si>
  <si>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</si>
  <si>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</si>
  <si>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</si>
  <si>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</si>
  <si>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</si>
  <si>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</si>
  <si>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</si>
  <si>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</si>
  <si>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</si>
  <si>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</si>
  <si>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</si>
  <si>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</si>
  <si>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</si>
  <si>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</si>
  <si>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</si>
  <si>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</si>
  <si>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</si>
  <si>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</si>
  <si>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</si>
  <si>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</si>
  <si>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</si>
  <si>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</si>
  <si>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</si>
  <si>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</si>
  <si>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</si>
  <si>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</si>
  <si>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</si>
  <si>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</si>
  <si>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</si>
  <si>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</si>
  <si>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</si>
  <si>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</si>
  <si>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</si>
  <si>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</si>
  <si>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</si>
  <si>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</si>
  <si>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</si>
  <si>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</si>
  <si>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</si>
  <si>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</si>
  <si>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</si>
  <si>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</si>
  <si>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</si>
  <si>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</si>
  <si>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</si>
  <si>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</si>
  <si>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</si>
  <si>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(All)</t>
  </si>
  <si>
    <t>Column Labels</t>
  </si>
  <si>
    <t>Grand Total</t>
  </si>
  <si>
    <t>Row Labels</t>
  </si>
  <si>
    <t>Count of outcome</t>
  </si>
  <si>
    <t>launch_month</t>
  </si>
  <si>
    <t>Parent category</t>
  </si>
  <si>
    <t>theater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</si>
  <si>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</si>
  <si>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</si>
  <si>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</si>
  <si>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</si>
  <si>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</si>
  <si>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</si>
  <si>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</si>
  <si>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</si>
  <si>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</si>
  <si>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</si>
  <si>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</si>
  <si>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</si>
  <si>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</si>
  <si>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Successful</t>
  </si>
  <si>
    <t>Failed</t>
  </si>
  <si>
    <t>percentage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</si>
  <si>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</si>
  <si>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</si>
  <si>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</si>
  <si>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</si>
  <si>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</si>
  <si>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</si>
  <si>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</si>
  <si>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</si>
  <si>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</si>
  <si>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</si>
  <si>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</si>
  <si>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</si>
  <si>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</si>
  <si>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Total projects</t>
  </si>
  <si>
    <t>Percent successful</t>
  </si>
  <si>
    <t>Percent failed</t>
  </si>
  <si>
    <t>Percent cancelled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</si>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</sst>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m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5F9025"/>
      <name val="Arial Unicode MS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7" fontId="3" fillId="0" borderId="0" xfId="0" applyNumberFormat="1" applyFont="1"/>
    <xf numFmtId="17" fontId="0" fillId="0" borderId="0" xfId="0" applyNumberFormat="1"/>
    <xf numFmtId="165" fontId="2" fillId="0" borderId="0" xfId="0" applyNumberFormat="1" applyFont="1"/>
    <xf numFmtId="165" fontId="0" fillId="0" borderId="0" xfId="0" applyNumberFormat="1" applyAlignment="1">
      <alignment horizontal="left"/>
    </xf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latin typeface="+mn-lt"/>
              </a:rPr>
              <a:t>Theatre outcomes based on</a:t>
            </a:r>
            <a:r>
              <a:rPr lang="en-US" sz="1800" b="1" baseline="0">
                <a:solidFill>
                  <a:schemeClr val="tx1"/>
                </a:solidFill>
                <a:latin typeface="+mn-lt"/>
              </a:rPr>
              <a:t> the launch date</a:t>
            </a:r>
            <a:endParaRPr lang="en-US" sz="1800" b="1">
              <a:solidFill>
                <a:schemeClr val="tx1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20424134099802"/>
          <c:y val="0.0312876052948255"/>
          <c:w val="0.874460654074682"/>
          <c:h val="0.898275107308337"/>
        </c:manualLayout>
      </c:layout>
      <c:lineChart>
        <c:grouping val="standard"/>
        <c:varyColors val="0"/>
        <c:ser>
          <c:idx val="0"/>
          <c:order val="0"/>
          <c:tx>
            <c:strRef>
              <c:f>'Theatre outcomes'!$B$5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'Theatre outcomes'!$A$6:$A$17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outcomes'!$B$6:$B$17</c:f>
              <c:numCache>
                <c:formatCode>General</c:formatCode>
                <c:ptCount val="12"/>
                <c:pt idx="0">
                  <c:v>7.0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4.0</c:v>
                </c:pt>
                <c:pt idx="8">
                  <c:v>4.0</c:v>
                </c:pt>
                <c:pt idx="10">
                  <c:v>3.0</c:v>
                </c:pt>
                <c:pt idx="1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'Theatre outcomes'!$C$5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outcomes'!$A$6:$A$17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outcomes'!$C$6:$C$17</c:f>
              <c:numCache>
                <c:formatCode>General</c:formatCode>
                <c:ptCount val="12"/>
                <c:pt idx="0">
                  <c:v>33.0</c:v>
                </c:pt>
                <c:pt idx="1">
                  <c:v>39.0</c:v>
                </c:pt>
                <c:pt idx="2">
                  <c:v>33.0</c:v>
                </c:pt>
                <c:pt idx="3">
                  <c:v>40.0</c:v>
                </c:pt>
                <c:pt idx="4">
                  <c:v>52.0</c:v>
                </c:pt>
                <c:pt idx="5">
                  <c:v>49.0</c:v>
                </c:pt>
                <c:pt idx="6">
                  <c:v>50.0</c:v>
                </c:pt>
                <c:pt idx="7">
                  <c:v>47.0</c:v>
                </c:pt>
                <c:pt idx="8">
                  <c:v>34.0</c:v>
                </c:pt>
                <c:pt idx="9">
                  <c:v>50.0</c:v>
                </c:pt>
                <c:pt idx="10">
                  <c:v>31.0</c:v>
                </c:pt>
                <c:pt idx="11">
                  <c:v>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'Theatre outcomes'!$D$5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'Theatre outcomes'!$A$6:$A$17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outcomes'!$D$6:$D$17</c:f>
              <c:numCache>
                <c:formatCode>General</c:formatCode>
                <c:ptCount val="12"/>
                <c:pt idx="0">
                  <c:v>2.0</c:v>
                </c:pt>
                <c:pt idx="1">
                  <c:v>8.0</c:v>
                </c:pt>
                <c:pt idx="2">
                  <c:v>14.0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'Theatre outcomes'!$E$5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'Theatre outcomes'!$A$6:$A$17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outcomes'!$E$6:$E$17</c:f>
              <c:numCache>
                <c:formatCode>General</c:formatCode>
                <c:ptCount val="12"/>
                <c:pt idx="0">
                  <c:v>56.0</c:v>
                </c:pt>
                <c:pt idx="1">
                  <c:v>71.0</c:v>
                </c:pt>
                <c:pt idx="2">
                  <c:v>56.0</c:v>
                </c:pt>
                <c:pt idx="3">
                  <c:v>71.0</c:v>
                </c:pt>
                <c:pt idx="4">
                  <c:v>111.0</c:v>
                </c:pt>
                <c:pt idx="5">
                  <c:v>100.0</c:v>
                </c:pt>
                <c:pt idx="6">
                  <c:v>87.0</c:v>
                </c:pt>
                <c:pt idx="7">
                  <c:v>72.0</c:v>
                </c:pt>
                <c:pt idx="8">
                  <c:v>59.0</c:v>
                </c:pt>
                <c:pt idx="9">
                  <c:v>65.0</c:v>
                </c:pt>
                <c:pt idx="10">
                  <c:v>54.0</c:v>
                </c:pt>
                <c:pt idx="11">
                  <c:v>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0712208"/>
        <c:axId val="-1960709648"/>
      </c:lineChart>
      <c:catAx>
        <c:axId val="-19607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0709648"/>
        <c:crosses val="autoZero"/>
        <c:auto val="1"/>
        <c:lblAlgn val="ctr"/>
        <c:lblOffset val="100"/>
        <c:noMultiLvlLbl val="0"/>
      </c:catAx>
      <c:valAx>
        <c:axId val="-196070964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07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40490797546"/>
          <c:y val="0.0673881198063238"/>
          <c:w val="0.118274600260857"/>
          <c:h val="0.205012460085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30037501902772"/>
          <c:y val="0.111809523809524"/>
          <c:w val="0.926173975616844"/>
          <c:h val="0.679110825432535"/>
        </c:manualLayout>
      </c:layout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0.758064516129032</c:v>
                </c:pt>
                <c:pt idx="1">
                  <c:v>0.726591760299625</c:v>
                </c:pt>
                <c:pt idx="2">
                  <c:v>0.550295857988166</c:v>
                </c:pt>
                <c:pt idx="3">
                  <c:v>0.685714285714286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0.272727272727273</c:v>
                </c:pt>
                <c:pt idx="8">
                  <c:v>0.666666666666667</c:v>
                </c:pt>
                <c:pt idx="9">
                  <c:v>0.666666666666667</c:v>
                </c:pt>
                <c:pt idx="10">
                  <c:v>0.0</c:v>
                </c:pt>
                <c:pt idx="11">
                  <c:v>0.125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'Outcome based on goal'!#REF!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'Outcome based on goal'!$G$1</c:f>
              <c:strCache>
                <c:ptCount val="1"/>
                <c:pt idx="0">
                  <c:v>Percent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'Outcome based on goal'!$H$1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0.241935483870968</c:v>
                </c:pt>
                <c:pt idx="1">
                  <c:v>0.273408239700375</c:v>
                </c:pt>
                <c:pt idx="2">
                  <c:v>0.449704142011834</c:v>
                </c:pt>
                <c:pt idx="3">
                  <c:v>0.314285714285714</c:v>
                </c:pt>
                <c:pt idx="4">
                  <c:v>0.5</c:v>
                </c:pt>
                <c:pt idx="5">
                  <c:v>0.55</c:v>
                </c:pt>
                <c:pt idx="6">
                  <c:v>0.8</c:v>
                </c:pt>
                <c:pt idx="7">
                  <c:v>0.727272727272727</c:v>
                </c:pt>
                <c:pt idx="8">
                  <c:v>0.333333333333333</c:v>
                </c:pt>
                <c:pt idx="9">
                  <c:v>0.333333333333333</c:v>
                </c:pt>
                <c:pt idx="10">
                  <c:v>1.0</c:v>
                </c:pt>
                <c:pt idx="11">
                  <c:v>0.875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2680688"/>
        <c:axId val="-1962677424"/>
      </c:lineChart>
      <c:catAx>
        <c:axId val="-19626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2677424"/>
        <c:crosses val="autoZero"/>
        <c:auto val="1"/>
        <c:lblAlgn val="ctr"/>
        <c:lblOffset val="100"/>
        <c:noMultiLvlLbl val="0"/>
      </c:catAx>
      <c:valAx>
        <c:axId val="-19626774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26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7</xdr:row>
      <xdr:rowOff>146050</xdr:rowOff>
    </xdr:from>
    <xdr:to>
      <xdr:col>18</xdr:col>
      <xdr:colOff>203200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158750</xdr:rowOff>
    </xdr:from>
    <xdr:to>
      <xdr:col>13</xdr:col>
      <xdr:colOff>774700</xdr:colOff>
      <xdr:row>39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678.855915509259" createdVersion="4" refreshedVersion="4" minRefreshableVersion="3" recordCount="4114">
  <cacheSource type="worksheet">
    <worksheetSource ref="A1:S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launch_month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0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7-03-15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b v="0"/>
    <n v="182"/>
    <b v="1"/>
    <s v="film &amp; video/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b v="0"/>
    <n v="79"/>
    <b v="1"/>
    <s v="film &amp; video/television"/>
    <x v="0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b v="0"/>
    <n v="35"/>
    <b v="1"/>
    <s v="film &amp; video/television"/>
    <x v="0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b v="0"/>
    <n v="150"/>
    <b v="1"/>
    <s v="film &amp; video/television"/>
    <x v="0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b v="0"/>
    <n v="284"/>
    <b v="1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b v="0"/>
    <n v="47"/>
    <b v="1"/>
    <s v="film &amp; video/television"/>
    <x v="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b v="0"/>
    <n v="58"/>
    <b v="1"/>
    <s v="film &amp; video/television"/>
    <x v="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b v="0"/>
    <n v="57"/>
    <b v="1"/>
    <s v="film &amp; video/television"/>
    <x v="0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b v="0"/>
    <n v="12"/>
    <b v="1"/>
    <s v="film &amp; video/television"/>
    <x v="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b v="0"/>
    <n v="20"/>
    <b v="1"/>
    <s v="film &amp; video/television"/>
    <x v="0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b v="0"/>
    <n v="19"/>
    <b v="1"/>
    <s v="film &amp; video/television"/>
    <x v="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b v="0"/>
    <n v="75"/>
    <b v="1"/>
    <s v="film &amp; video/television"/>
    <x v="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b v="0"/>
    <n v="827"/>
    <b v="1"/>
    <s v="film &amp; video/television"/>
    <x v="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b v="0"/>
    <n v="51"/>
    <b v="1"/>
    <s v="film &amp; video/television"/>
    <x v="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b v="0"/>
    <n v="41"/>
    <b v="1"/>
    <s v="film &amp; video/television"/>
    <x v="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b v="0"/>
    <n v="98"/>
    <b v="1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b v="0"/>
    <n v="70"/>
    <b v="1"/>
    <s v="film &amp; video/television"/>
    <x v="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b v="0"/>
    <n v="36"/>
    <b v="1"/>
    <s v="film &amp; video/television"/>
    <x v="0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b v="0"/>
    <n v="342"/>
    <b v="1"/>
    <s v="film &amp; video/television"/>
    <x v="0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b v="0"/>
    <n v="22"/>
    <b v="1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b v="0"/>
    <n v="25"/>
    <b v="1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b v="0"/>
    <n v="101"/>
    <b v="1"/>
    <s v="film &amp; video/television"/>
    <x v="0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b v="0"/>
    <n v="8"/>
    <b v="1"/>
    <s v="film &amp; video/television"/>
    <x v="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b v="0"/>
    <n v="23"/>
    <b v="1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b v="0"/>
    <n v="574"/>
    <b v="1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b v="0"/>
    <n v="14"/>
    <b v="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b v="0"/>
    <n v="19"/>
    <b v="1"/>
    <s v="film &amp; video/television"/>
    <x v="0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b v="0"/>
    <n v="150"/>
    <b v="1"/>
    <s v="film &amp; video/television"/>
    <x v="0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b v="0"/>
    <n v="71"/>
    <b v="1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b v="0"/>
    <n v="117"/>
    <b v="1"/>
    <s v="film &amp; video/television"/>
    <x v="0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b v="0"/>
    <n v="53"/>
    <b v="1"/>
    <s v="film &amp; video/television"/>
    <x v="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b v="0"/>
    <n v="1"/>
    <b v="1"/>
    <s v="film &amp; video/television"/>
    <x v="0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b v="0"/>
    <n v="89"/>
    <b v="1"/>
    <s v="film &amp; video/television"/>
    <x v="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b v="0"/>
    <n v="64"/>
    <b v="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b v="0"/>
    <n v="68"/>
    <b v="1"/>
    <s v="film &amp; video/television"/>
    <x v="0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b v="0"/>
    <n v="28"/>
    <b v="1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b v="0"/>
    <n v="44"/>
    <b v="1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b v="0"/>
    <n v="253"/>
    <b v="1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b v="0"/>
    <n v="66"/>
    <b v="1"/>
    <s v="film &amp; video/television"/>
    <x v="0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b v="0"/>
    <n v="217"/>
    <b v="1"/>
    <s v="film &amp; video/television"/>
    <x v="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b v="0"/>
    <n v="16"/>
    <b v="1"/>
    <s v="film &amp; video/television"/>
    <x v="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b v="0"/>
    <n v="19"/>
    <b v="1"/>
    <s v="film &amp; video/television"/>
    <x v="0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b v="0"/>
    <n v="169"/>
    <b v="1"/>
    <s v="film &amp; video/television"/>
    <x v="0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b v="0"/>
    <n v="263"/>
    <b v="1"/>
    <s v="film &amp; video/television"/>
    <x v="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b v="0"/>
    <n v="15"/>
    <b v="1"/>
    <s v="film &amp; video/television"/>
    <x v="0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b v="0"/>
    <n v="61"/>
    <b v="1"/>
    <s v="film &amp; video/television"/>
    <x v="0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b v="0"/>
    <n v="45"/>
    <b v="1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b v="0"/>
    <n v="70"/>
    <b v="1"/>
    <s v="film &amp; video/television"/>
    <x v="0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b v="0"/>
    <n v="38"/>
    <b v="1"/>
    <s v="film &amp; video/television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b v="0"/>
    <n v="87"/>
    <b v="1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b v="0"/>
    <n v="22"/>
    <b v="1"/>
    <s v="film &amp; video/television"/>
    <x v="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b v="0"/>
    <n v="119"/>
    <b v="1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b v="0"/>
    <n v="52"/>
    <b v="1"/>
    <s v="film &amp; video/television"/>
    <x v="0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b v="0"/>
    <n v="117"/>
    <b v="1"/>
    <s v="film &amp; video/television"/>
    <x v="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b v="0"/>
    <n v="52"/>
    <b v="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b v="0"/>
    <n v="86"/>
    <b v="1"/>
    <s v="film &amp; video/television"/>
    <x v="0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b v="0"/>
    <n v="174"/>
    <b v="1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b v="0"/>
    <n v="69"/>
    <b v="1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b v="0"/>
    <n v="75"/>
    <b v="1"/>
    <s v="film &amp; video/television"/>
    <x v="0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b v="0"/>
    <n v="33"/>
    <b v="1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b v="0"/>
    <n v="108"/>
    <b v="1"/>
    <s v="film &amp; video/shorts"/>
    <x v="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b v="0"/>
    <n v="23"/>
    <b v="1"/>
    <s v="film &amp; video/shorts"/>
    <x v="0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b v="0"/>
    <n v="48"/>
    <b v="1"/>
    <s v="film &amp; video/shorts"/>
    <x v="0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b v="0"/>
    <n v="64"/>
    <b v="1"/>
    <s v="film &amp; video/shorts"/>
    <x v="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b v="0"/>
    <n v="24"/>
    <b v="1"/>
    <s v="film &amp; video/shorts"/>
    <x v="0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b v="0"/>
    <n v="57"/>
    <b v="1"/>
    <s v="film &amp; video/shorts"/>
    <x v="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b v="0"/>
    <n v="26"/>
    <b v="1"/>
    <s v="film &amp; video/shorts"/>
    <x v="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b v="0"/>
    <n v="20"/>
    <b v="1"/>
    <s v="film &amp; video/shorts"/>
    <x v="0"/>
    <x v="5"/>
  </r>
  <r>
    <n v="68"/>
    <s v="King Eider: Short Film"/>
    <s v="Black Comedy by final year students at Leeds University. _x000d_'Bird watching, tea, seaside and murder. Just your average British holiday.'"/>
    <n v="600"/>
    <n v="763"/>
    <x v="0"/>
    <s v="GB"/>
    <s v="GBP"/>
    <n v="1393162791"/>
    <n v="1390570791"/>
    <x v="68"/>
    <b v="0"/>
    <n v="36"/>
    <b v="1"/>
    <s v="film &amp; video/shorts"/>
    <x v="0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b v="0"/>
    <n v="178"/>
    <b v="1"/>
    <s v="film &amp; video/shorts"/>
    <x v="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b v="0"/>
    <n v="17"/>
    <b v="1"/>
    <s v="film &amp; video/shorts"/>
    <x v="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b v="0"/>
    <n v="32"/>
    <b v="1"/>
    <s v="film &amp; video/shorts"/>
    <x v="0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b v="0"/>
    <n v="41"/>
    <b v="1"/>
    <s v="film &amp; video/shorts"/>
    <x v="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b v="0"/>
    <n v="18"/>
    <b v="1"/>
    <s v="film &amp; video/shorts"/>
    <x v="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b v="0"/>
    <n v="29"/>
    <b v="1"/>
    <s v="film &amp; video/shorts"/>
    <x v="0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b v="0"/>
    <n v="47"/>
    <b v="1"/>
    <s v="film &amp; video/shorts"/>
    <x v="0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b v="0"/>
    <n v="15"/>
    <b v="1"/>
    <s v="film &amp; video/shorts"/>
    <x v="0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b v="0"/>
    <n v="26"/>
    <b v="1"/>
    <s v="film &amp; video/shorts"/>
    <x v="0"/>
    <x v="5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0"/>
    <s v="FR"/>
    <s v="EUR"/>
    <n v="1472751121"/>
    <n v="1471887121"/>
    <x v="78"/>
    <b v="0"/>
    <n v="35"/>
    <b v="1"/>
    <s v="film &amp; video/shorts"/>
    <x v="0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b v="0"/>
    <n v="41"/>
    <b v="1"/>
    <s v="film &amp; video/shorts"/>
    <x v="0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b v="0"/>
    <n v="47"/>
    <b v="1"/>
    <s v="film &amp; video/shorts"/>
    <x v="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b v="0"/>
    <n v="28"/>
    <b v="1"/>
    <s v="film &amp; video/shorts"/>
    <x v="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b v="0"/>
    <n v="100"/>
    <b v="1"/>
    <s v="film &amp; video/shorts"/>
    <x v="0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b v="0"/>
    <n v="13"/>
    <b v="1"/>
    <s v="film &amp; video/shorts"/>
    <x v="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b v="0"/>
    <n v="7"/>
    <b v="1"/>
    <s v="film &amp; video/shorts"/>
    <x v="0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b v="0"/>
    <n v="21"/>
    <b v="1"/>
    <s v="film &amp; video/shorts"/>
    <x v="0"/>
    <x v="6"/>
  </r>
  <r>
    <n v="86"/>
    <s v="SECOND CHANCE - DEUXIÃˆME CHANCE"/>
    <s v="Two women, two destinies connected by a letter. _x000d_Between Paris and Skopje a poetic outstanding story of true courage, love and hope."/>
    <n v="6000"/>
    <n v="6388"/>
    <x v="0"/>
    <s v="FR"/>
    <s v="EUR"/>
    <n v="1451226045"/>
    <n v="1444828845"/>
    <x v="86"/>
    <b v="0"/>
    <n v="17"/>
    <b v="1"/>
    <s v="film &amp; video/shorts"/>
    <x v="0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b v="0"/>
    <n v="25"/>
    <b v="1"/>
    <s v="film &amp; video/shorts"/>
    <x v="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b v="0"/>
    <n v="60"/>
    <b v="1"/>
    <s v="film &amp; video/shorts"/>
    <x v="0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b v="0"/>
    <n v="56"/>
    <b v="1"/>
    <s v="film &amp; video/shorts"/>
    <x v="0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b v="0"/>
    <n v="16"/>
    <b v="1"/>
    <s v="film &amp; video/shorts"/>
    <x v="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b v="0"/>
    <n v="46"/>
    <b v="1"/>
    <s v="film &amp; video/shorts"/>
    <x v="0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b v="0"/>
    <n v="43"/>
    <b v="1"/>
    <s v="film &amp; video/shorts"/>
    <x v="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b v="0"/>
    <n v="15"/>
    <b v="1"/>
    <s v="film &amp; video/shorts"/>
    <x v="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b v="0"/>
    <n v="12"/>
    <b v="1"/>
    <s v="film &amp; video/shorts"/>
    <x v="0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b v="0"/>
    <n v="21"/>
    <b v="1"/>
    <s v="film &amp; video/shorts"/>
    <x v="0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b v="0"/>
    <n v="34"/>
    <b v="1"/>
    <s v="film &amp; video/shorts"/>
    <x v="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b v="0"/>
    <n v="8"/>
    <b v="1"/>
    <s v="film &amp; video/shorts"/>
    <x v="0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b v="0"/>
    <n v="60"/>
    <b v="1"/>
    <s v="film &amp; video/shorts"/>
    <x v="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b v="0"/>
    <n v="39"/>
    <b v="1"/>
    <s v="film &amp; video/shorts"/>
    <x v="0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b v="0"/>
    <n v="26"/>
    <b v="1"/>
    <s v="film &amp; video/shorts"/>
    <x v="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b v="0"/>
    <n v="35"/>
    <b v="1"/>
    <s v="film &amp; video/shorts"/>
    <x v="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b v="0"/>
    <n v="65"/>
    <b v="1"/>
    <s v="film &amp; video/shorts"/>
    <x v="0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b v="0"/>
    <n v="49"/>
    <b v="1"/>
    <s v="film &amp; video/shorts"/>
    <x v="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b v="0"/>
    <n v="10"/>
    <b v="1"/>
    <s v="film &amp; video/shorts"/>
    <x v="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b v="0"/>
    <n v="60"/>
    <b v="1"/>
    <s v="film &amp; video/shorts"/>
    <x v="0"/>
    <x v="2"/>
  </r>
  <r>
    <n v="106"/>
    <s v="LOST WEEKEND"/>
    <s v="A Boy. A Girl. A Car. A Serial Killer."/>
    <n v="5000"/>
    <n v="5025"/>
    <x v="0"/>
    <s v="US"/>
    <s v="USD"/>
    <n v="1333391901"/>
    <n v="1332182301"/>
    <x v="106"/>
    <b v="0"/>
    <n v="27"/>
    <b v="1"/>
    <s v="film &amp; video/shorts"/>
    <x v="0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b v="0"/>
    <n v="69"/>
    <b v="1"/>
    <s v="film &amp; video/shorts"/>
    <x v="0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b v="0"/>
    <n v="47"/>
    <b v="1"/>
    <s v="film &amp; video/shorts"/>
    <x v="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b v="0"/>
    <n v="47"/>
    <b v="1"/>
    <s v="film &amp; video/shorts"/>
    <x v="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b v="0"/>
    <n v="26"/>
    <b v="1"/>
    <s v="film &amp; video/shorts"/>
    <x v="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b v="0"/>
    <n v="53"/>
    <b v="1"/>
    <s v="film &amp; video/shorts"/>
    <x v="0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b v="0"/>
    <n v="81"/>
    <b v="1"/>
    <s v="film &amp; video/shorts"/>
    <x v="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b v="0"/>
    <n v="78"/>
    <b v="1"/>
    <s v="film &amp; video/shorts"/>
    <x v="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b v="0"/>
    <n v="35"/>
    <b v="1"/>
    <s v="film &amp; video/shorts"/>
    <x v="0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b v="0"/>
    <n v="22"/>
    <b v="1"/>
    <s v="film &amp; video/shorts"/>
    <x v="0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b v="0"/>
    <n v="57"/>
    <b v="1"/>
    <s v="film &amp; video/shorts"/>
    <x v="0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b v="0"/>
    <n v="27"/>
    <b v="1"/>
    <s v="film &amp; video/shorts"/>
    <x v="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b v="0"/>
    <n v="39"/>
    <b v="1"/>
    <s v="film &amp; video/shorts"/>
    <x v="0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b v="0"/>
    <n v="37"/>
    <b v="1"/>
    <s v="film &amp; video/shorts"/>
    <x v="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b v="0"/>
    <n v="1"/>
    <b v="0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b v="0"/>
    <n v="1"/>
    <b v="0"/>
    <s v="film &amp; video/science fiction"/>
    <x v="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b v="0"/>
    <n v="0"/>
    <b v="0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b v="0"/>
    <n v="6"/>
    <b v="0"/>
    <s v="film &amp; video/science fiction"/>
    <x v="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b v="0"/>
    <n v="0"/>
    <b v="0"/>
    <s v="film &amp; video/science fiction"/>
    <x v="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b v="0"/>
    <n v="6"/>
    <b v="0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b v="0"/>
    <n v="13"/>
    <b v="0"/>
    <s v="film &amp; video/science fiction"/>
    <x v="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b v="0"/>
    <n v="4"/>
    <b v="0"/>
    <s v="film &amp; video/science fiction"/>
    <x v="0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b v="0"/>
    <n v="6"/>
    <b v="0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b v="0"/>
    <n v="0"/>
    <b v="0"/>
    <s v="film &amp; video/science fiction"/>
    <x v="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b v="0"/>
    <n v="0"/>
    <b v="0"/>
    <s v="film &amp; video/science fiction"/>
    <x v="0"/>
    <x v="3"/>
  </r>
  <r>
    <n v="131"/>
    <s v="I (Canceled)"/>
    <s v="I"/>
    <n v="1200"/>
    <n v="0"/>
    <x v="1"/>
    <s v="US"/>
    <s v="USD"/>
    <n v="1467763200"/>
    <n v="1466453161"/>
    <x v="131"/>
    <b v="0"/>
    <n v="0"/>
    <b v="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b v="0"/>
    <n v="81"/>
    <b v="0"/>
    <s v="film &amp; video/science fiction"/>
    <x v="0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b v="0"/>
    <n v="0"/>
    <b v="0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b v="0"/>
    <n v="0"/>
    <b v="0"/>
    <s v="film &amp; video/science fiction"/>
    <x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b v="0"/>
    <n v="5"/>
    <b v="0"/>
    <s v="film &amp; video/science fiction"/>
    <x v="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b v="0"/>
    <n v="0"/>
    <b v="0"/>
    <s v="film &amp; video/science fiction"/>
    <x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b v="0"/>
    <n v="0"/>
    <b v="0"/>
    <s v="film &amp; video/science fiction"/>
    <x v="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b v="0"/>
    <n v="58"/>
    <b v="0"/>
    <s v="film &amp; video/science fiction"/>
    <x v="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b v="0"/>
    <n v="1"/>
    <b v="0"/>
    <s v="film &amp; video/science fiction"/>
    <x v="0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b v="0"/>
    <n v="0"/>
    <b v="0"/>
    <s v="film &amp; video/science fiction"/>
    <x v="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b v="0"/>
    <n v="28"/>
    <b v="0"/>
    <s v="film &amp; video/science fiction"/>
    <x v="0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b v="0"/>
    <n v="1"/>
    <b v="0"/>
    <s v="film &amp; video/science fiction"/>
    <x v="0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b v="0"/>
    <n v="0"/>
    <b v="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b v="0"/>
    <n v="37"/>
    <b v="0"/>
    <s v="film &amp; video/science fiction"/>
    <x v="0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b v="0"/>
    <n v="9"/>
    <b v="0"/>
    <s v="film &amp; video/science fiction"/>
    <x v="0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b v="0"/>
    <n v="3"/>
    <b v="0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b v="0"/>
    <n v="0"/>
    <b v="0"/>
    <s v="film &amp; video/science fiction"/>
    <x v="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b v="0"/>
    <n v="2"/>
    <b v="0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b v="0"/>
    <n v="6"/>
    <b v="0"/>
    <s v="film &amp; video/science fiction"/>
    <x v="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b v="0"/>
    <n v="67"/>
    <b v="0"/>
    <s v="film &amp; video/science fiction"/>
    <x v="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b v="0"/>
    <n v="5"/>
    <b v="0"/>
    <s v="film &amp; video/science fiction"/>
    <x v="0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b v="0"/>
    <n v="2"/>
    <b v="0"/>
    <s v="film &amp; video/science fiction"/>
    <x v="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b v="0"/>
    <n v="10"/>
    <b v="0"/>
    <s v="film &amp; video/science fiction"/>
    <x v="0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b v="0"/>
    <n v="3"/>
    <b v="0"/>
    <s v="film &amp; video/science fiction"/>
    <x v="0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b v="0"/>
    <n v="4"/>
    <b v="0"/>
    <s v="film &amp; video/science fiction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b v="0"/>
    <n v="15"/>
    <b v="0"/>
    <s v="film &amp; video/science fiction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b v="0"/>
    <n v="2"/>
    <b v="0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b v="0"/>
    <n v="0"/>
    <b v="0"/>
    <s v="film &amp; video/science fiction"/>
    <x v="0"/>
    <x v="3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x v="1"/>
    <s v="US"/>
    <s v="USD"/>
    <n v="1467541545"/>
    <n v="1464085545"/>
    <x v="159"/>
    <b v="0"/>
    <n v="1"/>
    <b v="0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b v="0"/>
    <n v="0"/>
    <b v="0"/>
    <s v="film &amp; video/drama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b v="0"/>
    <n v="1"/>
    <b v="0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b v="0"/>
    <n v="10"/>
    <b v="0"/>
    <s v="film &amp; video/drama"/>
    <x v="0"/>
    <x v="3"/>
  </r>
  <r>
    <n v="163"/>
    <s v="UNDIVIDED (Working Title)"/>
    <s v="Over 2.5 million Black men registered for the draft in World War II. _x000d_This will be the most comprehensive portrayal EVER of US. THEN."/>
    <n v="2000000"/>
    <n v="0"/>
    <x v="2"/>
    <s v="US"/>
    <s v="USD"/>
    <n v="1443657600"/>
    <n v="1440716654"/>
    <x v="163"/>
    <b v="0"/>
    <n v="0"/>
    <b v="0"/>
    <s v="film &amp; video/drama"/>
    <x v="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b v="0"/>
    <n v="7"/>
    <b v="0"/>
    <s v="film &amp; video/drama"/>
    <x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b v="0"/>
    <n v="0"/>
    <b v="0"/>
    <s v="film &amp; video/drama"/>
    <x v="0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b v="0"/>
    <n v="1"/>
    <b v="0"/>
    <s v="film &amp; video/drama"/>
    <x v="0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b v="0"/>
    <n v="2"/>
    <b v="0"/>
    <s v="film &amp; video/drama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b v="0"/>
    <n v="3"/>
    <b v="0"/>
    <s v="film &amp; video/drama"/>
    <x v="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b v="0"/>
    <n v="10"/>
    <b v="0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b v="0"/>
    <n v="10"/>
    <b v="0"/>
    <s v="film &amp; video/drama"/>
    <x v="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b v="0"/>
    <n v="1"/>
    <b v="0"/>
    <s v="film &amp; video/drama"/>
    <x v="0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b v="0"/>
    <n v="0"/>
    <b v="0"/>
    <s v="film &amp; video/drama"/>
    <x v="0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b v="0"/>
    <n v="0"/>
    <b v="0"/>
    <s v="film &amp; video/drama"/>
    <x v="0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b v="0"/>
    <n v="0"/>
    <b v="0"/>
    <s v="film &amp; video/drama"/>
    <x v="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b v="0"/>
    <n v="26"/>
    <b v="0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b v="0"/>
    <n v="0"/>
    <b v="0"/>
    <s v="film &amp; video/drama"/>
    <x v="0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b v="0"/>
    <n v="7"/>
    <b v="0"/>
    <s v="film &amp; video/drama"/>
    <x v="0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b v="0"/>
    <n v="0"/>
    <b v="0"/>
    <s v="film &amp; video/drama"/>
    <x v="0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b v="0"/>
    <n v="2"/>
    <b v="0"/>
    <s v="film &amp; video/drama"/>
    <x v="0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b v="0"/>
    <n v="13"/>
    <b v="0"/>
    <s v="film &amp; video/drama"/>
    <x v="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b v="0"/>
    <n v="4"/>
    <b v="0"/>
    <s v="film &amp; video/drama"/>
    <x v="0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b v="0"/>
    <n v="0"/>
    <b v="0"/>
    <s v="film &amp; video/drama"/>
    <x v="0"/>
    <x v="2"/>
  </r>
  <r>
    <n v="183"/>
    <s v="Three Little Words"/>
    <s v="Don't kill me until I meet my Dad"/>
    <n v="12500"/>
    <n v="4482"/>
    <x v="2"/>
    <s v="GB"/>
    <s v="GBP"/>
    <n v="1417033610"/>
    <n v="1414438010"/>
    <x v="183"/>
    <b v="0"/>
    <n v="12"/>
    <b v="0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b v="0"/>
    <n v="2"/>
    <b v="0"/>
    <s v="film &amp; video/drama"/>
    <x v="0"/>
    <x v="3"/>
  </r>
  <r>
    <n v="185"/>
    <s v="BLANK Short Movie"/>
    <s v="Love has no boundaries!"/>
    <n v="40000"/>
    <n v="2200"/>
    <x v="2"/>
    <s v="NO"/>
    <s v="NOK"/>
    <n v="1471557139"/>
    <n v="1468965139"/>
    <x v="185"/>
    <b v="0"/>
    <n v="10"/>
    <b v="0"/>
    <s v="film &amp; video/drama"/>
    <x v="0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b v="0"/>
    <n v="0"/>
    <b v="0"/>
    <s v="film &amp; video/drama"/>
    <x v="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b v="0"/>
    <n v="5"/>
    <b v="0"/>
    <s v="film &amp; video/drama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b v="0"/>
    <n v="0"/>
    <b v="0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b v="0"/>
    <n v="5"/>
    <b v="0"/>
    <s v="film &amp; video/drama"/>
    <x v="0"/>
    <x v="2"/>
  </r>
  <r>
    <n v="190"/>
    <s v="REGIONRAT, the movie"/>
    <s v="Because hope can be a 4 letter word"/>
    <n v="12000"/>
    <n v="50"/>
    <x v="2"/>
    <s v="US"/>
    <s v="USD"/>
    <n v="1466091446"/>
    <n v="1465227446"/>
    <x v="190"/>
    <b v="0"/>
    <n v="1"/>
    <b v="0"/>
    <s v="film &amp; video/drama"/>
    <x v="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b v="0"/>
    <n v="3"/>
    <b v="0"/>
    <s v="film &amp; video/drama"/>
    <x v="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b v="0"/>
    <n v="3"/>
    <b v="0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b v="0"/>
    <n v="0"/>
    <b v="0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b v="0"/>
    <n v="3"/>
    <b v="0"/>
    <s v="film &amp; video/drama"/>
    <x v="0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b v="0"/>
    <n v="0"/>
    <b v="0"/>
    <s v="film &amp; video/drama"/>
    <x v="0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b v="0"/>
    <n v="19"/>
    <b v="0"/>
    <s v="film &amp; video/drama"/>
    <x v="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b v="0"/>
    <n v="8"/>
    <b v="0"/>
    <s v="film &amp; video/drama"/>
    <x v="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b v="0"/>
    <n v="6"/>
    <b v="0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b v="0"/>
    <n v="0"/>
    <b v="0"/>
    <s v="film &amp; video/drama"/>
    <x v="0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b v="0"/>
    <n v="18"/>
    <b v="0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b v="0"/>
    <n v="7"/>
    <b v="0"/>
    <s v="film &amp; video/drama"/>
    <x v="0"/>
    <x v="0"/>
  </r>
  <r>
    <n v="202"/>
    <s v="Modern Gangsters"/>
    <s v="new web series created by jonney terry"/>
    <n v="6000"/>
    <n v="0"/>
    <x v="2"/>
    <s v="US"/>
    <s v="USD"/>
    <n v="1444337940"/>
    <n v="1441750564"/>
    <x v="202"/>
    <b v="0"/>
    <n v="0"/>
    <b v="0"/>
    <s v="film &amp; video/drama"/>
    <x v="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b v="0"/>
    <n v="8"/>
    <b v="0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b v="0"/>
    <n v="1293"/>
    <b v="0"/>
    <s v="film &amp; video/drama"/>
    <x v="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b v="0"/>
    <n v="17"/>
    <b v="0"/>
    <s v="film &amp; video/drama"/>
    <x v="0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b v="0"/>
    <n v="0"/>
    <b v="0"/>
    <s v="film &amp; video/drama"/>
    <x v="0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b v="0"/>
    <n v="13"/>
    <b v="0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b v="0"/>
    <n v="0"/>
    <b v="0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b v="0"/>
    <n v="0"/>
    <b v="0"/>
    <s v="film &amp; video/drama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b v="0"/>
    <n v="33"/>
    <b v="0"/>
    <s v="film &amp; video/drama"/>
    <x v="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b v="0"/>
    <n v="12"/>
    <b v="0"/>
    <s v="film &amp; video/drama"/>
    <x v="0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b v="0"/>
    <n v="1"/>
    <b v="0"/>
    <s v="film &amp; video/drama"/>
    <x v="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b v="0"/>
    <n v="1"/>
    <b v="0"/>
    <s v="film &amp; video/drama"/>
    <x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b v="0"/>
    <n v="1"/>
    <b v="0"/>
    <s v="film &amp; video/drama"/>
    <x v="0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b v="0"/>
    <n v="1"/>
    <b v="0"/>
    <s v="film &amp; video/drama"/>
    <x v="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b v="0"/>
    <n v="84"/>
    <b v="0"/>
    <s v="film &amp; video/drama"/>
    <x v="0"/>
    <x v="0"/>
  </r>
  <r>
    <n v="217"/>
    <s v="Bitch"/>
    <s v="A roadmovie by paw"/>
    <n v="100000"/>
    <n v="11943"/>
    <x v="2"/>
    <s v="SE"/>
    <s v="SEK"/>
    <n v="1419780149"/>
    <n v="1417101749"/>
    <x v="217"/>
    <b v="0"/>
    <n v="38"/>
    <b v="0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b v="0"/>
    <n v="1"/>
    <b v="0"/>
    <s v="film &amp; video/drama"/>
    <x v="0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b v="0"/>
    <n v="76"/>
    <b v="0"/>
    <s v="film &amp; video/drama"/>
    <x v="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b v="0"/>
    <n v="3"/>
    <b v="0"/>
    <s v="film &amp; video/drama"/>
    <x v="0"/>
    <x v="0"/>
  </r>
  <r>
    <n v="221"/>
    <s v="Archetypes"/>
    <s v="Film about Schizophrenia with Surreal Twists!"/>
    <n v="50000"/>
    <n v="0"/>
    <x v="2"/>
    <s v="US"/>
    <s v="USD"/>
    <n v="1427569564"/>
    <n v="1422389164"/>
    <x v="221"/>
    <b v="0"/>
    <n v="0"/>
    <b v="0"/>
    <s v="film &amp; video/drama"/>
    <x v="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b v="0"/>
    <n v="2"/>
    <b v="0"/>
    <s v="film &amp; video/drama"/>
    <x v="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b v="0"/>
    <n v="0"/>
    <b v="0"/>
    <s v="film &amp; video/drama"/>
    <x v="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b v="0"/>
    <n v="0"/>
    <b v="0"/>
    <s v="film &amp; video/drama"/>
    <x v="0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b v="0"/>
    <n v="0"/>
    <b v="0"/>
    <s v="film &amp; video/drama"/>
    <x v="0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b v="0"/>
    <n v="2"/>
    <b v="0"/>
    <s v="film &amp; video/drama"/>
    <x v="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b v="0"/>
    <n v="0"/>
    <b v="0"/>
    <s v="film &amp; video/drama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b v="0"/>
    <n v="0"/>
    <b v="0"/>
    <s v="film &amp; video/drama"/>
    <x v="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b v="0"/>
    <n v="0"/>
    <b v="0"/>
    <s v="film &amp; video/drama"/>
    <x v="0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b v="0"/>
    <n v="2"/>
    <b v="0"/>
    <s v="film &amp; video/drama"/>
    <x v="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b v="0"/>
    <n v="0"/>
    <b v="0"/>
    <s v="film &amp; video/drama"/>
    <x v="0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b v="0"/>
    <n v="7"/>
    <b v="0"/>
    <s v="film &amp; video/drama"/>
    <x v="0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b v="0"/>
    <n v="0"/>
    <b v="0"/>
    <s v="film &amp; video/drama"/>
    <x v="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b v="0"/>
    <n v="5"/>
    <b v="0"/>
    <s v="film &amp; video/drama"/>
    <x v="0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b v="0"/>
    <n v="0"/>
    <b v="0"/>
    <s v="film &amp; video/drama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b v="0"/>
    <n v="0"/>
    <b v="0"/>
    <s v="film &amp; video/drama"/>
    <x v="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b v="0"/>
    <n v="1"/>
    <b v="0"/>
    <s v="film &amp; video/drama"/>
    <x v="0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b v="0"/>
    <n v="0"/>
    <b v="0"/>
    <s v="film &amp; video/drama"/>
    <x v="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b v="0"/>
    <n v="5"/>
    <b v="0"/>
    <s v="film &amp; video/drama"/>
    <x v="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b v="1"/>
    <n v="137"/>
    <b v="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b v="1"/>
    <n v="376"/>
    <b v="1"/>
    <s v="film &amp; video/documentary"/>
    <x v="0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b v="1"/>
    <n v="202"/>
    <b v="1"/>
    <s v="film &amp; video/documentary"/>
    <x v="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b v="1"/>
    <n v="328"/>
    <b v="1"/>
    <s v="film &amp; video/documentary"/>
    <x v="0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b v="1"/>
    <n v="84"/>
    <b v="1"/>
    <s v="film &amp; video/documentary"/>
    <x v="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b v="1"/>
    <n v="96"/>
    <b v="1"/>
    <s v="film &amp; video/documentary"/>
    <x v="0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b v="1"/>
    <n v="223"/>
    <b v="1"/>
    <s v="film &amp; video/documentary"/>
    <x v="0"/>
    <x v="7"/>
  </r>
  <r>
    <n v="247"/>
    <s v="Deja-Vu: Dissecting Memory on Camera"/>
    <s v="A young neuroscientist attempts to reconnect with his ailing father by obsessively studying old family footage._x000d_"/>
    <n v="5000"/>
    <n v="6705"/>
    <x v="0"/>
    <s v="US"/>
    <s v="USD"/>
    <n v="1287200340"/>
    <n v="1284042614"/>
    <x v="247"/>
    <b v="1"/>
    <n v="62"/>
    <b v="1"/>
    <s v="film &amp; video/documentary"/>
    <x v="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b v="1"/>
    <n v="146"/>
    <b v="1"/>
    <s v="film &amp; video/documentary"/>
    <x v="0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b v="1"/>
    <n v="235"/>
    <b v="1"/>
    <s v="film &amp; video/documentary"/>
    <x v="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b v="1"/>
    <n v="437"/>
    <b v="1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b v="1"/>
    <n v="77"/>
    <b v="1"/>
    <s v="film &amp; video/documentary"/>
    <x v="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b v="1"/>
    <n v="108"/>
    <b v="1"/>
    <s v="film &amp; video/documentary"/>
    <x v="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b v="1"/>
    <n v="7"/>
    <b v="1"/>
    <s v="film &amp; video/documentary"/>
    <x v="0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b v="1"/>
    <n v="314"/>
    <b v="1"/>
    <s v="film &amp; video/documentary"/>
    <x v="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b v="1"/>
    <n v="188"/>
    <b v="1"/>
    <s v="film &amp; video/documentary"/>
    <x v="0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b v="1"/>
    <n v="275"/>
    <b v="1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b v="1"/>
    <n v="560"/>
    <b v="1"/>
    <s v="film &amp; video/documentary"/>
    <x v="0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b v="1"/>
    <n v="688"/>
    <b v="1"/>
    <s v="film &amp; video/documentary"/>
    <x v="0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b v="1"/>
    <n v="942"/>
    <b v="1"/>
    <s v="film &amp; video/documentary"/>
    <x v="0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b v="1"/>
    <n v="88"/>
    <b v="1"/>
    <s v="film &amp; video/documentary"/>
    <x v="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b v="1"/>
    <n v="220"/>
    <b v="1"/>
    <s v="film &amp; video/documentary"/>
    <x v="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b v="1"/>
    <n v="145"/>
    <b v="1"/>
    <s v="film &amp; video/documentary"/>
    <x v="0"/>
    <x v="6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x v="0"/>
    <s v="US"/>
    <s v="USD"/>
    <n v="1348786494"/>
    <n v="1346194494"/>
    <x v="263"/>
    <b v="1"/>
    <n v="963"/>
    <b v="1"/>
    <s v="film &amp; video/documentary"/>
    <x v="0"/>
    <x v="5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x v="0"/>
    <s v="US"/>
    <s v="USD"/>
    <n v="1336747995"/>
    <n v="1334155995"/>
    <x v="264"/>
    <b v="1"/>
    <n v="91"/>
    <b v="1"/>
    <s v="film &amp; video/documentary"/>
    <x v="0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b v="1"/>
    <n v="58"/>
    <b v="1"/>
    <s v="film &amp; video/documentary"/>
    <x v="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b v="1"/>
    <n v="36"/>
    <b v="1"/>
    <s v="film &amp; video/documentary"/>
    <x v="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b v="1"/>
    <n v="165"/>
    <b v="1"/>
    <s v="film &amp; video/documentary"/>
    <x v="0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b v="1"/>
    <n v="111"/>
    <b v="1"/>
    <s v="film &amp; video/documentary"/>
    <x v="0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b v="1"/>
    <n v="1596"/>
    <b v="1"/>
    <s v="film &amp; video/documentary"/>
    <x v="0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b v="1"/>
    <n v="61"/>
    <b v="1"/>
    <s v="film &amp; video/documentary"/>
    <x v="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b v="1"/>
    <n v="287"/>
    <b v="1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b v="1"/>
    <n v="65"/>
    <b v="1"/>
    <s v="film &amp; video/documentary"/>
    <x v="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b v="1"/>
    <n v="118"/>
    <b v="1"/>
    <s v="film &amp; video/documentary"/>
    <x v="0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b v="1"/>
    <n v="113"/>
    <b v="1"/>
    <s v="film &amp; video/documentary"/>
    <x v="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b v="1"/>
    <n v="332"/>
    <b v="1"/>
    <s v="film &amp; video/documentary"/>
    <x v="0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b v="1"/>
    <n v="62"/>
    <b v="1"/>
    <s v="film &amp; video/documentary"/>
    <x v="0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b v="1"/>
    <n v="951"/>
    <b v="1"/>
    <s v="film &amp; video/documentary"/>
    <x v="0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b v="1"/>
    <n v="415"/>
    <b v="1"/>
    <s v="film &amp; video/documentary"/>
    <x v="0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b v="1"/>
    <n v="305"/>
    <b v="1"/>
    <s v="film &amp; video/documentary"/>
    <x v="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b v="1"/>
    <n v="2139"/>
    <b v="1"/>
    <s v="film &amp; video/documentary"/>
    <x v="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b v="1"/>
    <n v="79"/>
    <b v="1"/>
    <s v="film &amp; video/documentary"/>
    <x v="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b v="1"/>
    <n v="179"/>
    <b v="1"/>
    <s v="film &amp; video/documentary"/>
    <x v="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b v="1"/>
    <n v="202"/>
    <b v="1"/>
    <s v="film &amp; video/documentary"/>
    <x v="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b v="1"/>
    <n v="760"/>
    <b v="1"/>
    <s v="film &amp; video/documentary"/>
    <x v="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b v="1"/>
    <n v="563"/>
    <b v="1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b v="1"/>
    <n v="135"/>
    <b v="1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b v="1"/>
    <n v="290"/>
    <b v="1"/>
    <s v="film &amp; video/documentary"/>
    <x v="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b v="1"/>
    <n v="447"/>
    <b v="1"/>
    <s v="film &amp; video/documentary"/>
    <x v="0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b v="1"/>
    <n v="232"/>
    <b v="1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b v="1"/>
    <n v="168"/>
    <b v="1"/>
    <s v="film &amp; video/documentary"/>
    <x v="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b v="1"/>
    <n v="128"/>
    <b v="1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b v="1"/>
    <n v="493"/>
    <b v="1"/>
    <s v="film &amp; video/documentary"/>
    <x v="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b v="1"/>
    <n v="131"/>
    <b v="1"/>
    <s v="film &amp; video/documentary"/>
    <x v="0"/>
    <x v="3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0"/>
    <s v="US"/>
    <s v="USD"/>
    <n v="1279555200"/>
    <n v="1276480894"/>
    <x v="294"/>
    <b v="1"/>
    <n v="50"/>
    <b v="1"/>
    <s v="film &amp; video/documentary"/>
    <x v="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b v="1"/>
    <n v="665"/>
    <b v="1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b v="1"/>
    <n v="129"/>
    <b v="1"/>
    <s v="film &amp; video/documentary"/>
    <x v="0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b v="1"/>
    <n v="142"/>
    <b v="1"/>
    <s v="film &amp; video/documentary"/>
    <x v="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b v="1"/>
    <n v="2436"/>
    <b v="1"/>
    <s v="film &amp; video/documentary"/>
    <x v="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b v="1"/>
    <n v="244"/>
    <b v="1"/>
    <s v="film &amp; video/documentary"/>
    <x v="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b v="1"/>
    <n v="298"/>
    <b v="1"/>
    <s v="film &amp; video/documentary"/>
    <x v="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b v="1"/>
    <n v="251"/>
    <b v="1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b v="1"/>
    <n v="108"/>
    <b v="1"/>
    <s v="film &amp; video/documentary"/>
    <x v="0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b v="1"/>
    <n v="82"/>
    <b v="1"/>
    <s v="film &amp; video/documentary"/>
    <x v="0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b v="1"/>
    <n v="74"/>
    <b v="1"/>
    <s v="film &amp; video/documentary"/>
    <x v="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b v="1"/>
    <n v="189"/>
    <b v="1"/>
    <s v="film &amp; video/documentary"/>
    <x v="0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b v="1"/>
    <n v="80"/>
    <b v="1"/>
    <s v="film &amp; video/documentary"/>
    <x v="0"/>
    <x v="4"/>
  </r>
  <r>
    <n v="307"/>
    <s v="Grammar Revolution"/>
    <s v="Why is grammar important?"/>
    <n v="22000"/>
    <n v="24490"/>
    <x v="0"/>
    <s v="US"/>
    <s v="USD"/>
    <n v="1360276801"/>
    <n v="1357684801"/>
    <x v="307"/>
    <b v="1"/>
    <n v="576"/>
    <b v="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b v="1"/>
    <n v="202"/>
    <b v="1"/>
    <s v="film &amp; video/documentary"/>
    <x v="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b v="1"/>
    <n v="238"/>
    <b v="1"/>
    <s v="film &amp; video/documentary"/>
    <x v="0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b v="1"/>
    <n v="36"/>
    <b v="1"/>
    <s v="film &amp; video/documentary"/>
    <x v="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b v="1"/>
    <n v="150"/>
    <b v="1"/>
    <s v="film &amp; video/documentary"/>
    <x v="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b v="1"/>
    <n v="146"/>
    <b v="1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b v="1"/>
    <n v="222"/>
    <b v="1"/>
    <s v="film &amp; video/documentary"/>
    <x v="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b v="1"/>
    <n v="120"/>
    <b v="1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b v="1"/>
    <n v="126"/>
    <b v="1"/>
    <s v="film &amp; video/documentary"/>
    <x v="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b v="1"/>
    <n v="158"/>
    <b v="1"/>
    <s v="film &amp; video/documentary"/>
    <x v="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b v="1"/>
    <n v="316"/>
    <b v="1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b v="1"/>
    <n v="284"/>
    <b v="1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b v="1"/>
    <n v="51"/>
    <b v="1"/>
    <s v="film &amp; video/documentary"/>
    <x v="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b v="1"/>
    <n v="158"/>
    <b v="1"/>
    <s v="film &amp; video/documentary"/>
    <x v="0"/>
    <x v="0"/>
  </r>
  <r>
    <n v="321"/>
    <s v="An Impossible Project"/>
    <s v="The more digital the world, the more analog our dreams._x000d_A feature documentary shot on 35mm film."/>
    <n v="35000"/>
    <n v="35932"/>
    <x v="0"/>
    <s v="DE"/>
    <s v="EUR"/>
    <n v="1478605386"/>
    <n v="1475577786"/>
    <x v="321"/>
    <b v="1"/>
    <n v="337"/>
    <b v="1"/>
    <s v="film &amp; video/documentary"/>
    <x v="0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b v="1"/>
    <n v="186"/>
    <b v="1"/>
    <s v="film &amp; video/documentary"/>
    <x v="0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b v="1"/>
    <n v="58"/>
    <b v="1"/>
    <s v="film &amp; video/documentary"/>
    <x v="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b v="1"/>
    <n v="82"/>
    <b v="1"/>
    <s v="film &amp; video/documentary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b v="1"/>
    <n v="736"/>
    <b v="1"/>
    <s v="film &amp; video/documentary"/>
    <x v="0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b v="1"/>
    <n v="1151"/>
    <b v="1"/>
    <s v="film &amp; video/documentary"/>
    <x v="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b v="1"/>
    <n v="34"/>
    <b v="1"/>
    <s v="film &amp; video/documentary"/>
    <x v="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b v="1"/>
    <n v="498"/>
    <b v="1"/>
    <s v="film &amp; video/documentary"/>
    <x v="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b v="1"/>
    <n v="167"/>
    <b v="1"/>
    <s v="film &amp; video/documentary"/>
    <x v="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b v="1"/>
    <n v="340"/>
    <b v="1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b v="1"/>
    <n v="438"/>
    <b v="1"/>
    <s v="film &amp; video/documentary"/>
    <x v="0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b v="1"/>
    <n v="555"/>
    <b v="1"/>
    <s v="film &amp; video/documentary"/>
    <x v="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b v="1"/>
    <n v="266"/>
    <b v="1"/>
    <s v="film &amp; video/documentary"/>
    <x v="0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b v="1"/>
    <n v="69"/>
    <b v="1"/>
    <s v="film &amp; video/documentary"/>
    <x v="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b v="1"/>
    <n v="80"/>
    <b v="1"/>
    <s v="film &amp; video/documentary"/>
    <x v="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b v="1"/>
    <n v="493"/>
    <b v="1"/>
    <s v="film &amp; video/documentary"/>
    <x v="0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b v="1"/>
    <n v="31"/>
    <b v="1"/>
    <s v="film &amp; video/documentary"/>
    <x v="0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b v="1"/>
    <n v="236"/>
    <b v="1"/>
    <s v="film &amp; video/documentary"/>
    <x v="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b v="1"/>
    <n v="89"/>
    <b v="1"/>
    <s v="film &amp; video/documentary"/>
    <x v="0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b v="1"/>
    <n v="299"/>
    <b v="1"/>
    <s v="film &amp; video/documentary"/>
    <x v="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b v="1"/>
    <n v="55"/>
    <b v="1"/>
    <s v="film &amp; video/documentary"/>
    <x v="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b v="1"/>
    <n v="325"/>
    <b v="1"/>
    <s v="film &amp; video/documentary"/>
    <x v="0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b v="1"/>
    <n v="524"/>
    <b v="1"/>
    <s v="film &amp; video/documentary"/>
    <x v="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b v="1"/>
    <n v="285"/>
    <b v="1"/>
    <s v="film &amp; video/documentary"/>
    <x v="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b v="1"/>
    <n v="179"/>
    <b v="1"/>
    <s v="film &amp; video/documentary"/>
    <x v="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b v="1"/>
    <n v="188"/>
    <b v="1"/>
    <s v="film &amp; video/documentary"/>
    <x v="0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b v="1"/>
    <n v="379"/>
    <b v="1"/>
    <s v="film &amp; video/documentary"/>
    <x v="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b v="1"/>
    <n v="119"/>
    <b v="1"/>
    <s v="film &amp; video/documentary"/>
    <x v="0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b v="1"/>
    <n v="167"/>
    <b v="1"/>
    <s v="film &amp; video/documentary"/>
    <x v="0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b v="1"/>
    <n v="221"/>
    <b v="1"/>
    <s v="film &amp; video/documentary"/>
    <x v="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b v="1"/>
    <n v="964"/>
    <b v="1"/>
    <s v="film &amp; video/documentary"/>
    <x v="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b v="1"/>
    <n v="286"/>
    <b v="1"/>
    <s v="film &amp; video/documentary"/>
    <x v="0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b v="1"/>
    <n v="613"/>
    <b v="1"/>
    <s v="film &amp; video/documentary"/>
    <x v="0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b v="1"/>
    <n v="29"/>
    <b v="1"/>
    <s v="film &amp; video/documentary"/>
    <x v="0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b v="1"/>
    <n v="165"/>
    <b v="1"/>
    <s v="film &amp; video/documentary"/>
    <x v="0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b v="1"/>
    <n v="97"/>
    <b v="1"/>
    <s v="film &amp; video/documentary"/>
    <x v="0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b v="1"/>
    <n v="303"/>
    <b v="1"/>
    <s v="film &amp; video/documentary"/>
    <x v="0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b v="1"/>
    <n v="267"/>
    <b v="1"/>
    <s v="film &amp; video/documentary"/>
    <x v="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b v="1"/>
    <n v="302"/>
    <b v="1"/>
    <s v="film &amp; video/documentary"/>
    <x v="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b v="0"/>
    <n v="87"/>
    <b v="1"/>
    <s v="film &amp; video/documentary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b v="0"/>
    <n v="354"/>
    <b v="1"/>
    <s v="film &amp; video/documentary"/>
    <x v="0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b v="0"/>
    <n v="86"/>
    <b v="1"/>
    <s v="film &amp; video/documentary"/>
    <x v="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b v="0"/>
    <n v="26"/>
    <b v="1"/>
    <s v="film &amp; video/documentary"/>
    <x v="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b v="0"/>
    <n v="113"/>
    <b v="1"/>
    <s v="film &amp; video/documentary"/>
    <x v="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b v="0"/>
    <n v="65"/>
    <b v="1"/>
    <s v="film &amp; video/documentary"/>
    <x v="0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b v="0"/>
    <n v="134"/>
    <b v="1"/>
    <s v="film &amp; video/documentary"/>
    <x v="0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b v="0"/>
    <n v="119"/>
    <b v="1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b v="0"/>
    <n v="159"/>
    <b v="1"/>
    <s v="film &amp; video/documentary"/>
    <x v="0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b v="0"/>
    <n v="167"/>
    <b v="1"/>
    <s v="film &amp; video/documentary"/>
    <x v="0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b v="0"/>
    <n v="43"/>
    <b v="1"/>
    <s v="film &amp; video/documentary"/>
    <x v="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b v="0"/>
    <n v="1062"/>
    <b v="1"/>
    <s v="film &amp; video/documentary"/>
    <x v="0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b v="0"/>
    <n v="9"/>
    <b v="1"/>
    <s v="film &amp; video/documentary"/>
    <x v="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b v="0"/>
    <n v="89"/>
    <b v="1"/>
    <s v="film &amp; video/documentary"/>
    <x v="0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b v="0"/>
    <n v="174"/>
    <b v="1"/>
    <s v="film &amp; video/documentary"/>
    <x v="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b v="0"/>
    <n v="14"/>
    <b v="1"/>
    <s v="film &amp; video/documentary"/>
    <x v="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b v="0"/>
    <n v="48"/>
    <b v="1"/>
    <s v="film &amp; video/documentary"/>
    <x v="0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b v="0"/>
    <n v="133"/>
    <b v="1"/>
    <s v="film &amp; video/documentary"/>
    <x v="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b v="0"/>
    <n v="83"/>
    <b v="1"/>
    <s v="film &amp; video/documentary"/>
    <x v="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b v="0"/>
    <n v="149"/>
    <b v="1"/>
    <s v="film &amp; video/documentary"/>
    <x v="0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b v="0"/>
    <n v="49"/>
    <b v="1"/>
    <s v="film &amp; video/documentary"/>
    <x v="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b v="0"/>
    <n v="251"/>
    <b v="1"/>
    <s v="film &amp; video/documentary"/>
    <x v="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b v="0"/>
    <n v="22"/>
    <b v="1"/>
    <s v="film &amp; video/documentary"/>
    <x v="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b v="0"/>
    <n v="48"/>
    <b v="1"/>
    <s v="film &amp; video/documentary"/>
    <x v="0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b v="0"/>
    <n v="383"/>
    <b v="1"/>
    <s v="film &amp; video/documentary"/>
    <x v="0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b v="0"/>
    <n v="237"/>
    <b v="1"/>
    <s v="film &amp; video/documentary"/>
    <x v="0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b v="0"/>
    <n v="13"/>
    <b v="1"/>
    <s v="film &amp; video/documentary"/>
    <x v="0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b v="0"/>
    <n v="562"/>
    <b v="1"/>
    <s v="film &amp; video/documentary"/>
    <x v="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b v="0"/>
    <n v="71"/>
    <b v="1"/>
    <s v="film &amp; video/documentary"/>
    <x v="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b v="0"/>
    <n v="1510"/>
    <b v="1"/>
    <s v="film &amp; video/documentary"/>
    <x v="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b v="0"/>
    <n v="14"/>
    <b v="1"/>
    <s v="film &amp; video/documentary"/>
    <x v="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b v="0"/>
    <n v="193"/>
    <b v="1"/>
    <s v="film &amp; video/documentary"/>
    <x v="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b v="0"/>
    <n v="206"/>
    <b v="1"/>
    <s v="film &amp; video/documentary"/>
    <x v="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b v="0"/>
    <n v="351"/>
    <b v="1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b v="0"/>
    <n v="50"/>
    <b v="1"/>
    <s v="film &amp; video/documentary"/>
    <x v="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b v="0"/>
    <n v="184"/>
    <b v="1"/>
    <s v="film &amp; video/documentary"/>
    <x v="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b v="0"/>
    <n v="196"/>
    <b v="1"/>
    <s v="film &amp; video/documentary"/>
    <x v="0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b v="0"/>
    <n v="229"/>
    <b v="1"/>
    <s v="film &amp; video/documentary"/>
    <x v="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b v="0"/>
    <n v="67"/>
    <b v="1"/>
    <s v="film &amp; video/documentary"/>
    <x v="0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b v="0"/>
    <n v="95"/>
    <b v="1"/>
    <s v="film &amp; video/documentary"/>
    <x v="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b v="0"/>
    <n v="62"/>
    <b v="1"/>
    <s v="film &amp; video/documentary"/>
    <x v="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b v="0"/>
    <n v="73"/>
    <b v="1"/>
    <s v="film &amp; video/documentary"/>
    <x v="0"/>
    <x v="6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0"/>
    <s v="US"/>
    <s v="USD"/>
    <n v="1446731817"/>
    <n v="1444913817"/>
    <x v="402"/>
    <b v="0"/>
    <n v="43"/>
    <b v="1"/>
    <s v="film &amp; video/documentary"/>
    <x v="0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b v="0"/>
    <n v="70"/>
    <b v="1"/>
    <s v="film &amp; video/documentary"/>
    <x v="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b v="0"/>
    <n v="271"/>
    <b v="1"/>
    <s v="film &amp; video/documentary"/>
    <x v="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b v="0"/>
    <n v="55"/>
    <b v="1"/>
    <s v="film &amp; video/documentary"/>
    <x v="0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b v="0"/>
    <n v="35"/>
    <b v="1"/>
    <s v="film &amp; video/documentary"/>
    <x v="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b v="0"/>
    <n v="22"/>
    <b v="1"/>
    <s v="film &amp; video/documentary"/>
    <x v="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b v="0"/>
    <n v="38"/>
    <b v="1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b v="0"/>
    <n v="15"/>
    <b v="1"/>
    <s v="film &amp; video/documentary"/>
    <x v="0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b v="0"/>
    <n v="7"/>
    <b v="1"/>
    <s v="film &amp; video/documentary"/>
    <x v="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b v="0"/>
    <n v="241"/>
    <b v="1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b v="0"/>
    <n v="55"/>
    <b v="1"/>
    <s v="film &amp; video/documentary"/>
    <x v="0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b v="0"/>
    <n v="171"/>
    <b v="1"/>
    <s v="film &amp; video/documentary"/>
    <x v="0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b v="0"/>
    <n v="208"/>
    <b v="1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b v="0"/>
    <n v="21"/>
    <b v="1"/>
    <s v="film &amp; video/documentary"/>
    <x v="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b v="0"/>
    <n v="25"/>
    <b v="1"/>
    <s v="film &amp; video/documentary"/>
    <x v="0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b v="0"/>
    <n v="52"/>
    <b v="1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b v="0"/>
    <n v="104"/>
    <b v="1"/>
    <s v="film &amp; video/documentary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b v="0"/>
    <n v="73"/>
    <b v="1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b v="0"/>
    <n v="3"/>
    <b v="0"/>
    <s v="film &amp; video/animation"/>
    <x v="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b v="0"/>
    <n v="6"/>
    <b v="0"/>
    <s v="film &amp; video/animation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b v="0"/>
    <n v="12"/>
    <b v="0"/>
    <s v="film &amp; video/animation"/>
    <x v="0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b v="0"/>
    <n v="13"/>
    <b v="0"/>
    <s v="film &amp; video/animation"/>
    <x v="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b v="0"/>
    <n v="5"/>
    <b v="0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b v="0"/>
    <n v="2"/>
    <b v="0"/>
    <s v="film &amp; video/animation"/>
    <x v="0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b v="0"/>
    <n v="8"/>
    <b v="0"/>
    <s v="film &amp; video/animation"/>
    <x v="0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b v="0"/>
    <n v="0"/>
    <b v="0"/>
    <s v="film &amp; video/animation"/>
    <x v="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b v="0"/>
    <n v="13"/>
    <b v="0"/>
    <s v="film &amp; video/animation"/>
    <x v="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b v="0"/>
    <n v="0"/>
    <b v="0"/>
    <s v="film &amp; video/animation"/>
    <x v="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b v="0"/>
    <n v="5"/>
    <b v="0"/>
    <s v="film &amp; video/animation"/>
    <x v="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b v="0"/>
    <n v="8"/>
    <b v="0"/>
    <s v="film &amp; video/animation"/>
    <x v="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b v="0"/>
    <n v="8"/>
    <b v="0"/>
    <s v="film &amp; video/animation"/>
    <x v="0"/>
    <x v="0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x v="2"/>
    <s v="US"/>
    <s v="USD"/>
    <n v="1444576022"/>
    <n v="1439392022"/>
    <x v="433"/>
    <b v="0"/>
    <n v="0"/>
    <b v="0"/>
    <s v="film &amp; video/animation"/>
    <x v="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b v="0"/>
    <n v="2"/>
    <b v="0"/>
    <s v="film &amp; video/animation"/>
    <x v="0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b v="0"/>
    <n v="3"/>
    <b v="0"/>
    <s v="film &amp; video/animation"/>
    <x v="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b v="0"/>
    <n v="0"/>
    <b v="0"/>
    <s v="film &amp; video/animation"/>
    <x v="0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b v="0"/>
    <n v="0"/>
    <b v="0"/>
    <s v="film &amp; video/animation"/>
    <x v="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b v="0"/>
    <n v="11"/>
    <b v="0"/>
    <s v="film &amp; video/animation"/>
    <x v="0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b v="0"/>
    <n v="0"/>
    <b v="0"/>
    <s v="film &amp; video/animation"/>
    <x v="0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b v="0"/>
    <n v="1"/>
    <b v="0"/>
    <s v="film &amp; video/animation"/>
    <x v="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b v="0"/>
    <n v="0"/>
    <b v="0"/>
    <s v="film &amp; video/animation"/>
    <x v="0"/>
    <x v="4"/>
  </r>
  <r>
    <n v="442"/>
    <s v="The Paranormal Idiot"/>
    <s v="Doomsday is here"/>
    <n v="17000"/>
    <n v="6691"/>
    <x v="2"/>
    <s v="US"/>
    <s v="USD"/>
    <n v="1424380783"/>
    <n v="1421788783"/>
    <x v="442"/>
    <b v="0"/>
    <n v="17"/>
    <b v="0"/>
    <s v="film &amp; video/animation"/>
    <x v="0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b v="0"/>
    <n v="2"/>
    <b v="0"/>
    <s v="film &amp; video/animation"/>
    <x v="0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b v="0"/>
    <n v="1"/>
    <b v="0"/>
    <s v="film &amp; video/animation"/>
    <x v="0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b v="0"/>
    <n v="2"/>
    <b v="0"/>
    <s v="film &amp; video/animation"/>
    <x v="0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b v="0"/>
    <n v="16"/>
    <b v="0"/>
    <s v="film &amp; video/animation"/>
    <x v="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b v="0"/>
    <n v="1"/>
    <b v="0"/>
    <s v="film &amp; video/animation"/>
    <x v="0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b v="0"/>
    <n v="4"/>
    <b v="0"/>
    <s v="film &amp; video/animation"/>
    <x v="0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b v="0"/>
    <n v="5"/>
    <b v="0"/>
    <s v="film &amp; video/animation"/>
    <x v="0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b v="0"/>
    <n v="7"/>
    <b v="0"/>
    <s v="film &amp; video/animation"/>
    <x v="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b v="0"/>
    <n v="0"/>
    <b v="0"/>
    <s v="film &amp; video/animation"/>
    <x v="0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b v="0"/>
    <n v="12"/>
    <b v="0"/>
    <s v="film &amp; video/animation"/>
    <x v="0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b v="0"/>
    <n v="2"/>
    <b v="0"/>
    <s v="film &amp; video/animation"/>
    <x v="0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b v="0"/>
    <n v="5"/>
    <b v="0"/>
    <s v="film &amp; video/animation"/>
    <x v="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b v="0"/>
    <n v="2"/>
    <b v="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b v="0"/>
    <n v="3"/>
    <b v="0"/>
    <s v="film &amp; video/animation"/>
    <x v="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b v="0"/>
    <n v="0"/>
    <b v="0"/>
    <s v="film &amp; video/animation"/>
    <x v="0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b v="0"/>
    <n v="49"/>
    <b v="0"/>
    <s v="film &amp; video/animation"/>
    <x v="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b v="0"/>
    <n v="1"/>
    <b v="0"/>
    <s v="film &amp; video/animation"/>
    <x v="0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b v="0"/>
    <n v="2"/>
    <b v="0"/>
    <s v="film &amp; video/animation"/>
    <x v="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b v="0"/>
    <n v="0"/>
    <b v="0"/>
    <s v="film &amp; video/animation"/>
    <x v="0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b v="0"/>
    <n v="0"/>
    <b v="0"/>
    <s v="film &amp; video/animation"/>
    <x v="0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b v="0"/>
    <n v="11"/>
    <b v="0"/>
    <s v="film &amp; video/animation"/>
    <x v="0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b v="0"/>
    <n v="1"/>
    <b v="0"/>
    <s v="film &amp; video/animation"/>
    <x v="0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b v="0"/>
    <n v="8"/>
    <b v="0"/>
    <s v="film &amp; video/animation"/>
    <x v="0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b v="0"/>
    <n v="5"/>
    <b v="0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b v="0"/>
    <n v="39"/>
    <b v="0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b v="0"/>
    <n v="0"/>
    <b v="0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b v="0"/>
    <n v="0"/>
    <b v="0"/>
    <s v="film &amp; video/animation"/>
    <x v="0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b v="0"/>
    <n v="2"/>
    <b v="0"/>
    <s v="film &amp; video/animation"/>
    <x v="0"/>
    <x v="4"/>
  </r>
  <r>
    <n v="471"/>
    <s v="Red Origins"/>
    <s v="Three kids try to stop Mazi Mbe's plan to restore Africa to its original state where Tricksters &amp; Spirits ruled_x000d_and Juju was law."/>
    <n v="55000"/>
    <n v="6541"/>
    <x v="2"/>
    <s v="US"/>
    <s v="USD"/>
    <n v="1397924379"/>
    <n v="1394039979"/>
    <x v="471"/>
    <b v="0"/>
    <n v="170"/>
    <b v="0"/>
    <s v="film &amp; video/animation"/>
    <x v="0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b v="0"/>
    <n v="5"/>
    <b v="0"/>
    <s v="film &amp; video/animation"/>
    <x v="0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b v="0"/>
    <n v="14"/>
    <b v="0"/>
    <s v="film &amp; video/animation"/>
    <x v="0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b v="0"/>
    <n v="1"/>
    <b v="0"/>
    <s v="film &amp; video/animation"/>
    <x v="0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b v="0"/>
    <n v="0"/>
    <b v="0"/>
    <s v="film &amp; video/animation"/>
    <x v="0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b v="0"/>
    <n v="124"/>
    <b v="0"/>
    <s v="film &amp; video/animation"/>
    <x v="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b v="0"/>
    <n v="0"/>
    <b v="0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b v="0"/>
    <n v="0"/>
    <b v="0"/>
    <s v="film &amp; video/animation"/>
    <x v="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b v="0"/>
    <n v="55"/>
    <b v="0"/>
    <s v="film &amp; video/animation"/>
    <x v="0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b v="0"/>
    <n v="140"/>
    <b v="0"/>
    <s v="film &amp; video/animation"/>
    <x v="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b v="0"/>
    <n v="21"/>
    <b v="0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b v="0"/>
    <n v="1"/>
    <b v="0"/>
    <s v="film &amp; video/animation"/>
    <x v="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b v="0"/>
    <n v="147"/>
    <b v="0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b v="0"/>
    <n v="11"/>
    <b v="0"/>
    <s v="film &amp; video/animation"/>
    <x v="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b v="0"/>
    <n v="125"/>
    <b v="0"/>
    <s v="film &amp; video/animation"/>
    <x v="0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b v="0"/>
    <n v="1"/>
    <b v="0"/>
    <s v="film &amp; video/animation"/>
    <x v="0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b v="0"/>
    <n v="0"/>
    <b v="0"/>
    <s v="film &amp; video/animation"/>
    <x v="0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b v="0"/>
    <n v="0"/>
    <b v="0"/>
    <s v="film &amp; video/animation"/>
    <x v="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b v="0"/>
    <n v="3"/>
    <b v="0"/>
    <s v="film &amp; video/animation"/>
    <x v="0"/>
    <x v="6"/>
  </r>
  <r>
    <n v="490"/>
    <s v="PROJECT IS CANCELLED"/>
    <s v="Cancelled"/>
    <n v="1000"/>
    <n v="0"/>
    <x v="2"/>
    <s v="US"/>
    <s v="USD"/>
    <n v="1345677285"/>
    <n v="1343085285"/>
    <x v="490"/>
    <b v="0"/>
    <n v="0"/>
    <b v="0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b v="0"/>
    <n v="0"/>
    <b v="0"/>
    <s v="film &amp; video/animation"/>
    <x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b v="0"/>
    <n v="0"/>
    <b v="0"/>
    <s v="film &amp; video/animation"/>
    <x v="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b v="0"/>
    <n v="0"/>
    <b v="0"/>
    <s v="film &amp; video/animation"/>
    <x v="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b v="0"/>
    <n v="3"/>
    <b v="0"/>
    <s v="film &amp; video/animation"/>
    <x v="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b v="0"/>
    <n v="0"/>
    <b v="0"/>
    <s v="film &amp; video/animation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b v="0"/>
    <n v="1"/>
    <b v="0"/>
    <s v="film &amp; video/animation"/>
    <x v="0"/>
    <x v="4"/>
  </r>
  <r>
    <n v="497"/>
    <s v="Galaxy Probe Kids"/>
    <s v="live-action/animated series pilot."/>
    <n v="4480"/>
    <n v="30"/>
    <x v="2"/>
    <s v="US"/>
    <s v="USD"/>
    <n v="1419483600"/>
    <n v="1414889665"/>
    <x v="497"/>
    <b v="0"/>
    <n v="3"/>
    <b v="0"/>
    <s v="film &amp; video/animation"/>
    <x v="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b v="0"/>
    <n v="22"/>
    <b v="0"/>
    <s v="film &amp; video/animation"/>
    <x v="0"/>
    <x v="6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2"/>
    <s v="US"/>
    <s v="USD"/>
    <n v="1255381140"/>
    <n v="1250630968"/>
    <x v="499"/>
    <b v="0"/>
    <n v="26"/>
    <b v="0"/>
    <s v="film &amp; video/animation"/>
    <x v="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b v="0"/>
    <n v="4"/>
    <b v="0"/>
    <s v="film &amp; video/animation"/>
    <x v="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b v="0"/>
    <n v="0"/>
    <b v="0"/>
    <s v="film &amp; video/animation"/>
    <x v="0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b v="0"/>
    <n v="4"/>
    <b v="0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b v="0"/>
    <n v="9"/>
    <b v="0"/>
    <s v="film &amp; video/animation"/>
    <x v="0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b v="0"/>
    <n v="5"/>
    <b v="0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b v="0"/>
    <n v="14"/>
    <b v="0"/>
    <s v="film &amp; video/animation"/>
    <x v="0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b v="0"/>
    <n v="1"/>
    <b v="0"/>
    <s v="film &amp; video/animation"/>
    <x v="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b v="0"/>
    <n v="10"/>
    <b v="0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b v="0"/>
    <n v="3"/>
    <b v="0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b v="0"/>
    <n v="1"/>
    <b v="0"/>
    <s v="film &amp; video/animation"/>
    <x v="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b v="0"/>
    <n v="0"/>
    <b v="0"/>
    <s v="film &amp; video/animation"/>
    <x v="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b v="0"/>
    <n v="5"/>
    <b v="0"/>
    <s v="film &amp; video/animation"/>
    <x v="0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b v="0"/>
    <n v="2"/>
    <b v="0"/>
    <s v="film &amp; video/animation"/>
    <x v="0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b v="0"/>
    <n v="68"/>
    <b v="0"/>
    <s v="film &amp; video/animation"/>
    <x v="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b v="0"/>
    <n v="3"/>
    <b v="0"/>
    <s v="film &amp; video/animation"/>
    <x v="0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b v="0"/>
    <n v="34"/>
    <b v="0"/>
    <s v="film &amp; video/animation"/>
    <x v="0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b v="0"/>
    <n v="0"/>
    <b v="0"/>
    <s v="film &amp; video/animation"/>
    <x v="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b v="0"/>
    <n v="3"/>
    <b v="0"/>
    <s v="film &amp; video/animation"/>
    <x v="0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b v="0"/>
    <n v="0"/>
    <b v="0"/>
    <s v="film &amp; video/animation"/>
    <x v="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b v="0"/>
    <n v="70"/>
    <b v="0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b v="0"/>
    <n v="34"/>
    <b v="1"/>
    <s v="theater/plays"/>
    <x v="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b v="0"/>
    <n v="56"/>
    <b v="1"/>
    <s v="theater/plays"/>
    <x v="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b v="0"/>
    <n v="31"/>
    <b v="1"/>
    <s v="theater/plays"/>
    <x v="1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b v="0"/>
    <n v="84"/>
    <b v="1"/>
    <s v="theater/plays"/>
    <x v="1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b v="0"/>
    <n v="130"/>
    <b v="1"/>
    <s v="theater/plays"/>
    <x v="1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b v="0"/>
    <n v="12"/>
    <b v="1"/>
    <s v="theater/plays"/>
    <x v="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b v="0"/>
    <n v="23"/>
    <b v="1"/>
    <s v="theater/plays"/>
    <x v="1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b v="0"/>
    <n v="158"/>
    <b v="1"/>
    <s v="theater/plays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b v="0"/>
    <n v="30"/>
    <b v="1"/>
    <s v="theater/plays"/>
    <x v="1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b v="0"/>
    <n v="18"/>
    <b v="1"/>
    <s v="theater/plays"/>
    <x v="1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b v="0"/>
    <n v="29"/>
    <b v="1"/>
    <s v="theater/plays"/>
    <x v="1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b v="0"/>
    <n v="31"/>
    <b v="1"/>
    <s v="theater/plays"/>
    <x v="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b v="0"/>
    <n v="173"/>
    <b v="1"/>
    <s v="theater/plays"/>
    <x v="1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b v="0"/>
    <n v="17"/>
    <b v="1"/>
    <s v="theater/plays"/>
    <x v="1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b v="0"/>
    <n v="48"/>
    <b v="1"/>
    <s v="theater/plays"/>
    <x v="1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b v="0"/>
    <n v="59"/>
    <b v="1"/>
    <s v="theater/plays"/>
    <x v="1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b v="0"/>
    <n v="39"/>
    <b v="1"/>
    <s v="theater/plays"/>
    <x v="1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b v="0"/>
    <n v="59"/>
    <b v="1"/>
    <s v="theater/plays"/>
    <x v="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b v="0"/>
    <n v="60"/>
    <b v="1"/>
    <s v="theater/plays"/>
    <x v="1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b v="0"/>
    <n v="20"/>
    <b v="1"/>
    <s v="theater/plays"/>
    <x v="1"/>
    <x v="2"/>
  </r>
  <r>
    <n v="540"/>
    <s v="hap's- Whats the program?"/>
    <s v="There are so many dilemmas in life- what to do, where to go? _x000d_Let us solve it - search our preference based entertainment calendar"/>
    <n v="15000"/>
    <n v="1"/>
    <x v="2"/>
    <s v="US"/>
    <s v="USD"/>
    <n v="1423078606"/>
    <n v="1420486606"/>
    <x v="540"/>
    <b v="0"/>
    <n v="1"/>
    <b v="0"/>
    <s v="technology/web"/>
    <x v="2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b v="0"/>
    <n v="1"/>
    <b v="0"/>
    <s v="technology/web"/>
    <x v="2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b v="0"/>
    <n v="1"/>
    <b v="0"/>
    <s v="technology/web"/>
    <x v="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b v="0"/>
    <n v="2"/>
    <b v="0"/>
    <s v="technology/web"/>
    <x v="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b v="0"/>
    <n v="2"/>
    <b v="0"/>
    <s v="technology/web"/>
    <x v="2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b v="0"/>
    <n v="34"/>
    <b v="0"/>
    <s v="technology/web"/>
    <x v="2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b v="0"/>
    <n v="2"/>
    <b v="0"/>
    <s v="technology/web"/>
    <x v="2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b v="0"/>
    <n v="0"/>
    <b v="0"/>
    <s v="technology/web"/>
    <x v="2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b v="0"/>
    <n v="1"/>
    <b v="0"/>
    <s v="technology/web"/>
    <x v="2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b v="0"/>
    <n v="8"/>
    <b v="0"/>
    <s v="technology/web"/>
    <x v="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b v="0"/>
    <n v="4"/>
    <b v="0"/>
    <s v="technology/web"/>
    <x v="2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b v="0"/>
    <n v="28"/>
    <b v="0"/>
    <s v="technology/web"/>
    <x v="2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b v="0"/>
    <n v="0"/>
    <b v="0"/>
    <s v="technology/web"/>
    <x v="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b v="0"/>
    <n v="6"/>
    <b v="0"/>
    <s v="technology/web"/>
    <x v="2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b v="0"/>
    <n v="22"/>
    <b v="0"/>
    <s v="technology/web"/>
    <x v="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b v="0"/>
    <n v="0"/>
    <b v="0"/>
    <s v="technology/web"/>
    <x v="2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b v="0"/>
    <n v="1"/>
    <b v="0"/>
    <s v="technology/web"/>
    <x v="2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b v="0"/>
    <n v="20"/>
    <b v="0"/>
    <s v="technology/web"/>
    <x v="2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b v="0"/>
    <n v="0"/>
    <b v="0"/>
    <s v="technology/web"/>
    <x v="2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b v="0"/>
    <n v="1"/>
    <b v="0"/>
    <s v="technology/web"/>
    <x v="2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b v="0"/>
    <n v="3"/>
    <b v="0"/>
    <s v="technology/web"/>
    <x v="2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b v="0"/>
    <n v="2"/>
    <b v="0"/>
    <s v="technology/web"/>
    <x v="2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b v="0"/>
    <n v="0"/>
    <b v="0"/>
    <s v="technology/web"/>
    <x v="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b v="0"/>
    <n v="2"/>
    <b v="0"/>
    <s v="technology/web"/>
    <x v="2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b v="0"/>
    <n v="1"/>
    <b v="0"/>
    <s v="technology/web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b v="0"/>
    <n v="0"/>
    <b v="0"/>
    <s v="technology/web"/>
    <x v="2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b v="0"/>
    <n v="1"/>
    <b v="0"/>
    <s v="technology/web"/>
    <x v="2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b v="0"/>
    <n v="0"/>
    <b v="0"/>
    <s v="technology/web"/>
    <x v="2"/>
    <x v="3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2"/>
    <s v="NZ"/>
    <s v="NZD"/>
    <n v="1452942000"/>
    <n v="1449785223"/>
    <x v="568"/>
    <b v="0"/>
    <n v="5"/>
    <b v="0"/>
    <s v="technology/web"/>
    <x v="2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b v="0"/>
    <n v="1"/>
    <b v="0"/>
    <s v="technology/web"/>
    <x v="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b v="0"/>
    <n v="1"/>
    <b v="0"/>
    <s v="technology/web"/>
    <x v="2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b v="0"/>
    <n v="2"/>
    <b v="0"/>
    <s v="technology/web"/>
    <x v="2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b v="0"/>
    <n v="0"/>
    <b v="0"/>
    <s v="technology/web"/>
    <x v="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b v="0"/>
    <n v="9"/>
    <b v="0"/>
    <s v="technology/web"/>
    <x v="2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b v="0"/>
    <n v="4"/>
    <b v="0"/>
    <s v="technology/web"/>
    <x v="2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b v="0"/>
    <n v="4"/>
    <b v="0"/>
    <s v="technology/web"/>
    <x v="2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b v="0"/>
    <n v="1"/>
    <b v="0"/>
    <s v="technology/web"/>
    <x v="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b v="0"/>
    <n v="1"/>
    <b v="0"/>
    <s v="technology/web"/>
    <x v="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b v="0"/>
    <n v="7"/>
    <b v="0"/>
    <s v="technology/web"/>
    <x v="2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b v="0"/>
    <n v="5"/>
    <b v="0"/>
    <s v="technology/web"/>
    <x v="2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b v="0"/>
    <n v="1"/>
    <b v="0"/>
    <s v="technology/web"/>
    <x v="2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b v="0"/>
    <n v="0"/>
    <b v="0"/>
    <s v="technology/web"/>
    <x v="2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b v="0"/>
    <n v="0"/>
    <b v="0"/>
    <s v="technology/web"/>
    <x v="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b v="0"/>
    <n v="1"/>
    <b v="0"/>
    <s v="technology/web"/>
    <x v="2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b v="0"/>
    <n v="2"/>
    <b v="0"/>
    <s v="technology/web"/>
    <x v="2"/>
    <x v="0"/>
  </r>
  <r>
    <n v="585"/>
    <s v="Link Card"/>
    <s v="SAVE UP TO 40% WHEN YOU SPEND!_x000d__x000d_PRE-ORDER YOUR LINK CARD TODAY"/>
    <n v="9000"/>
    <n v="0"/>
    <x v="2"/>
    <s v="GB"/>
    <s v="GBP"/>
    <n v="1448928000"/>
    <n v="1444123377"/>
    <x v="585"/>
    <b v="0"/>
    <n v="0"/>
    <b v="0"/>
    <s v="technology/web"/>
    <x v="2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b v="0"/>
    <n v="4"/>
    <b v="0"/>
    <s v="technology/web"/>
    <x v="2"/>
    <x v="0"/>
  </r>
  <r>
    <n v="587"/>
    <s v="Waitresses.com"/>
    <s v="Waitresses.com is an online community devoted to servers around the world. Learn. Connect. Work. Travel. Share._x000d__x000d_Make a pledge today!"/>
    <n v="30000"/>
    <n v="2725"/>
    <x v="2"/>
    <s v="CA"/>
    <s v="CAD"/>
    <n v="1429207833"/>
    <n v="1426615833"/>
    <x v="587"/>
    <b v="0"/>
    <n v="7"/>
    <b v="0"/>
    <s v="technology/web"/>
    <x v="2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b v="0"/>
    <n v="2"/>
    <b v="0"/>
    <s v="technology/web"/>
    <x v="2"/>
    <x v="2"/>
  </r>
  <r>
    <n v="589"/>
    <s v="Get Neighborly"/>
    <s v="Services closer than you think..."/>
    <n v="7500"/>
    <n v="1"/>
    <x v="2"/>
    <s v="US"/>
    <s v="USD"/>
    <n v="1436366699"/>
    <n v="1435070699"/>
    <x v="589"/>
    <b v="0"/>
    <n v="1"/>
    <b v="0"/>
    <s v="technology/web"/>
    <x v="2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b v="0"/>
    <n v="9"/>
    <b v="0"/>
    <s v="technology/web"/>
    <x v="2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b v="0"/>
    <n v="2"/>
    <b v="0"/>
    <s v="technology/web"/>
    <x v="2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b v="0"/>
    <n v="1"/>
    <b v="0"/>
    <s v="technology/web"/>
    <x v="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b v="0"/>
    <n v="7"/>
    <b v="0"/>
    <s v="technology/web"/>
    <x v="2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b v="0"/>
    <n v="2"/>
    <b v="0"/>
    <s v="technology/web"/>
    <x v="2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b v="0"/>
    <n v="8"/>
    <b v="0"/>
    <s v="technology/web"/>
    <x v="2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b v="0"/>
    <n v="2"/>
    <b v="0"/>
    <s v="technology/web"/>
    <x v="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b v="0"/>
    <n v="2"/>
    <b v="0"/>
    <s v="technology/web"/>
    <x v="2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b v="0"/>
    <n v="7"/>
    <b v="0"/>
    <s v="technology/web"/>
    <x v="2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b v="0"/>
    <n v="2"/>
    <b v="0"/>
    <s v="technology/web"/>
    <x v="2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b v="0"/>
    <n v="1"/>
    <b v="0"/>
    <s v="technology/web"/>
    <x v="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b v="0"/>
    <n v="6"/>
    <b v="0"/>
    <s v="technology/web"/>
    <x v="2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b v="0"/>
    <n v="0"/>
    <b v="0"/>
    <s v="technology/web"/>
    <x v="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b v="0"/>
    <n v="13"/>
    <b v="0"/>
    <s v="technology/web"/>
    <x v="2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b v="0"/>
    <n v="0"/>
    <b v="0"/>
    <s v="technology/web"/>
    <x v="2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b v="0"/>
    <n v="8"/>
    <b v="0"/>
    <s v="technology/web"/>
    <x v="2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b v="0"/>
    <n v="1"/>
    <b v="0"/>
    <s v="technology/web"/>
    <x v="2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b v="0"/>
    <n v="0"/>
    <b v="0"/>
    <s v="technology/web"/>
    <x v="2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b v="0"/>
    <n v="5"/>
    <b v="0"/>
    <s v="technology/web"/>
    <x v="2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b v="0"/>
    <n v="1"/>
    <b v="0"/>
    <s v="technology/web"/>
    <x v="2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b v="0"/>
    <n v="0"/>
    <b v="0"/>
    <s v="technology/web"/>
    <x v="2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b v="0"/>
    <n v="0"/>
    <b v="0"/>
    <s v="technology/web"/>
    <x v="2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b v="0"/>
    <n v="0"/>
    <b v="0"/>
    <s v="technology/web"/>
    <x v="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b v="0"/>
    <n v="121"/>
    <b v="0"/>
    <s v="technology/web"/>
    <x v="2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b v="0"/>
    <n v="0"/>
    <b v="0"/>
    <s v="technology/web"/>
    <x v="2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b v="0"/>
    <n v="0"/>
    <b v="0"/>
    <s v="technology/web"/>
    <x v="2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b v="0"/>
    <n v="0"/>
    <b v="0"/>
    <s v="technology/web"/>
    <x v="2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b v="0"/>
    <n v="3"/>
    <b v="0"/>
    <s v="technology/web"/>
    <x v="2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b v="0"/>
    <n v="0"/>
    <b v="0"/>
    <s v="technology/web"/>
    <x v="2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b v="0"/>
    <n v="1"/>
    <b v="0"/>
    <s v="technology/web"/>
    <x v="2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b v="0"/>
    <n v="1"/>
    <b v="0"/>
    <s v="technology/web"/>
    <x v="2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b v="0"/>
    <n v="3"/>
    <b v="0"/>
    <s v="technology/web"/>
    <x v="2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b v="0"/>
    <n v="9"/>
    <b v="0"/>
    <s v="technology/web"/>
    <x v="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b v="0"/>
    <n v="0"/>
    <b v="0"/>
    <s v="technology/web"/>
    <x v="2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b v="0"/>
    <n v="0"/>
    <b v="0"/>
    <s v="technology/web"/>
    <x v="2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b v="0"/>
    <n v="0"/>
    <b v="0"/>
    <s v="technology/web"/>
    <x v="2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b v="0"/>
    <n v="39"/>
    <b v="0"/>
    <s v="technology/web"/>
    <x v="2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b v="0"/>
    <n v="1"/>
    <b v="0"/>
    <s v="technology/web"/>
    <x v="2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b v="0"/>
    <n v="0"/>
    <b v="0"/>
    <s v="technology/web"/>
    <x v="2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b v="0"/>
    <n v="3"/>
    <b v="0"/>
    <s v="technology/web"/>
    <x v="2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b v="0"/>
    <n v="1"/>
    <b v="0"/>
    <s v="technology/web"/>
    <x v="2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b v="0"/>
    <n v="9"/>
    <b v="0"/>
    <s v="technology/web"/>
    <x v="2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b v="0"/>
    <n v="0"/>
    <b v="0"/>
    <s v="technology/web"/>
    <x v="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b v="0"/>
    <n v="25"/>
    <b v="0"/>
    <s v="technology/web"/>
    <x v="2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b v="0"/>
    <n v="1"/>
    <b v="0"/>
    <s v="technology/web"/>
    <x v="2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b v="0"/>
    <n v="1"/>
    <b v="0"/>
    <s v="technology/web"/>
    <x v="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b v="0"/>
    <n v="1"/>
    <b v="0"/>
    <s v="technology/web"/>
    <x v="2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b v="0"/>
    <n v="0"/>
    <b v="0"/>
    <s v="technology/web"/>
    <x v="2"/>
    <x v="1"/>
  </r>
  <r>
    <n v="638"/>
    <s v="W (Canceled)"/>
    <s v="O0"/>
    <n v="200000"/>
    <n v="18"/>
    <x v="1"/>
    <s v="DE"/>
    <s v="EUR"/>
    <n v="1490447662"/>
    <n v="1485267262"/>
    <x v="638"/>
    <b v="0"/>
    <n v="6"/>
    <b v="0"/>
    <s v="technology/web"/>
    <x v="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b v="0"/>
    <n v="1"/>
    <b v="0"/>
    <s v="technology/web"/>
    <x v="2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b v="0"/>
    <n v="2"/>
    <b v="1"/>
    <s v="technology/wearables"/>
    <x v="2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b v="0"/>
    <n v="315"/>
    <b v="1"/>
    <s v="technology/wearables"/>
    <x v="2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b v="0"/>
    <n v="2174"/>
    <b v="1"/>
    <s v="technology/wearables"/>
    <x v="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b v="0"/>
    <n v="152"/>
    <b v="1"/>
    <s v="technology/wearables"/>
    <x v="2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b v="0"/>
    <n v="1021"/>
    <b v="1"/>
    <s v="technology/wearables"/>
    <x v="2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b v="0"/>
    <n v="237"/>
    <b v="1"/>
    <s v="technology/wearables"/>
    <x v="2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b v="0"/>
    <n v="27"/>
    <b v="1"/>
    <s v="technology/wearables"/>
    <x v="2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b v="0"/>
    <n v="17"/>
    <b v="1"/>
    <s v="technology/wearables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b v="0"/>
    <n v="27"/>
    <b v="1"/>
    <s v="technology/wearables"/>
    <x v="2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b v="0"/>
    <n v="82"/>
    <b v="1"/>
    <s v="technology/wearables"/>
    <x v="2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b v="0"/>
    <n v="48"/>
    <b v="1"/>
    <s v="technology/wearables"/>
    <x v="2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b v="0"/>
    <n v="105"/>
    <b v="1"/>
    <s v="technology/wearables"/>
    <x v="2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b v="0"/>
    <n v="28"/>
    <b v="1"/>
    <s v="technology/wearables"/>
    <x v="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b v="0"/>
    <n v="1107"/>
    <b v="1"/>
    <s v="technology/wearables"/>
    <x v="2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b v="0"/>
    <n v="1013"/>
    <b v="1"/>
    <s v="technology/wearables"/>
    <x v="2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b v="0"/>
    <n v="274"/>
    <b v="1"/>
    <s v="technology/wearables"/>
    <x v="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b v="0"/>
    <n v="87"/>
    <b v="1"/>
    <s v="technology/wearables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b v="0"/>
    <n v="99"/>
    <b v="1"/>
    <s v="technology/wearables"/>
    <x v="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b v="0"/>
    <n v="276"/>
    <b v="1"/>
    <s v="technology/wearables"/>
    <x v="2"/>
    <x v="0"/>
  </r>
  <r>
    <n v="659"/>
    <s v="Lulu Watch Designs - Apple Watch"/>
    <s v="Sync up your lifestyle"/>
    <n v="3000"/>
    <n v="3017"/>
    <x v="0"/>
    <s v="US"/>
    <s v="USD"/>
    <n v="1440339295"/>
    <n v="1437747295"/>
    <x v="659"/>
    <b v="0"/>
    <n v="21"/>
    <b v="1"/>
    <s v="technology/wearables"/>
    <x v="2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b v="0"/>
    <n v="18"/>
    <b v="0"/>
    <s v="technology/wearables"/>
    <x v="2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b v="0"/>
    <n v="9"/>
    <b v="0"/>
    <s v="technology/wearables"/>
    <x v="2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b v="0"/>
    <n v="4"/>
    <b v="0"/>
    <s v="technology/wearables"/>
    <x v="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b v="0"/>
    <n v="7"/>
    <b v="0"/>
    <s v="technology/wearables"/>
    <x v="2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b v="0"/>
    <n v="29"/>
    <b v="0"/>
    <s v="technology/wearables"/>
    <x v="2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b v="0"/>
    <n v="12"/>
    <b v="0"/>
    <s v="technology/wearables"/>
    <x v="2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b v="0"/>
    <n v="4"/>
    <b v="0"/>
    <s v="technology/wearables"/>
    <x v="2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b v="0"/>
    <n v="28"/>
    <b v="0"/>
    <s v="technology/wearables"/>
    <x v="2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b v="0"/>
    <n v="25"/>
    <b v="0"/>
    <s v="technology/wearables"/>
    <x v="2"/>
    <x v="0"/>
  </r>
  <r>
    <n v="669"/>
    <s v="Christian DiLusso Watches"/>
    <s v="Beautiful automatic watches, made for every moment._x000d_Sports, business, casual.....it fits every moment of your life."/>
    <n v="200000"/>
    <n v="43015"/>
    <x v="2"/>
    <s v="SE"/>
    <s v="SEK"/>
    <n v="1467817258"/>
    <n v="1465225258"/>
    <x v="669"/>
    <b v="0"/>
    <n v="28"/>
    <b v="0"/>
    <s v="technology/wearables"/>
    <x v="2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b v="0"/>
    <n v="310"/>
    <b v="0"/>
    <s v="technology/wearables"/>
    <x v="2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b v="0"/>
    <n v="15"/>
    <b v="0"/>
    <s v="technology/wearables"/>
    <x v="2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b v="0"/>
    <n v="215"/>
    <b v="0"/>
    <s v="technology/wearables"/>
    <x v="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b v="0"/>
    <n v="3"/>
    <b v="0"/>
    <s v="technology/wearables"/>
    <x v="2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b v="0"/>
    <n v="2"/>
    <b v="0"/>
    <s v="technology/wearables"/>
    <x v="2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b v="0"/>
    <n v="26"/>
    <b v="0"/>
    <s v="technology/wearables"/>
    <x v="2"/>
    <x v="3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2"/>
    <s v="CA"/>
    <s v="CAD"/>
    <n v="1423333581"/>
    <n v="1420741581"/>
    <x v="676"/>
    <b v="0"/>
    <n v="24"/>
    <b v="0"/>
    <s v="technology/wearables"/>
    <x v="2"/>
    <x v="0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x v="2"/>
    <s v="IT"/>
    <s v="EUR"/>
    <n v="1467106895"/>
    <n v="1463218895"/>
    <x v="677"/>
    <b v="0"/>
    <n v="96"/>
    <b v="0"/>
    <s v="technology/wearables"/>
    <x v="2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b v="0"/>
    <n v="17"/>
    <b v="0"/>
    <s v="technology/wearables"/>
    <x v="2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b v="0"/>
    <n v="94"/>
    <b v="0"/>
    <s v="technology/wearables"/>
    <x v="2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b v="0"/>
    <n v="129"/>
    <b v="0"/>
    <s v="technology/wearables"/>
    <x v="2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b v="0"/>
    <n v="1"/>
    <b v="0"/>
    <s v="technology/wearables"/>
    <x v="2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b v="0"/>
    <n v="4"/>
    <b v="0"/>
    <s v="technology/wearables"/>
    <x v="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b v="0"/>
    <n v="3"/>
    <b v="0"/>
    <s v="technology/wearables"/>
    <x v="2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b v="0"/>
    <n v="135"/>
    <b v="0"/>
    <s v="technology/wearables"/>
    <x v="2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b v="0"/>
    <n v="10"/>
    <b v="0"/>
    <s v="technology/wearables"/>
    <x v="2"/>
    <x v="3"/>
  </r>
  <r>
    <n v="686"/>
    <s v="Vivi di Cuore - Heart Rate Watch"/>
    <s v="La tua giornata sportiva monitorata nel tuo polso??!!!_x000d_Rendiamolo possibile... VIVI DI CUORE --- All MADE in ITALY"/>
    <n v="500000"/>
    <n v="0"/>
    <x v="2"/>
    <s v="IT"/>
    <s v="EUR"/>
    <n v="1438618170"/>
    <n v="1436026170"/>
    <x v="686"/>
    <b v="0"/>
    <n v="0"/>
    <b v="0"/>
    <s v="technology/wearables"/>
    <x v="2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b v="0"/>
    <n v="6"/>
    <b v="0"/>
    <s v="technology/wearables"/>
    <x v="2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b v="0"/>
    <n v="36"/>
    <b v="0"/>
    <s v="technology/wearables"/>
    <x v="2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b v="0"/>
    <n v="336"/>
    <b v="0"/>
    <s v="technology/wearables"/>
    <x v="2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b v="0"/>
    <n v="34"/>
    <b v="0"/>
    <s v="technology/wearables"/>
    <x v="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b v="0"/>
    <n v="10"/>
    <b v="0"/>
    <s v="technology/wearables"/>
    <x v="2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b v="0"/>
    <n v="201"/>
    <b v="0"/>
    <s v="technology/wearables"/>
    <x v="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b v="0"/>
    <n v="296"/>
    <b v="0"/>
    <s v="technology/wearables"/>
    <x v="2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b v="0"/>
    <n v="7"/>
    <b v="0"/>
    <s v="technology/wearables"/>
    <x v="2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b v="0"/>
    <n v="7"/>
    <b v="0"/>
    <s v="technology/wearables"/>
    <x v="2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b v="0"/>
    <n v="1"/>
    <b v="0"/>
    <s v="technology/wearables"/>
    <x v="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b v="0"/>
    <n v="114"/>
    <b v="0"/>
    <s v="technology/wearables"/>
    <x v="2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b v="0"/>
    <n v="29"/>
    <b v="0"/>
    <s v="technology/wearables"/>
    <x v="2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b v="0"/>
    <n v="890"/>
    <b v="0"/>
    <s v="technology/wearables"/>
    <x v="2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b v="0"/>
    <n v="31"/>
    <b v="0"/>
    <s v="technology/wearables"/>
    <x v="2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b v="0"/>
    <n v="21"/>
    <b v="0"/>
    <s v="technology/wearables"/>
    <x v="2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b v="0"/>
    <n v="37"/>
    <b v="0"/>
    <s v="technology/wearables"/>
    <x v="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b v="0"/>
    <n v="7"/>
    <b v="0"/>
    <s v="technology/wearables"/>
    <x v="2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b v="0"/>
    <n v="4"/>
    <b v="0"/>
    <s v="technology/wearables"/>
    <x v="2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b v="0"/>
    <n v="5"/>
    <b v="0"/>
    <s v="technology/wearables"/>
    <x v="2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b v="0"/>
    <n v="0"/>
    <b v="0"/>
    <s v="technology/wearables"/>
    <x v="2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b v="0"/>
    <n v="456"/>
    <b v="0"/>
    <s v="technology/wearables"/>
    <x v="2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b v="0"/>
    <n v="369"/>
    <b v="0"/>
    <s v="technology/wearables"/>
    <x v="2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b v="0"/>
    <n v="2"/>
    <b v="0"/>
    <s v="technology/wearables"/>
    <x v="2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b v="0"/>
    <n v="0"/>
    <b v="0"/>
    <s v="technology/wearables"/>
    <x v="2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b v="0"/>
    <n v="338"/>
    <b v="0"/>
    <s v="technology/wearables"/>
    <x v="2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b v="0"/>
    <n v="4"/>
    <b v="0"/>
    <s v="technology/wearables"/>
    <x v="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b v="0"/>
    <n v="1"/>
    <b v="0"/>
    <s v="technology/wearables"/>
    <x v="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b v="0"/>
    <n v="28"/>
    <b v="0"/>
    <s v="technology/wearables"/>
    <x v="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b v="0"/>
    <n v="12"/>
    <b v="0"/>
    <s v="technology/wearables"/>
    <x v="2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b v="0"/>
    <n v="16"/>
    <b v="0"/>
    <s v="technology/wearables"/>
    <x v="2"/>
    <x v="3"/>
  </r>
  <r>
    <n v="717"/>
    <s v="cool air belt"/>
    <s v="Cool air flowing under clothing keeps you cool."/>
    <n v="100000"/>
    <n v="305"/>
    <x v="2"/>
    <s v="US"/>
    <s v="USD"/>
    <n v="1409949002"/>
    <n v="1407357002"/>
    <x v="717"/>
    <b v="0"/>
    <n v="4"/>
    <b v="0"/>
    <s v="technology/wearables"/>
    <x v="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b v="0"/>
    <n v="4"/>
    <b v="0"/>
    <s v="technology/wearables"/>
    <x v="2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b v="0"/>
    <n v="10"/>
    <b v="0"/>
    <s v="technology/wearables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b v="0"/>
    <n v="41"/>
    <b v="1"/>
    <s v="publishing/nonfiction"/>
    <x v="3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b v="0"/>
    <n v="119"/>
    <b v="1"/>
    <s v="publishing/nonfiction"/>
    <x v="3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b v="0"/>
    <n v="153"/>
    <b v="1"/>
    <s v="publishing/nonfiction"/>
    <x v="3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b v="0"/>
    <n v="100"/>
    <b v="1"/>
    <s v="publishing/nonfiction"/>
    <x v="3"/>
    <x v="0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x v="0"/>
    <s v="US"/>
    <s v="USD"/>
    <n v="1309447163"/>
    <n v="1306855163"/>
    <x v="724"/>
    <b v="0"/>
    <n v="143"/>
    <b v="1"/>
    <s v="publishing/nonfiction"/>
    <x v="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b v="0"/>
    <n v="140"/>
    <b v="1"/>
    <s v="publishing/nonfiction"/>
    <x v="3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b v="0"/>
    <n v="35"/>
    <b v="1"/>
    <s v="publishing/nonfiction"/>
    <x v="3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b v="0"/>
    <n v="149"/>
    <b v="1"/>
    <s v="publishing/nonfiction"/>
    <x v="3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b v="0"/>
    <n v="130"/>
    <b v="1"/>
    <s v="publishing/nonfiction"/>
    <x v="3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b v="0"/>
    <n v="120"/>
    <b v="1"/>
    <s v="publishing/nonfiction"/>
    <x v="3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b v="0"/>
    <n v="265"/>
    <b v="1"/>
    <s v="publishing/nonfiction"/>
    <x v="3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b v="0"/>
    <n v="71"/>
    <b v="1"/>
    <s v="publishing/nonfiction"/>
    <x v="3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b v="0"/>
    <n v="13"/>
    <b v="1"/>
    <s v="publishing/nonfiction"/>
    <x v="3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b v="0"/>
    <n v="169"/>
    <b v="1"/>
    <s v="publishing/nonfiction"/>
    <x v="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b v="0"/>
    <n v="57"/>
    <b v="1"/>
    <s v="publishing/nonfiction"/>
    <x v="3"/>
    <x v="0"/>
  </r>
  <r>
    <n v="735"/>
    <s v="TOP FUEL FOR LIFE - Life Lessons from a Crew Chief"/>
    <s v="TOP FUEL FOR LIFE â€¦ a true story of victory, unimaginable loss_x000d_and the epiphany that changed everything."/>
    <n v="47000"/>
    <n v="53771"/>
    <x v="0"/>
    <s v="US"/>
    <s v="USD"/>
    <n v="1417653540"/>
    <n v="1414975346"/>
    <x v="735"/>
    <b v="0"/>
    <n v="229"/>
    <b v="1"/>
    <s v="publishing/nonfiction"/>
    <x v="3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b v="0"/>
    <n v="108"/>
    <b v="1"/>
    <s v="publishing/nonfiction"/>
    <x v="3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b v="0"/>
    <n v="108"/>
    <b v="1"/>
    <s v="publishing/nonfiction"/>
    <x v="3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b v="0"/>
    <n v="41"/>
    <b v="1"/>
    <s v="publishing/nonfiction"/>
    <x v="3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b v="0"/>
    <n v="139"/>
    <b v="1"/>
    <s v="publishing/nonfiction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b v="0"/>
    <n v="19"/>
    <b v="1"/>
    <s v="publishing/nonfiction"/>
    <x v="3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b v="0"/>
    <n v="94"/>
    <b v="1"/>
    <s v="publishing/nonfiction"/>
    <x v="3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b v="0"/>
    <n v="23"/>
    <b v="1"/>
    <s v="publishing/nonfiction"/>
    <x v="3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b v="0"/>
    <n v="15"/>
    <b v="1"/>
    <s v="publishing/nonfiction"/>
    <x v="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b v="0"/>
    <n v="62"/>
    <b v="1"/>
    <s v="publishing/nonfiction"/>
    <x v="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b v="0"/>
    <n v="74"/>
    <b v="1"/>
    <s v="publishing/nonfiction"/>
    <x v="3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b v="0"/>
    <n v="97"/>
    <b v="1"/>
    <s v="publishing/nonfiction"/>
    <x v="3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b v="0"/>
    <n v="55"/>
    <b v="1"/>
    <s v="publishing/nonfiction"/>
    <x v="3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b v="0"/>
    <n v="44"/>
    <b v="1"/>
    <s v="publishing/nonfiction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b v="0"/>
    <n v="110"/>
    <b v="1"/>
    <s v="publishing/nonfiction"/>
    <x v="3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b v="0"/>
    <n v="59"/>
    <b v="1"/>
    <s v="publishing/nonfiction"/>
    <x v="3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b v="0"/>
    <n v="62"/>
    <b v="1"/>
    <s v="publishing/nonfiction"/>
    <x v="3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b v="0"/>
    <n v="105"/>
    <b v="1"/>
    <s v="publishing/nonfiction"/>
    <x v="3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b v="0"/>
    <n v="26"/>
    <b v="1"/>
    <s v="publishing/nonfiction"/>
    <x v="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b v="0"/>
    <n v="49"/>
    <b v="1"/>
    <s v="publishing/nonfiction"/>
    <x v="3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b v="0"/>
    <n v="68"/>
    <b v="1"/>
    <s v="publishing/nonfiction"/>
    <x v="3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b v="0"/>
    <n v="22"/>
    <b v="1"/>
    <s v="publishing/nonfiction"/>
    <x v="3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b v="0"/>
    <n v="18"/>
    <b v="1"/>
    <s v="publishing/nonfiction"/>
    <x v="3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b v="0"/>
    <n v="19"/>
    <b v="1"/>
    <s v="publishing/nonfiction"/>
    <x v="3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b v="0"/>
    <n v="99"/>
    <b v="1"/>
    <s v="publishing/nonfiction"/>
    <x v="3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b v="0"/>
    <n v="0"/>
    <b v="0"/>
    <s v="publishing/fiction"/>
    <x v="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b v="0"/>
    <n v="6"/>
    <b v="0"/>
    <s v="publishing/fiction"/>
    <x v="3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b v="0"/>
    <n v="0"/>
    <b v="0"/>
    <s v="publishing/fiction"/>
    <x v="3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b v="0"/>
    <n v="1"/>
    <b v="0"/>
    <s v="publishing/fiction"/>
    <x v="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b v="0"/>
    <n v="0"/>
    <b v="0"/>
    <s v="publishing/fiction"/>
    <x v="3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b v="0"/>
    <n v="44"/>
    <b v="0"/>
    <s v="publishing/fiction"/>
    <x v="3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b v="0"/>
    <n v="0"/>
    <b v="0"/>
    <s v="publishing/fiction"/>
    <x v="3"/>
    <x v="0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x v="2"/>
    <s v="US"/>
    <s v="USD"/>
    <n v="1432178810"/>
    <n v="1429586810"/>
    <x v="767"/>
    <b v="0"/>
    <n v="3"/>
    <b v="0"/>
    <s v="publishing/fiction"/>
    <x v="3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b v="0"/>
    <n v="0"/>
    <b v="0"/>
    <s v="publishing/fiction"/>
    <x v="3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b v="0"/>
    <n v="52"/>
    <b v="0"/>
    <s v="publishing/fiction"/>
    <x v="3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b v="0"/>
    <n v="0"/>
    <b v="0"/>
    <s v="publishing/fiction"/>
    <x v="3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b v="0"/>
    <n v="1"/>
    <b v="0"/>
    <s v="publishing/fiction"/>
    <x v="3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b v="0"/>
    <n v="1"/>
    <b v="0"/>
    <s v="publishing/fiction"/>
    <x v="3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b v="0"/>
    <n v="2"/>
    <b v="0"/>
    <s v="publishing/fiction"/>
    <x v="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b v="0"/>
    <n v="9"/>
    <b v="0"/>
    <s v="publishing/fiction"/>
    <x v="3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b v="0"/>
    <n v="5"/>
    <b v="0"/>
    <s v="publishing/fiction"/>
    <x v="3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b v="0"/>
    <n v="57"/>
    <b v="0"/>
    <s v="publishing/fiction"/>
    <x v="3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b v="0"/>
    <n v="3"/>
    <b v="0"/>
    <s v="publishing/fiction"/>
    <x v="3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b v="0"/>
    <n v="1"/>
    <b v="0"/>
    <s v="publishing/fiction"/>
    <x v="3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b v="0"/>
    <n v="6"/>
    <b v="0"/>
    <s v="publishing/fiction"/>
    <x v="3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b v="0"/>
    <n v="27"/>
    <b v="1"/>
    <s v="music/rock"/>
    <x v="4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b v="0"/>
    <n v="25"/>
    <b v="1"/>
    <s v="music/rock"/>
    <x v="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b v="0"/>
    <n v="14"/>
    <b v="1"/>
    <s v="music/rock"/>
    <x v="4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b v="0"/>
    <n v="35"/>
    <b v="1"/>
    <s v="music/rock"/>
    <x v="4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b v="0"/>
    <n v="10"/>
    <b v="1"/>
    <s v="music/rock"/>
    <x v="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b v="0"/>
    <n v="29"/>
    <b v="1"/>
    <s v="music/rock"/>
    <x v="4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b v="0"/>
    <n v="44"/>
    <b v="1"/>
    <s v="music/rock"/>
    <x v="4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b v="0"/>
    <n v="17"/>
    <b v="1"/>
    <s v="music/rock"/>
    <x v="4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b v="0"/>
    <n v="34"/>
    <b v="1"/>
    <s v="music/rock"/>
    <x v="4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b v="0"/>
    <n v="14"/>
    <b v="1"/>
    <s v="music/rock"/>
    <x v="4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b v="0"/>
    <n v="156"/>
    <b v="1"/>
    <s v="music/rock"/>
    <x v="4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b v="0"/>
    <n v="128"/>
    <b v="1"/>
    <s v="music/rock"/>
    <x v="4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b v="0"/>
    <n v="60"/>
    <b v="1"/>
    <s v="music/rock"/>
    <x v="4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b v="0"/>
    <n v="32"/>
    <b v="1"/>
    <s v="music/rock"/>
    <x v="4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b v="0"/>
    <n v="53"/>
    <b v="1"/>
    <s v="music/rock"/>
    <x v="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b v="0"/>
    <n v="184"/>
    <b v="1"/>
    <s v="music/rock"/>
    <x v="4"/>
    <x v="5"/>
  </r>
  <r>
    <n v="796"/>
    <s v="Madrone: New Album for 2013"/>
    <s v="Madrone is an independent band creating melodic, emotional, _x000d_alternative-rock needing your help to finish their new album."/>
    <n v="10000"/>
    <n v="10135"/>
    <x v="0"/>
    <s v="US"/>
    <s v="USD"/>
    <n v="1379279400"/>
    <n v="1376687485"/>
    <x v="796"/>
    <b v="0"/>
    <n v="90"/>
    <b v="1"/>
    <s v="music/rock"/>
    <x v="4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b v="0"/>
    <n v="71"/>
    <b v="1"/>
    <s v="music/rock"/>
    <x v="4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b v="0"/>
    <n v="87"/>
    <b v="1"/>
    <s v="music/rock"/>
    <x v="4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b v="0"/>
    <n v="28"/>
    <b v="1"/>
    <s v="music/rock"/>
    <x v="4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b v="0"/>
    <n v="56"/>
    <b v="1"/>
    <s v="music/rock"/>
    <x v="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b v="0"/>
    <n v="51"/>
    <b v="1"/>
    <s v="music/rock"/>
    <x v="4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b v="0"/>
    <n v="75"/>
    <b v="1"/>
    <s v="music/rock"/>
    <x v="4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b v="0"/>
    <n v="38"/>
    <b v="1"/>
    <s v="music/rock"/>
    <x v="4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b v="0"/>
    <n v="18"/>
    <b v="1"/>
    <s v="music/rock"/>
    <x v="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b v="0"/>
    <n v="54"/>
    <b v="1"/>
    <s v="music/rock"/>
    <x v="4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b v="0"/>
    <n v="71"/>
    <b v="1"/>
    <s v="music/rock"/>
    <x v="4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b v="0"/>
    <n v="57"/>
    <b v="1"/>
    <s v="music/rock"/>
    <x v="4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b v="0"/>
    <n v="43"/>
    <b v="1"/>
    <s v="music/rock"/>
    <x v="4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b v="0"/>
    <n v="52"/>
    <b v="1"/>
    <s v="music/rock"/>
    <x v="4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b v="0"/>
    <n v="27"/>
    <b v="1"/>
    <s v="music/rock"/>
    <x v="4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b v="0"/>
    <n v="12"/>
    <b v="1"/>
    <s v="music/rock"/>
    <x v="4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b v="0"/>
    <n v="33"/>
    <b v="1"/>
    <s v="music/rock"/>
    <x v="4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b v="0"/>
    <n v="96"/>
    <b v="1"/>
    <s v="music/rock"/>
    <x v="4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b v="0"/>
    <n v="28"/>
    <b v="1"/>
    <s v="music/rock"/>
    <x v="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b v="0"/>
    <n v="43"/>
    <b v="1"/>
    <s v="music/rock"/>
    <x v="4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b v="0"/>
    <n v="205"/>
    <b v="1"/>
    <s v="music/rock"/>
    <x v="4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b v="0"/>
    <n v="23"/>
    <b v="1"/>
    <s v="music/rock"/>
    <x v="4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b v="0"/>
    <n v="19"/>
    <b v="1"/>
    <s v="music/rock"/>
    <x v="4"/>
    <x v="5"/>
  </r>
  <r>
    <n v="819"/>
    <s v="Winter Tour"/>
    <s v="We are touring the Southeast in support of our new EP"/>
    <n v="400"/>
    <n v="435"/>
    <x v="0"/>
    <s v="US"/>
    <s v="USD"/>
    <n v="1387601040"/>
    <n v="1386806254"/>
    <x v="819"/>
    <b v="0"/>
    <n v="14"/>
    <b v="1"/>
    <s v="music/rock"/>
    <x v="4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b v="0"/>
    <n v="38"/>
    <b v="1"/>
    <s v="music/rock"/>
    <x v="4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b v="0"/>
    <n v="78"/>
    <b v="1"/>
    <s v="music/rock"/>
    <x v="4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b v="0"/>
    <n v="69"/>
    <b v="1"/>
    <s v="music/rock"/>
    <x v="4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b v="0"/>
    <n v="33"/>
    <b v="1"/>
    <s v="music/rock"/>
    <x v="4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b v="0"/>
    <n v="54"/>
    <b v="1"/>
    <s v="music/rock"/>
    <x v="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b v="0"/>
    <n v="99"/>
    <b v="1"/>
    <s v="music/rock"/>
    <x v="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b v="0"/>
    <n v="49"/>
    <b v="1"/>
    <s v="music/rock"/>
    <x v="4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b v="0"/>
    <n v="11"/>
    <b v="1"/>
    <s v="music/rock"/>
    <x v="4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b v="0"/>
    <n v="38"/>
    <b v="1"/>
    <s v="music/rock"/>
    <x v="4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b v="0"/>
    <n v="16"/>
    <b v="1"/>
    <s v="music/rock"/>
    <x v="4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b v="0"/>
    <n v="32"/>
    <b v="1"/>
    <s v="music/rock"/>
    <x v="4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b v="0"/>
    <n v="20"/>
    <b v="1"/>
    <s v="music/rock"/>
    <x v="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b v="0"/>
    <n v="154"/>
    <b v="1"/>
    <s v="music/rock"/>
    <x v="4"/>
    <x v="6"/>
  </r>
  <r>
    <n v="833"/>
    <s v="Ragman Rolls"/>
    <s v="This is an American rock album."/>
    <n v="6000"/>
    <n v="6100"/>
    <x v="0"/>
    <s v="US"/>
    <s v="USD"/>
    <n v="1397941475"/>
    <n v="1395349475"/>
    <x v="833"/>
    <b v="0"/>
    <n v="41"/>
    <b v="1"/>
    <s v="music/rock"/>
    <x v="4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b v="0"/>
    <n v="75"/>
    <b v="1"/>
    <s v="music/rock"/>
    <x v="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b v="0"/>
    <n v="40"/>
    <b v="1"/>
    <s v="music/rock"/>
    <x v="4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b v="0"/>
    <n v="46"/>
    <b v="1"/>
    <s v="music/rock"/>
    <x v="4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b v="0"/>
    <n v="62"/>
    <b v="1"/>
    <s v="music/rock"/>
    <x v="4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b v="0"/>
    <n v="61"/>
    <b v="1"/>
    <s v="music/rock"/>
    <x v="4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b v="0"/>
    <n v="96"/>
    <b v="1"/>
    <s v="music/rock"/>
    <x v="4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b v="0"/>
    <n v="190"/>
    <b v="1"/>
    <s v="music/metal"/>
    <x v="4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b v="1"/>
    <n v="94"/>
    <b v="1"/>
    <s v="music/metal"/>
    <x v="4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b v="1"/>
    <n v="39"/>
    <b v="1"/>
    <s v="music/metal"/>
    <x v="4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b v="0"/>
    <n v="127"/>
    <b v="1"/>
    <s v="music/metal"/>
    <x v="4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b v="1"/>
    <n v="159"/>
    <b v="1"/>
    <s v="music/metal"/>
    <x v="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b v="0"/>
    <n v="177"/>
    <b v="1"/>
    <s v="music/metal"/>
    <x v="4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b v="0"/>
    <n v="47"/>
    <b v="1"/>
    <s v="music/metal"/>
    <x v="4"/>
    <x v="3"/>
  </r>
  <r>
    <n v="847"/>
    <s v="CENTROPYMUSIC"/>
    <s v="MUSIC WITH MEANING!  MUSIC THAT MATTERS!!!"/>
    <n v="10"/>
    <n v="10"/>
    <x v="0"/>
    <s v="US"/>
    <s v="USD"/>
    <n v="1436555376"/>
    <n v="1433963376"/>
    <x v="847"/>
    <b v="0"/>
    <n v="1"/>
    <b v="1"/>
    <s v="music/metal"/>
    <x v="4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b v="0"/>
    <n v="16"/>
    <b v="1"/>
    <s v="music/metal"/>
    <x v="4"/>
    <x v="0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x v="0"/>
    <s v="US"/>
    <s v="USD"/>
    <n v="1426473264"/>
    <n v="1424057664"/>
    <x v="849"/>
    <b v="0"/>
    <n v="115"/>
    <b v="1"/>
    <s v="music/metal"/>
    <x v="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b v="0"/>
    <n v="133"/>
    <b v="1"/>
    <s v="music/metal"/>
    <x v="4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b v="0"/>
    <n v="70"/>
    <b v="1"/>
    <s v="music/metal"/>
    <x v="4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b v="0"/>
    <n v="62"/>
    <b v="1"/>
    <s v="music/metal"/>
    <x v="4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b v="0"/>
    <n v="10"/>
    <b v="1"/>
    <s v="music/metal"/>
    <x v="4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b v="0"/>
    <n v="499"/>
    <b v="1"/>
    <s v="music/metal"/>
    <x v="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b v="0"/>
    <n v="47"/>
    <b v="1"/>
    <s v="music/metal"/>
    <x v="4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b v="0"/>
    <n v="28"/>
    <b v="1"/>
    <s v="music/metal"/>
    <x v="4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b v="0"/>
    <n v="24"/>
    <b v="1"/>
    <s v="music/metal"/>
    <x v="4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b v="0"/>
    <n v="76"/>
    <b v="1"/>
    <s v="music/metal"/>
    <x v="4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b v="0"/>
    <n v="98"/>
    <b v="1"/>
    <s v="music/metal"/>
    <x v="4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b v="0"/>
    <n v="48"/>
    <b v="0"/>
    <s v="music/jazz"/>
    <x v="4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b v="0"/>
    <n v="2"/>
    <b v="0"/>
    <s v="music/jazz"/>
    <x v="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b v="0"/>
    <n v="4"/>
    <b v="0"/>
    <s v="music/jazz"/>
    <x v="4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b v="0"/>
    <n v="5"/>
    <b v="0"/>
    <s v="music/jazz"/>
    <x v="4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b v="0"/>
    <n v="79"/>
    <b v="0"/>
    <s v="music/jazz"/>
    <x v="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b v="0"/>
    <n v="2"/>
    <b v="0"/>
    <s v="music/jazz"/>
    <x v="4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b v="0"/>
    <n v="11"/>
    <b v="0"/>
    <s v="music/jazz"/>
    <x v="4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b v="0"/>
    <n v="11"/>
    <b v="0"/>
    <s v="music/jazz"/>
    <x v="4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b v="0"/>
    <n v="1"/>
    <b v="0"/>
    <s v="music/jazz"/>
    <x v="4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b v="0"/>
    <n v="3"/>
    <b v="0"/>
    <s v="music/jazz"/>
    <x v="4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b v="0"/>
    <n v="5"/>
    <b v="0"/>
    <s v="music/jazz"/>
    <x v="4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b v="0"/>
    <n v="12"/>
    <b v="0"/>
    <s v="music/jazz"/>
    <x v="4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b v="0"/>
    <n v="2"/>
    <b v="0"/>
    <s v="music/jazz"/>
    <x v="4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b v="0"/>
    <n v="5"/>
    <b v="0"/>
    <s v="music/jazz"/>
    <x v="4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b v="0"/>
    <n v="21"/>
    <b v="0"/>
    <s v="music/jazz"/>
    <x v="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b v="0"/>
    <n v="0"/>
    <b v="0"/>
    <s v="music/jazz"/>
    <x v="4"/>
    <x v="0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b v="0"/>
    <n v="45"/>
    <b v="0"/>
    <s v="music/jazz"/>
    <x v="4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b v="0"/>
    <n v="29"/>
    <b v="0"/>
    <s v="music/jazz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b v="0"/>
    <n v="2"/>
    <b v="0"/>
    <s v="music/jazz"/>
    <x v="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b v="0"/>
    <n v="30"/>
    <b v="0"/>
    <s v="music/jazz"/>
    <x v="4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b v="0"/>
    <n v="8"/>
    <b v="0"/>
    <s v="music/indie rock"/>
    <x v="4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b v="0"/>
    <n v="1"/>
    <b v="0"/>
    <s v="music/indie rock"/>
    <x v="4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b v="0"/>
    <n v="14"/>
    <b v="0"/>
    <s v="music/indie rock"/>
    <x v="4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b v="0"/>
    <n v="24"/>
    <b v="0"/>
    <s v="music/indie rock"/>
    <x v="4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b v="0"/>
    <n v="2"/>
    <b v="0"/>
    <s v="music/indie rock"/>
    <x v="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b v="0"/>
    <n v="21"/>
    <b v="0"/>
    <s v="music/indie rock"/>
    <x v="4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b v="0"/>
    <n v="7"/>
    <b v="0"/>
    <s v="music/indie rock"/>
    <x v="4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b v="0"/>
    <n v="0"/>
    <b v="0"/>
    <s v="music/indie rock"/>
    <x v="4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b v="0"/>
    <n v="4"/>
    <b v="0"/>
    <s v="music/indie rock"/>
    <x v="4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b v="0"/>
    <n v="32"/>
    <b v="0"/>
    <s v="music/indie rock"/>
    <x v="4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b v="0"/>
    <n v="4"/>
    <b v="0"/>
    <s v="music/indie rock"/>
    <x v="4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b v="0"/>
    <n v="9"/>
    <b v="0"/>
    <s v="music/indie rock"/>
    <x v="4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b v="0"/>
    <n v="17"/>
    <b v="0"/>
    <s v="music/indie rock"/>
    <x v="4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b v="0"/>
    <n v="5"/>
    <b v="0"/>
    <s v="music/indie rock"/>
    <x v="4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b v="0"/>
    <n v="53"/>
    <b v="0"/>
    <s v="music/indie rock"/>
    <x v="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b v="0"/>
    <n v="7"/>
    <b v="0"/>
    <s v="music/indie rock"/>
    <x v="4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b v="0"/>
    <n v="72"/>
    <b v="0"/>
    <s v="music/indie rock"/>
    <x v="4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b v="0"/>
    <n v="0"/>
    <b v="0"/>
    <s v="music/indie rock"/>
    <x v="4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b v="0"/>
    <n v="2"/>
    <b v="0"/>
    <s v="music/indie rock"/>
    <x v="4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b v="0"/>
    <n v="8"/>
    <b v="0"/>
    <s v="music/indie rock"/>
    <x v="4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b v="0"/>
    <n v="2"/>
    <b v="0"/>
    <s v="music/jazz"/>
    <x v="4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b v="0"/>
    <n v="0"/>
    <b v="0"/>
    <s v="music/jazz"/>
    <x v="4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b v="0"/>
    <n v="3"/>
    <b v="0"/>
    <s v="music/jazz"/>
    <x v="4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b v="0"/>
    <n v="4"/>
    <b v="0"/>
    <s v="music/jazz"/>
    <x v="4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b v="0"/>
    <n v="3"/>
    <b v="0"/>
    <s v="music/jazz"/>
    <x v="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b v="0"/>
    <n v="6"/>
    <b v="0"/>
    <s v="music/jazz"/>
    <x v="4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b v="0"/>
    <n v="0"/>
    <b v="0"/>
    <s v="music/jazz"/>
    <x v="4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b v="0"/>
    <n v="0"/>
    <b v="0"/>
    <s v="music/jazz"/>
    <x v="4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b v="0"/>
    <n v="0"/>
    <b v="0"/>
    <s v="music/jazz"/>
    <x v="4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b v="0"/>
    <n v="8"/>
    <b v="0"/>
    <s v="music/jazz"/>
    <x v="4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b v="0"/>
    <n v="5"/>
    <b v="0"/>
    <s v="music/jazz"/>
    <x v="4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b v="0"/>
    <n v="0"/>
    <b v="0"/>
    <s v="music/jazz"/>
    <x v="4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b v="0"/>
    <n v="2"/>
    <b v="0"/>
    <s v="music/jazz"/>
    <x v="4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b v="0"/>
    <n v="24"/>
    <b v="0"/>
    <s v="music/jazz"/>
    <x v="4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b v="0"/>
    <n v="0"/>
    <b v="0"/>
    <s v="music/jazz"/>
    <x v="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b v="0"/>
    <n v="9"/>
    <b v="0"/>
    <s v="music/jazz"/>
    <x v="4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b v="0"/>
    <n v="0"/>
    <b v="0"/>
    <s v="music/jazz"/>
    <x v="4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b v="0"/>
    <n v="1"/>
    <b v="0"/>
    <s v="music/jazz"/>
    <x v="4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b v="0"/>
    <n v="10"/>
    <b v="0"/>
    <s v="music/jazz"/>
    <x v="4"/>
    <x v="3"/>
  </r>
  <r>
    <n v="919"/>
    <s v="Jazz CD:  Out of The Blue"/>
    <s v="Cool jazz with a New Orleans flavor."/>
    <n v="20000"/>
    <n v="100"/>
    <x v="2"/>
    <s v="US"/>
    <s v="USD"/>
    <n v="1355930645"/>
    <n v="1352906645"/>
    <x v="919"/>
    <b v="0"/>
    <n v="1"/>
    <b v="0"/>
    <s v="music/jazz"/>
    <x v="4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b v="0"/>
    <n v="0"/>
    <b v="0"/>
    <s v="music/jazz"/>
    <x v="4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b v="0"/>
    <n v="20"/>
    <b v="0"/>
    <s v="music/jazz"/>
    <x v="4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b v="0"/>
    <n v="30"/>
    <b v="0"/>
    <s v="music/jazz"/>
    <x v="4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b v="0"/>
    <n v="6"/>
    <b v="0"/>
    <s v="music/jazz"/>
    <x v="4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b v="0"/>
    <n v="15"/>
    <b v="0"/>
    <s v="music/jazz"/>
    <x v="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b v="0"/>
    <n v="5"/>
    <b v="0"/>
    <s v="music/jazz"/>
    <x v="4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b v="0"/>
    <n v="0"/>
    <b v="0"/>
    <s v="music/jazz"/>
    <x v="4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b v="0"/>
    <n v="0"/>
    <b v="0"/>
    <s v="music/jazz"/>
    <x v="4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b v="0"/>
    <n v="28"/>
    <b v="0"/>
    <s v="music/jazz"/>
    <x v="4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b v="0"/>
    <n v="0"/>
    <b v="0"/>
    <s v="music/jazz"/>
    <x v="4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b v="0"/>
    <n v="5"/>
    <b v="0"/>
    <s v="music/jazz"/>
    <x v="4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b v="0"/>
    <n v="7"/>
    <b v="0"/>
    <s v="music/jazz"/>
    <x v="4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b v="0"/>
    <n v="30"/>
    <b v="0"/>
    <s v="music/jazz"/>
    <x v="4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b v="0"/>
    <n v="2"/>
    <b v="0"/>
    <s v="music/jazz"/>
    <x v="4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b v="0"/>
    <n v="30"/>
    <b v="0"/>
    <s v="music/jazz"/>
    <x v="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b v="0"/>
    <n v="2"/>
    <b v="0"/>
    <s v="music/jazz"/>
    <x v="4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b v="0"/>
    <n v="0"/>
    <b v="0"/>
    <s v="music/jazz"/>
    <x v="4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b v="0"/>
    <n v="2"/>
    <b v="0"/>
    <s v="music/jazz"/>
    <x v="4"/>
    <x v="4"/>
  </r>
  <r>
    <n v="938"/>
    <s v="Celebrating American Jazz &amp; Soul Music"/>
    <s v="Creating new avenues of exposure for young Jazz &amp; Soul artists_x000d_to express their Art of Music."/>
    <n v="7000"/>
    <n v="25"/>
    <x v="2"/>
    <s v="US"/>
    <s v="USD"/>
    <n v="1346585448"/>
    <n v="1343993448"/>
    <x v="938"/>
    <b v="0"/>
    <n v="1"/>
    <b v="0"/>
    <s v="music/jazz"/>
    <x v="4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b v="0"/>
    <n v="2"/>
    <b v="0"/>
    <s v="music/jazz"/>
    <x v="4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b v="0"/>
    <n v="14"/>
    <b v="0"/>
    <s v="technology/wearables"/>
    <x v="2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b v="0"/>
    <n v="31"/>
    <b v="0"/>
    <s v="technology/wearables"/>
    <x v="2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b v="0"/>
    <n v="16"/>
    <b v="0"/>
    <s v="technology/wearables"/>
    <x v="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b v="0"/>
    <n v="12"/>
    <b v="0"/>
    <s v="technology/wearables"/>
    <x v="2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b v="0"/>
    <n v="96"/>
    <b v="0"/>
    <s v="technology/wearables"/>
    <x v="2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b v="0"/>
    <n v="16"/>
    <b v="0"/>
    <s v="technology/wearables"/>
    <x v="2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b v="0"/>
    <n v="5"/>
    <b v="0"/>
    <s v="technology/wearables"/>
    <x v="2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b v="0"/>
    <n v="0"/>
    <b v="0"/>
    <s v="technology/wearables"/>
    <x v="2"/>
    <x v="2"/>
  </r>
  <r>
    <n v="948"/>
    <s v="Led Shirt - WiFi Controlled"/>
    <s v="T-Shirt with Led panel controlled by Android app over WiFi. _x000d_Multiple shirts, games, text, video effects support,"/>
    <n v="4000"/>
    <n v="480"/>
    <x v="2"/>
    <s v="NL"/>
    <s v="EUR"/>
    <n v="1457812364"/>
    <n v="1455220364"/>
    <x v="948"/>
    <b v="0"/>
    <n v="8"/>
    <b v="0"/>
    <s v="technology/wearables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b v="0"/>
    <n v="7"/>
    <b v="0"/>
    <s v="technology/wearables"/>
    <x v="2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b v="0"/>
    <n v="24"/>
    <b v="0"/>
    <s v="technology/wearables"/>
    <x v="2"/>
    <x v="0"/>
  </r>
  <r>
    <n v="951"/>
    <s v="Smart Harness"/>
    <s v="Revolutionizing the way we walk our dogs!"/>
    <n v="50000"/>
    <n v="19195"/>
    <x v="2"/>
    <s v="US"/>
    <s v="USD"/>
    <n v="1465054872"/>
    <n v="1461166872"/>
    <x v="951"/>
    <b v="0"/>
    <n v="121"/>
    <b v="0"/>
    <s v="technology/wearables"/>
    <x v="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b v="0"/>
    <n v="196"/>
    <b v="0"/>
    <s v="technology/wearables"/>
    <x v="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b v="0"/>
    <n v="5"/>
    <b v="0"/>
    <s v="technology/wearables"/>
    <x v="2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b v="0"/>
    <n v="73"/>
    <b v="0"/>
    <s v="technology/wearables"/>
    <x v="2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b v="0"/>
    <n v="93"/>
    <b v="0"/>
    <s v="technology/wearables"/>
    <x v="2"/>
    <x v="2"/>
  </r>
  <r>
    <n v="956"/>
    <s v="SemiYours"/>
    <s v="You can rent out your Car with Uber. _x000d_You can rent out your Home with Airbnb. _x000d_Now you can rent out your CLOSET with SemiYOURS!"/>
    <n v="50000"/>
    <n v="861"/>
    <x v="2"/>
    <s v="US"/>
    <s v="USD"/>
    <n v="1430081759"/>
    <n v="1424901359"/>
    <x v="956"/>
    <b v="0"/>
    <n v="17"/>
    <b v="0"/>
    <s v="technology/wearables"/>
    <x v="2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b v="0"/>
    <n v="7"/>
    <b v="0"/>
    <s v="technology/wearables"/>
    <x v="2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b v="0"/>
    <n v="17"/>
    <b v="0"/>
    <s v="technology/wearables"/>
    <x v="2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b v="0"/>
    <n v="171"/>
    <b v="0"/>
    <s v="technology/wearables"/>
    <x v="2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b v="0"/>
    <n v="188"/>
    <b v="0"/>
    <s v="technology/wearables"/>
    <x v="2"/>
    <x v="1"/>
  </r>
  <r>
    <n v="961"/>
    <s v="The first personal trainer and diet coach for your dog!"/>
    <s v="Active, happy &amp; healthy together! _x000d_Thatâ€™s our mission for all dogs and their parents."/>
    <n v="95000"/>
    <n v="40079"/>
    <x v="2"/>
    <s v="US"/>
    <s v="USD"/>
    <n v="1487617200"/>
    <n v="1483634335"/>
    <x v="961"/>
    <b v="0"/>
    <n v="110"/>
    <b v="0"/>
    <s v="technology/wearables"/>
    <x v="2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b v="0"/>
    <n v="37"/>
    <b v="0"/>
    <s v="technology/wearables"/>
    <x v="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b v="0"/>
    <n v="9"/>
    <b v="0"/>
    <s v="technology/wearables"/>
    <x v="2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b v="0"/>
    <n v="29"/>
    <b v="0"/>
    <s v="technology/wearables"/>
    <x v="2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b v="0"/>
    <n v="6"/>
    <b v="0"/>
    <s v="technology/wearables"/>
    <x v="2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b v="0"/>
    <n v="30"/>
    <b v="0"/>
    <s v="technology/wearables"/>
    <x v="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b v="0"/>
    <n v="81"/>
    <b v="0"/>
    <s v="technology/wearables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b v="0"/>
    <n v="4"/>
    <b v="0"/>
    <s v="technology/wearables"/>
    <x v="2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b v="0"/>
    <n v="11"/>
    <b v="0"/>
    <s v="technology/wearables"/>
    <x v="2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b v="0"/>
    <n v="14"/>
    <b v="0"/>
    <s v="technology/wearables"/>
    <x v="2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b v="0"/>
    <n v="5"/>
    <b v="0"/>
    <s v="technology/wearables"/>
    <x v="2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b v="0"/>
    <n v="45"/>
    <b v="0"/>
    <s v="technology/wearables"/>
    <x v="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b v="0"/>
    <n v="8"/>
    <b v="0"/>
    <s v="technology/wearables"/>
    <x v="2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b v="0"/>
    <n v="3"/>
    <b v="0"/>
    <s v="technology/wearables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b v="0"/>
    <n v="24"/>
    <b v="0"/>
    <s v="technology/wearables"/>
    <x v="2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b v="0"/>
    <n v="18"/>
    <b v="0"/>
    <s v="technology/wearables"/>
    <x v="2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b v="0"/>
    <n v="12"/>
    <b v="0"/>
    <s v="technology/wearables"/>
    <x v="2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b v="0"/>
    <n v="123"/>
    <b v="0"/>
    <s v="technology/wearables"/>
    <x v="2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b v="0"/>
    <n v="96"/>
    <b v="0"/>
    <s v="technology/wearables"/>
    <x v="2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b v="0"/>
    <n v="31"/>
    <b v="0"/>
    <s v="technology/wearables"/>
    <x v="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b v="0"/>
    <n v="4"/>
    <b v="0"/>
    <s v="technology/wearables"/>
    <x v="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b v="0"/>
    <n v="3"/>
    <b v="0"/>
    <s v="technology/wearables"/>
    <x v="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b v="0"/>
    <n v="179"/>
    <b v="0"/>
    <s v="technology/wearables"/>
    <x v="2"/>
    <x v="2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b v="0"/>
    <n v="3"/>
    <b v="0"/>
    <s v="technology/wearables"/>
    <x v="2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b v="0"/>
    <n v="23"/>
    <b v="0"/>
    <s v="technology/wearables"/>
    <x v="2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b v="0"/>
    <n v="23"/>
    <b v="0"/>
    <s v="technology/wearables"/>
    <x v="2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b v="0"/>
    <n v="41"/>
    <b v="0"/>
    <s v="technology/wearables"/>
    <x v="2"/>
    <x v="3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2"/>
    <s v="IT"/>
    <s v="EUR"/>
    <n v="1475310825"/>
    <n v="1472718825"/>
    <x v="988"/>
    <b v="0"/>
    <n v="0"/>
    <b v="0"/>
    <s v="technology/wearables"/>
    <x v="2"/>
    <x v="2"/>
  </r>
  <r>
    <n v="989"/>
    <s v="Power Rope"/>
    <s v="The most useful phone charger you will ever buy"/>
    <n v="10000"/>
    <n v="1677"/>
    <x v="2"/>
    <s v="US"/>
    <s v="USD"/>
    <n v="1475101495"/>
    <n v="1472509495"/>
    <x v="989"/>
    <b v="0"/>
    <n v="32"/>
    <b v="0"/>
    <s v="technology/wearables"/>
    <x v="2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b v="0"/>
    <n v="2"/>
    <b v="0"/>
    <s v="technology/wearables"/>
    <x v="2"/>
    <x v="3"/>
  </r>
  <r>
    <n v="991"/>
    <s v="Russell &amp; Sons Watches"/>
    <s v="Russell &amp; Sons Watches_x000d__x000d_RS Watches is a business that provides quality watches at an affordable price. RS Watches was created with th"/>
    <n v="5000"/>
    <n v="212"/>
    <x v="2"/>
    <s v="GB"/>
    <s v="GBP"/>
    <n v="1468349460"/>
    <n v="1466186988"/>
    <x v="991"/>
    <b v="0"/>
    <n v="7"/>
    <b v="0"/>
    <s v="technology/wearables"/>
    <x v="2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b v="0"/>
    <n v="4"/>
    <b v="0"/>
    <s v="technology/wearables"/>
    <x v="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b v="0"/>
    <n v="196"/>
    <b v="0"/>
    <s v="technology/wearables"/>
    <x v="2"/>
    <x v="2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2"/>
    <s v="US"/>
    <s v="USD"/>
    <n v="1417388340"/>
    <n v="1412835530"/>
    <x v="994"/>
    <b v="0"/>
    <n v="11"/>
    <b v="0"/>
    <s v="technology/wearables"/>
    <x v="2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b v="0"/>
    <n v="9"/>
    <b v="0"/>
    <s v="technology/wearables"/>
    <x v="2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b v="0"/>
    <n v="5"/>
    <b v="0"/>
    <s v="technology/wearables"/>
    <x v="2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b v="0"/>
    <n v="8"/>
    <b v="0"/>
    <s v="technology/wearables"/>
    <x v="2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b v="0"/>
    <n v="229"/>
    <b v="0"/>
    <s v="technology/wearables"/>
    <x v="2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b v="0"/>
    <n v="40"/>
    <b v="0"/>
    <s v="technology/wearables"/>
    <x v="2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b v="0"/>
    <n v="6"/>
    <b v="0"/>
    <s v="technology/wearables"/>
    <x v="2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b v="0"/>
    <n v="4"/>
    <b v="0"/>
    <s v="technology/wearables"/>
    <x v="2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b v="0"/>
    <n v="22"/>
    <b v="0"/>
    <s v="technology/wearables"/>
    <x v="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b v="0"/>
    <n v="15"/>
    <b v="0"/>
    <s v="technology/wearables"/>
    <x v="2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b v="0"/>
    <n v="95"/>
    <b v="0"/>
    <s v="technology/wearables"/>
    <x v="2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b v="0"/>
    <n v="161"/>
    <b v="0"/>
    <s v="technology/wearables"/>
    <x v="2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b v="0"/>
    <n v="8"/>
    <b v="0"/>
    <s v="technology/wearables"/>
    <x v="2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b v="0"/>
    <n v="76"/>
    <b v="0"/>
    <s v="technology/wearables"/>
    <x v="2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b v="0"/>
    <n v="1"/>
    <b v="0"/>
    <s v="technology/wearables"/>
    <x v="2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b v="0"/>
    <n v="101"/>
    <b v="0"/>
    <s v="technology/wearables"/>
    <x v="2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b v="0"/>
    <n v="4"/>
    <b v="0"/>
    <s v="technology/wearables"/>
    <x v="2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b v="0"/>
    <n v="1"/>
    <b v="0"/>
    <s v="technology/wearables"/>
    <x v="2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b v="0"/>
    <n v="775"/>
    <b v="0"/>
    <s v="technology/wearables"/>
    <x v="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b v="0"/>
    <n v="90"/>
    <b v="0"/>
    <s v="technology/wearables"/>
    <x v="2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b v="0"/>
    <n v="16"/>
    <b v="0"/>
    <s v="technology/wearables"/>
    <x v="2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b v="0"/>
    <n v="6"/>
    <b v="0"/>
    <s v="technology/wearables"/>
    <x v="2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b v="0"/>
    <n v="38"/>
    <b v="0"/>
    <s v="technology/wearables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b v="0"/>
    <n v="355"/>
    <b v="0"/>
    <s v="technology/wearables"/>
    <x v="2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b v="0"/>
    <n v="7"/>
    <b v="0"/>
    <s v="technology/wearables"/>
    <x v="2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b v="0"/>
    <n v="400"/>
    <b v="0"/>
    <s v="technology/wearables"/>
    <x v="2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b v="0"/>
    <n v="30"/>
    <b v="1"/>
    <s v="music/electronic music"/>
    <x v="4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b v="1"/>
    <n v="478"/>
    <b v="1"/>
    <s v="music/electronic music"/>
    <x v="4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b v="1"/>
    <n v="74"/>
    <b v="1"/>
    <s v="music/electronic music"/>
    <x v="4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b v="0"/>
    <n v="131"/>
    <b v="1"/>
    <s v="music/electronic music"/>
    <x v="4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b v="1"/>
    <n v="61"/>
    <b v="1"/>
    <s v="music/electronic music"/>
    <x v="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b v="1"/>
    <n v="1071"/>
    <b v="1"/>
    <s v="music/electronic music"/>
    <x v="4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b v="1"/>
    <n v="122"/>
    <b v="1"/>
    <s v="music/electronic music"/>
    <x v="4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b v="1"/>
    <n v="111"/>
    <b v="1"/>
    <s v="music/electronic music"/>
    <x v="4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b v="1"/>
    <n v="255"/>
    <b v="1"/>
    <s v="music/electronic music"/>
    <x v="4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b v="0"/>
    <n v="141"/>
    <b v="1"/>
    <s v="music/electronic music"/>
    <x v="4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b v="0"/>
    <n v="159"/>
    <b v="1"/>
    <s v="music/electronic music"/>
    <x v="4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b v="0"/>
    <n v="99"/>
    <b v="1"/>
    <s v="music/electronic music"/>
    <x v="4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b v="0"/>
    <n v="96"/>
    <b v="1"/>
    <s v="music/electronic music"/>
    <x v="4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b v="0"/>
    <n v="27"/>
    <b v="1"/>
    <s v="music/electronic music"/>
    <x v="4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b v="0"/>
    <n v="166"/>
    <b v="1"/>
    <s v="music/electronic music"/>
    <x v="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b v="0"/>
    <n v="76"/>
    <b v="1"/>
    <s v="music/electronic music"/>
    <x v="4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b v="0"/>
    <n v="211"/>
    <b v="1"/>
    <s v="music/electronic music"/>
    <x v="4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b v="0"/>
    <n v="21"/>
    <b v="1"/>
    <s v="music/electronic music"/>
    <x v="4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b v="0"/>
    <n v="61"/>
    <b v="1"/>
    <s v="music/electronic music"/>
    <x v="4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b v="0"/>
    <n v="30"/>
    <b v="1"/>
    <s v="music/electronic music"/>
    <x v="4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b v="0"/>
    <n v="1"/>
    <b v="0"/>
    <s v="journalism/audio"/>
    <x v="5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b v="0"/>
    <n v="0"/>
    <b v="0"/>
    <s v="journalism/audio"/>
    <x v="5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b v="0"/>
    <n v="1"/>
    <b v="0"/>
    <s v="journalism/audio"/>
    <x v="5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b v="0"/>
    <n v="292"/>
    <b v="0"/>
    <s v="journalism/audio"/>
    <x v="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b v="0"/>
    <n v="2"/>
    <b v="0"/>
    <s v="journalism/audio"/>
    <x v="5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b v="0"/>
    <n v="8"/>
    <b v="0"/>
    <s v="journalism/audio"/>
    <x v="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b v="0"/>
    <n v="0"/>
    <b v="0"/>
    <s v="journalism/audio"/>
    <x v="5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b v="0"/>
    <n v="1"/>
    <b v="0"/>
    <s v="journalism/audio"/>
    <x v="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b v="0"/>
    <n v="4"/>
    <b v="0"/>
    <s v="journalism/audio"/>
    <x v="5"/>
    <x v="2"/>
  </r>
  <r>
    <n v="1049"/>
    <s v="J1 (Canceled)"/>
    <s v="------"/>
    <n v="12000"/>
    <n v="0"/>
    <x v="1"/>
    <s v="US"/>
    <s v="USD"/>
    <n v="1455272445"/>
    <n v="1452680445"/>
    <x v="1049"/>
    <b v="0"/>
    <n v="0"/>
    <b v="0"/>
    <s v="journalism/audio"/>
    <x v="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b v="0"/>
    <n v="0"/>
    <b v="0"/>
    <s v="journalism/audio"/>
    <x v="5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b v="0"/>
    <n v="0"/>
    <b v="0"/>
    <s v="journalism/audio"/>
    <x v="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b v="0"/>
    <n v="0"/>
    <b v="0"/>
    <s v="journalism/audio"/>
    <x v="5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b v="0"/>
    <n v="1"/>
    <b v="0"/>
    <s v="journalism/audio"/>
    <x v="5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b v="0"/>
    <n v="0"/>
    <b v="0"/>
    <s v="journalism/audio"/>
    <x v="5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b v="0"/>
    <n v="0"/>
    <b v="0"/>
    <s v="journalism/audio"/>
    <x v="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b v="0"/>
    <n v="0"/>
    <b v="0"/>
    <s v="journalism/audio"/>
    <x v="5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b v="0"/>
    <n v="0"/>
    <b v="0"/>
    <s v="journalism/audio"/>
    <x v="5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b v="0"/>
    <n v="0"/>
    <b v="0"/>
    <s v="journalism/audio"/>
    <x v="5"/>
    <x v="0"/>
  </r>
  <r>
    <n v="1059"/>
    <s v="Voice Over Artist (Canceled)"/>
    <s v="Turning myself into a vocal artist."/>
    <n v="1100"/>
    <n v="0"/>
    <x v="1"/>
    <s v="US"/>
    <s v="USD"/>
    <n v="1426269456"/>
    <n v="1423681056"/>
    <x v="1059"/>
    <b v="0"/>
    <n v="0"/>
    <b v="0"/>
    <s v="journalism/audio"/>
    <x v="5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b v="0"/>
    <n v="1"/>
    <b v="0"/>
    <s v="journalism/audio"/>
    <x v="5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b v="0"/>
    <n v="0"/>
    <b v="0"/>
    <s v="journalism/audio"/>
    <x v="5"/>
    <x v="2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b v="0"/>
    <n v="4"/>
    <b v="0"/>
    <s v="journalism/audio"/>
    <x v="5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b v="0"/>
    <n v="0"/>
    <b v="0"/>
    <s v="journalism/audio"/>
    <x v="5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b v="0"/>
    <n v="123"/>
    <b v="0"/>
    <s v="games/video games"/>
    <x v="6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b v="0"/>
    <n v="5"/>
    <b v="0"/>
    <s v="games/video games"/>
    <x v="6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b v="0"/>
    <n v="148"/>
    <b v="0"/>
    <s v="games/video games"/>
    <x v="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b v="0"/>
    <n v="10"/>
    <b v="0"/>
    <s v="games/video games"/>
    <x v="6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b v="0"/>
    <n v="4"/>
    <b v="0"/>
    <s v="games/video games"/>
    <x v="6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b v="0"/>
    <n v="21"/>
    <b v="0"/>
    <s v="games/video games"/>
    <x v="6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b v="0"/>
    <n v="2"/>
    <b v="0"/>
    <s v="games/video games"/>
    <x v="6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b v="0"/>
    <n v="0"/>
    <b v="0"/>
    <s v="games/video games"/>
    <x v="6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b v="0"/>
    <n v="4"/>
    <b v="0"/>
    <s v="games/video games"/>
    <x v="6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b v="0"/>
    <n v="1"/>
    <b v="0"/>
    <s v="games/video games"/>
    <x v="6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b v="0"/>
    <n v="30"/>
    <b v="0"/>
    <s v="games/video games"/>
    <x v="6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b v="0"/>
    <n v="3"/>
    <b v="0"/>
    <s v="games/video games"/>
    <x v="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b v="0"/>
    <n v="975"/>
    <b v="0"/>
    <s v="games/video games"/>
    <x v="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b v="0"/>
    <n v="167"/>
    <b v="0"/>
    <s v="games/video games"/>
    <x v="6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b v="0"/>
    <n v="5"/>
    <b v="0"/>
    <s v="games/video games"/>
    <x v="6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b v="0"/>
    <n v="18"/>
    <b v="0"/>
    <s v="games/video games"/>
    <x v="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b v="0"/>
    <n v="98"/>
    <b v="0"/>
    <s v="games/video games"/>
    <x v="6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b v="0"/>
    <n v="4"/>
    <b v="0"/>
    <s v="games/video games"/>
    <x v="6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b v="0"/>
    <n v="3"/>
    <b v="0"/>
    <s v="games/video games"/>
    <x v="6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b v="0"/>
    <n v="1"/>
    <b v="0"/>
    <s v="games/video games"/>
    <x v="6"/>
    <x v="3"/>
  </r>
  <r>
    <n v="1084"/>
    <s v="My own channel"/>
    <s v="I want to start my own channel for gaming"/>
    <n v="550"/>
    <n v="0"/>
    <x v="2"/>
    <s v="US"/>
    <s v="USD"/>
    <n v="1407534804"/>
    <n v="1404942804"/>
    <x v="1084"/>
    <b v="0"/>
    <n v="0"/>
    <b v="0"/>
    <s v="games/video games"/>
    <x v="6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b v="0"/>
    <n v="9"/>
    <b v="0"/>
    <s v="games/video games"/>
    <x v="6"/>
    <x v="2"/>
  </r>
  <r>
    <n v="1086"/>
    <s v="Cyber Universe Online"/>
    <s v="Humanity's future in the Galaxy"/>
    <n v="18000"/>
    <n v="15"/>
    <x v="2"/>
    <s v="US"/>
    <s v="USD"/>
    <n v="1408913291"/>
    <n v="1406321291"/>
    <x v="1086"/>
    <b v="0"/>
    <n v="2"/>
    <b v="0"/>
    <s v="games/video games"/>
    <x v="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b v="0"/>
    <n v="0"/>
    <b v="0"/>
    <s v="games/video games"/>
    <x v="6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b v="0"/>
    <n v="147"/>
    <b v="0"/>
    <s v="games/video games"/>
    <x v="6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b v="0"/>
    <n v="49"/>
    <b v="0"/>
    <s v="games/video games"/>
    <x v="6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b v="0"/>
    <n v="1"/>
    <b v="0"/>
    <s v="games/video games"/>
    <x v="6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b v="0"/>
    <n v="2"/>
    <b v="0"/>
    <s v="games/video games"/>
    <x v="6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b v="0"/>
    <n v="7"/>
    <b v="0"/>
    <s v="games/video games"/>
    <x v="6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b v="0"/>
    <n v="4"/>
    <b v="0"/>
    <s v="games/video games"/>
    <x v="6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b v="0"/>
    <n v="27"/>
    <b v="0"/>
    <s v="games/video games"/>
    <x v="6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b v="0"/>
    <n v="94"/>
    <b v="0"/>
    <s v="games/video games"/>
    <x v="6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b v="0"/>
    <n v="29"/>
    <b v="0"/>
    <s v="games/video games"/>
    <x v="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b v="0"/>
    <n v="7"/>
    <b v="0"/>
    <s v="games/video games"/>
    <x v="6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b v="0"/>
    <n v="22"/>
    <b v="0"/>
    <s v="games/video games"/>
    <x v="6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b v="0"/>
    <n v="1"/>
    <b v="0"/>
    <s v="games/video games"/>
    <x v="6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b v="0"/>
    <n v="10"/>
    <b v="0"/>
    <s v="games/video games"/>
    <x v="6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b v="0"/>
    <n v="6"/>
    <b v="0"/>
    <s v="games/video games"/>
    <x v="6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b v="0"/>
    <n v="24"/>
    <b v="0"/>
    <s v="games/video games"/>
    <x v="6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b v="0"/>
    <n v="15"/>
    <b v="0"/>
    <s v="games/video games"/>
    <x v="6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b v="0"/>
    <n v="37"/>
    <b v="0"/>
    <s v="games/video games"/>
    <x v="6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b v="0"/>
    <n v="20"/>
    <b v="0"/>
    <s v="games/video games"/>
    <x v="6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b v="0"/>
    <n v="7"/>
    <b v="0"/>
    <s v="games/video games"/>
    <x v="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b v="0"/>
    <n v="0"/>
    <b v="0"/>
    <s v="games/video games"/>
    <x v="6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b v="0"/>
    <n v="21"/>
    <b v="0"/>
    <s v="games/video games"/>
    <x v="6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b v="0"/>
    <n v="3"/>
    <b v="0"/>
    <s v="games/video games"/>
    <x v="6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b v="0"/>
    <n v="11"/>
    <b v="0"/>
    <s v="games/video games"/>
    <x v="6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b v="0"/>
    <n v="1"/>
    <b v="0"/>
    <s v="games/video games"/>
    <x v="6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b v="0"/>
    <n v="312"/>
    <b v="0"/>
    <s v="games/video games"/>
    <x v="6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b v="0"/>
    <n v="1"/>
    <b v="0"/>
    <s v="games/video games"/>
    <x v="6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b v="0"/>
    <n v="3"/>
    <b v="0"/>
    <s v="games/video games"/>
    <x v="6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b v="0"/>
    <n v="4"/>
    <b v="0"/>
    <s v="games/video games"/>
    <x v="6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b v="0"/>
    <n v="10"/>
    <b v="0"/>
    <s v="games/video games"/>
    <x v="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b v="0"/>
    <n v="8"/>
    <b v="0"/>
    <s v="games/video games"/>
    <x v="6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b v="0"/>
    <n v="3"/>
    <b v="0"/>
    <s v="games/video games"/>
    <x v="6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b v="0"/>
    <n v="1"/>
    <b v="0"/>
    <s v="games/video games"/>
    <x v="6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b v="0"/>
    <n v="0"/>
    <b v="0"/>
    <s v="games/video games"/>
    <x v="6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b v="0"/>
    <n v="5"/>
    <b v="0"/>
    <s v="games/video games"/>
    <x v="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b v="0"/>
    <n v="0"/>
    <b v="0"/>
    <s v="games/video games"/>
    <x v="6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b v="0"/>
    <n v="3"/>
    <b v="0"/>
    <s v="games/video games"/>
    <x v="6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b v="0"/>
    <n v="7"/>
    <b v="0"/>
    <s v="games/mobile games"/>
    <x v="6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b v="0"/>
    <n v="0"/>
    <b v="0"/>
    <s v="games/mobile games"/>
    <x v="6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b v="0"/>
    <n v="2"/>
    <b v="0"/>
    <s v="games/mobile games"/>
    <x v="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b v="0"/>
    <n v="23"/>
    <b v="0"/>
    <s v="games/mobile games"/>
    <x v="6"/>
    <x v="3"/>
  </r>
  <r>
    <n v="1128"/>
    <s v="Flying Turds"/>
    <s v="#havingfunFTW"/>
    <n v="1000"/>
    <n v="1"/>
    <x v="2"/>
    <s v="GB"/>
    <s v="GBP"/>
    <n v="1407425717"/>
    <n v="1404833717"/>
    <x v="1128"/>
    <b v="0"/>
    <n v="1"/>
    <b v="0"/>
    <s v="games/mobile games"/>
    <x v="6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b v="0"/>
    <n v="2"/>
    <b v="0"/>
    <s v="games/mobile games"/>
    <x v="6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b v="0"/>
    <n v="3"/>
    <b v="0"/>
    <s v="games/mobile games"/>
    <x v="6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b v="0"/>
    <n v="0"/>
    <b v="0"/>
    <s v="games/mobile games"/>
    <x v="6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b v="0"/>
    <n v="13"/>
    <b v="0"/>
    <s v="games/mobile games"/>
    <x v="6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b v="0"/>
    <n v="1"/>
    <b v="0"/>
    <s v="games/mobile games"/>
    <x v="6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b v="0"/>
    <n v="1"/>
    <b v="0"/>
    <s v="games/mobile games"/>
    <x v="6"/>
    <x v="3"/>
  </r>
  <r>
    <n v="1135"/>
    <s v="Trumperama"/>
    <s v="&quot;Trumperama&quot; ist ein Jump 'n' Run Spiel im 8-Bit Stil fÃ¼r Android._x000d_Donald Trump gewinnt die Wahlen und muss gestoppt werden!"/>
    <n v="1000"/>
    <n v="50"/>
    <x v="2"/>
    <s v="DE"/>
    <s v="EUR"/>
    <n v="1470527094"/>
    <n v="1467935094"/>
    <x v="1135"/>
    <b v="0"/>
    <n v="1"/>
    <b v="0"/>
    <s v="games/mobile games"/>
    <x v="6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b v="0"/>
    <n v="6"/>
    <b v="0"/>
    <s v="games/mobile games"/>
    <x v="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b v="0"/>
    <n v="39"/>
    <b v="0"/>
    <s v="games/mobile games"/>
    <x v="6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b v="0"/>
    <n v="4"/>
    <b v="0"/>
    <s v="games/mobile games"/>
    <x v="6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b v="0"/>
    <n v="1"/>
    <b v="0"/>
    <s v="games/mobile games"/>
    <x v="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b v="0"/>
    <n v="0"/>
    <b v="0"/>
    <s v="games/mobile games"/>
    <x v="6"/>
    <x v="0"/>
  </r>
  <r>
    <n v="1141"/>
    <s v="Arena Z - Zombie Survival"/>
    <s v="I think this will be a great game!"/>
    <n v="500"/>
    <n v="0"/>
    <x v="2"/>
    <s v="DE"/>
    <s v="EUR"/>
    <n v="1436460450"/>
    <n v="1433868450"/>
    <x v="1141"/>
    <b v="0"/>
    <n v="0"/>
    <b v="0"/>
    <s v="games/mobile games"/>
    <x v="6"/>
    <x v="0"/>
  </r>
  <r>
    <n v="1142"/>
    <s v="3E Community, a company driven by YOU!"/>
    <s v="If only you could help choose and/or create the Top Chart apps with your ideas..._x000d_Want that to come true? Well here we are."/>
    <n v="4000"/>
    <n v="0"/>
    <x v="2"/>
    <s v="US"/>
    <s v="USD"/>
    <n v="1424131727"/>
    <n v="1421539727"/>
    <x v="1142"/>
    <b v="0"/>
    <n v="0"/>
    <b v="0"/>
    <s v="games/mobile games"/>
    <x v="6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b v="0"/>
    <n v="8"/>
    <b v="0"/>
    <s v="games/mobile games"/>
    <x v="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b v="0"/>
    <n v="0"/>
    <b v="0"/>
    <s v="food/food trucks"/>
    <x v="7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b v="0"/>
    <n v="1"/>
    <b v="0"/>
    <s v="food/food trucks"/>
    <x v="7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b v="0"/>
    <n v="12"/>
    <b v="0"/>
    <s v="food/food trucks"/>
    <x v="7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b v="0"/>
    <n v="0"/>
    <b v="0"/>
    <s v="food/food trucks"/>
    <x v="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b v="0"/>
    <n v="3"/>
    <b v="0"/>
    <s v="food/food trucks"/>
    <x v="7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b v="0"/>
    <n v="2"/>
    <b v="0"/>
    <s v="food/food trucks"/>
    <x v="7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b v="0"/>
    <n v="6"/>
    <b v="0"/>
    <s v="food/food trucks"/>
    <x v="7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b v="0"/>
    <n v="0"/>
    <b v="0"/>
    <s v="food/food trucks"/>
    <x v="7"/>
    <x v="0"/>
  </r>
  <r>
    <n v="1152"/>
    <s v="Peruvian King Food Truck"/>
    <s v="Peruvian food truck with an LA twist."/>
    <n v="16000"/>
    <n v="911"/>
    <x v="2"/>
    <s v="US"/>
    <s v="USD"/>
    <n v="1431709312"/>
    <n v="1429117312"/>
    <x v="1152"/>
    <b v="0"/>
    <n v="15"/>
    <b v="0"/>
    <s v="food/food trucks"/>
    <x v="7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b v="0"/>
    <n v="1"/>
    <b v="0"/>
    <s v="food/food trucks"/>
    <x v="7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b v="0"/>
    <n v="3"/>
    <b v="0"/>
    <s v="food/food trucks"/>
    <x v="7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b v="0"/>
    <n v="8"/>
    <b v="0"/>
    <s v="food/food trucks"/>
    <x v="7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b v="0"/>
    <n v="0"/>
    <b v="0"/>
    <s v="food/food trucks"/>
    <x v="7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b v="0"/>
    <n v="3"/>
    <b v="0"/>
    <s v="food/food trucks"/>
    <x v="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b v="0"/>
    <n v="3"/>
    <b v="0"/>
    <s v="food/food trucks"/>
    <x v="7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b v="0"/>
    <n v="0"/>
    <b v="0"/>
    <s v="food/food trucks"/>
    <x v="7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b v="0"/>
    <n v="19"/>
    <b v="0"/>
    <s v="food/food trucks"/>
    <x v="7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b v="0"/>
    <n v="0"/>
    <b v="0"/>
    <s v="food/food trucks"/>
    <x v="7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b v="0"/>
    <n v="2"/>
    <b v="0"/>
    <s v="food/food trucks"/>
    <x v="7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b v="0"/>
    <n v="0"/>
    <b v="0"/>
    <s v="food/food trucks"/>
    <x v="7"/>
    <x v="3"/>
  </r>
  <r>
    <n v="1164"/>
    <s v="Bayou Classic BBQ"/>
    <s v="Bayou Classic BBQ will be  Mansura,LA _x000d_newest and best mobile food truck_x000d_serving delicious BBQ Georgia style slow_x000d_smoke BBQ!"/>
    <n v="10000"/>
    <n v="0"/>
    <x v="2"/>
    <s v="US"/>
    <s v="USD"/>
    <n v="1466270582"/>
    <n v="1463678582"/>
    <x v="1164"/>
    <b v="0"/>
    <n v="0"/>
    <b v="0"/>
    <s v="food/food trucks"/>
    <x v="7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b v="0"/>
    <n v="25"/>
    <b v="0"/>
    <s v="food/food trucks"/>
    <x v="7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b v="0"/>
    <n v="8"/>
    <b v="0"/>
    <s v="food/food trucks"/>
    <x v="7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b v="0"/>
    <n v="16"/>
    <b v="0"/>
    <s v="food/food trucks"/>
    <x v="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b v="0"/>
    <n v="3"/>
    <b v="0"/>
    <s v="food/food trucks"/>
    <x v="7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b v="0"/>
    <n v="3"/>
    <b v="0"/>
    <s v="food/food trucks"/>
    <x v="7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b v="0"/>
    <n v="2"/>
    <b v="0"/>
    <s v="food/food trucks"/>
    <x v="7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b v="0"/>
    <n v="1"/>
    <b v="0"/>
    <s v="food/food trucks"/>
    <x v="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b v="0"/>
    <n v="0"/>
    <b v="0"/>
    <s v="food/food trucks"/>
    <x v="7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b v="0"/>
    <n v="1"/>
    <b v="0"/>
    <s v="food/food trucks"/>
    <x v="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b v="0"/>
    <n v="19"/>
    <b v="0"/>
    <s v="food/food trucks"/>
    <x v="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b v="0"/>
    <n v="9"/>
    <b v="0"/>
    <s v="food/food trucks"/>
    <x v="7"/>
    <x v="0"/>
  </r>
  <r>
    <n v="1176"/>
    <s v="Mirlin's Sushi"/>
    <s v="Mirlins Sushi!_x000d_Find us on Facebook!_x000d_(Gives backers a voice, and a direct link to us! No kickstarter disappearing act here!)"/>
    <n v="175000"/>
    <n v="10"/>
    <x v="2"/>
    <s v="AU"/>
    <s v="AUD"/>
    <n v="1488805200"/>
    <n v="1484094498"/>
    <x v="1176"/>
    <b v="0"/>
    <n v="1"/>
    <b v="0"/>
    <s v="food/food trucks"/>
    <x v="7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b v="0"/>
    <n v="0"/>
    <b v="0"/>
    <s v="food/food trucks"/>
    <x v="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b v="0"/>
    <n v="1"/>
    <b v="0"/>
    <s v="food/food trucks"/>
    <x v="7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b v="0"/>
    <n v="5"/>
    <b v="0"/>
    <s v="food/food trucks"/>
    <x v="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b v="0"/>
    <n v="85"/>
    <b v="0"/>
    <s v="food/food trucks"/>
    <x v="7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b v="0"/>
    <n v="3"/>
    <b v="0"/>
    <s v="food/food trucks"/>
    <x v="7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b v="0"/>
    <n v="4"/>
    <b v="0"/>
    <s v="food/food trucks"/>
    <x v="7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b v="0"/>
    <n v="3"/>
    <b v="0"/>
    <s v="food/food trucks"/>
    <x v="7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b v="0"/>
    <n v="375"/>
    <b v="1"/>
    <s v="photography/photobooks"/>
    <x v="8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b v="0"/>
    <n v="111"/>
    <b v="1"/>
    <s v="photography/photobooks"/>
    <x v="8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b v="0"/>
    <n v="123"/>
    <b v="1"/>
    <s v="photography/photobooks"/>
    <x v="8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b v="0"/>
    <n v="70"/>
    <b v="1"/>
    <s v="photography/photobooks"/>
    <x v="8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b v="0"/>
    <n v="85"/>
    <b v="1"/>
    <s v="photography/photobooks"/>
    <x v="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b v="0"/>
    <n v="86"/>
    <b v="1"/>
    <s v="photography/photobooks"/>
    <x v="8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b v="0"/>
    <n v="13"/>
    <b v="1"/>
    <s v="photography/photobooks"/>
    <x v="8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b v="0"/>
    <n v="33"/>
    <b v="1"/>
    <s v="photography/photobooks"/>
    <x v="8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b v="0"/>
    <n v="15"/>
    <b v="1"/>
    <s v="photography/photobooks"/>
    <x v="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b v="0"/>
    <n v="273"/>
    <b v="1"/>
    <s v="photography/photobooks"/>
    <x v="8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b v="0"/>
    <n v="714"/>
    <b v="1"/>
    <s v="photography/photobooks"/>
    <x v="8"/>
    <x v="0"/>
  </r>
  <r>
    <n v="1195"/>
    <s v="CALAMITA/Ã€ project"/>
    <s v="CALAMITA/Ã€ is a tool for investigating the contemporary Vajont and the topic of catastrophes in general._x000d_Â«CHE IDDIO CE LA MANDI BUONAÂ»"/>
    <n v="10000"/>
    <n v="13500"/>
    <x v="0"/>
    <s v="IT"/>
    <s v="EUR"/>
    <n v="1450602000"/>
    <n v="1445415653"/>
    <x v="1195"/>
    <b v="0"/>
    <n v="170"/>
    <b v="1"/>
    <s v="photography/photobooks"/>
    <x v="8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b v="0"/>
    <n v="512"/>
    <b v="1"/>
    <s v="photography/photobooks"/>
    <x v="8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b v="0"/>
    <n v="314"/>
    <b v="1"/>
    <s v="photography/photobooks"/>
    <x v="8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b v="0"/>
    <n v="167"/>
    <b v="1"/>
    <s v="photography/photobooks"/>
    <x v="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b v="0"/>
    <n v="9"/>
    <b v="1"/>
    <s v="photography/photobooks"/>
    <x v="8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b v="0"/>
    <n v="103"/>
    <b v="1"/>
    <s v="photography/photobooks"/>
    <x v="8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b v="0"/>
    <n v="111"/>
    <b v="1"/>
    <s v="photography/photobooks"/>
    <x v="8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b v="0"/>
    <n v="271"/>
    <b v="1"/>
    <s v="photography/photobooks"/>
    <x v="8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b v="0"/>
    <n v="101"/>
    <b v="1"/>
    <s v="photography/photobooks"/>
    <x v="8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b v="0"/>
    <n v="57"/>
    <b v="1"/>
    <s v="photography/photobooks"/>
    <x v="8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b v="0"/>
    <n v="62"/>
    <b v="1"/>
    <s v="photography/photobooks"/>
    <x v="8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b v="0"/>
    <n v="32"/>
    <b v="1"/>
    <s v="photography/photobooks"/>
    <x v="8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b v="0"/>
    <n v="141"/>
    <b v="1"/>
    <s v="photography/photobooks"/>
    <x v="8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b v="0"/>
    <n v="75"/>
    <b v="1"/>
    <s v="photography/photobooks"/>
    <x v="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b v="0"/>
    <n v="46"/>
    <b v="1"/>
    <s v="photography/photobooks"/>
    <x v="8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b v="0"/>
    <n v="103"/>
    <b v="1"/>
    <s v="photography/photobooks"/>
    <x v="8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b v="0"/>
    <n v="6"/>
    <b v="1"/>
    <s v="photography/photobooks"/>
    <x v="8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b v="0"/>
    <n v="83"/>
    <b v="1"/>
    <s v="photography/photobooks"/>
    <x v="8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b v="0"/>
    <n v="108"/>
    <b v="1"/>
    <s v="photography/photobooks"/>
    <x v="8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b v="0"/>
    <n v="25"/>
    <b v="1"/>
    <s v="photography/photobooks"/>
    <x v="8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b v="0"/>
    <n v="549"/>
    <b v="1"/>
    <s v="photography/photobooks"/>
    <x v="8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b v="0"/>
    <n v="222"/>
    <b v="1"/>
    <s v="photography/photobooks"/>
    <x v="8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b v="0"/>
    <n v="183"/>
    <b v="1"/>
    <s v="photography/photobooks"/>
    <x v="8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b v="0"/>
    <n v="89"/>
    <b v="1"/>
    <s v="photography/photobooks"/>
    <x v="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b v="0"/>
    <n v="253"/>
    <b v="1"/>
    <s v="photography/photobooks"/>
    <x v="8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b v="0"/>
    <n v="140"/>
    <b v="1"/>
    <s v="photography/photobooks"/>
    <x v="8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b v="0"/>
    <n v="103"/>
    <b v="1"/>
    <s v="photography/photobooks"/>
    <x v="8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b v="0"/>
    <n v="138"/>
    <b v="1"/>
    <s v="photography/photobooks"/>
    <x v="8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b v="0"/>
    <n v="191"/>
    <b v="1"/>
    <s v="photography/photobooks"/>
    <x v="8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b v="0"/>
    <n v="18"/>
    <b v="0"/>
    <s v="music/world music"/>
    <x v="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b v="0"/>
    <n v="3"/>
    <b v="0"/>
    <s v="music/world music"/>
    <x v="4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b v="0"/>
    <n v="40"/>
    <b v="0"/>
    <s v="music/world music"/>
    <x v="4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b v="0"/>
    <n v="0"/>
    <b v="0"/>
    <s v="music/world music"/>
    <x v="4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b v="0"/>
    <n v="24"/>
    <b v="0"/>
    <s v="music/world music"/>
    <x v="4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b v="0"/>
    <n v="1"/>
    <b v="0"/>
    <s v="music/world music"/>
    <x v="4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b v="0"/>
    <n v="0"/>
    <b v="0"/>
    <s v="music/world music"/>
    <x v="4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b v="0"/>
    <n v="0"/>
    <b v="0"/>
    <s v="music/world music"/>
    <x v="4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b v="0"/>
    <n v="1"/>
    <b v="0"/>
    <s v="music/world music"/>
    <x v="4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b v="0"/>
    <n v="6"/>
    <b v="0"/>
    <s v="music/world music"/>
    <x v="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b v="0"/>
    <n v="0"/>
    <b v="0"/>
    <s v="music/world music"/>
    <x v="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b v="0"/>
    <n v="6"/>
    <b v="0"/>
    <s v="music/world music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b v="0"/>
    <n v="0"/>
    <b v="0"/>
    <s v="music/world music"/>
    <x v="4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b v="0"/>
    <n v="0"/>
    <b v="0"/>
    <s v="music/world music"/>
    <x v="4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b v="0"/>
    <n v="3"/>
    <b v="0"/>
    <s v="music/world music"/>
    <x v="4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b v="0"/>
    <n v="0"/>
    <b v="0"/>
    <s v="music/world music"/>
    <x v="4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b v="0"/>
    <n v="8"/>
    <b v="0"/>
    <s v="music/world music"/>
    <x v="4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b v="0"/>
    <n v="34"/>
    <b v="0"/>
    <s v="music/world music"/>
    <x v="4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b v="0"/>
    <n v="1"/>
    <b v="0"/>
    <s v="music/world music"/>
    <x v="4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b v="0"/>
    <n v="38"/>
    <b v="0"/>
    <s v="music/world music"/>
    <x v="4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b v="1"/>
    <n v="45"/>
    <b v="1"/>
    <s v="music/rock"/>
    <x v="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b v="1"/>
    <n v="17"/>
    <b v="1"/>
    <s v="music/rock"/>
    <x v="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b v="1"/>
    <n v="31"/>
    <b v="1"/>
    <s v="music/rock"/>
    <x v="4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b v="1"/>
    <n v="50"/>
    <b v="1"/>
    <s v="music/rock"/>
    <x v="4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b v="1"/>
    <n v="59"/>
    <b v="1"/>
    <s v="music/rock"/>
    <x v="4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b v="1"/>
    <n v="81"/>
    <b v="1"/>
    <s v="music/rock"/>
    <x v="4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b v="1"/>
    <n v="508"/>
    <b v="1"/>
    <s v="music/rock"/>
    <x v="4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b v="1"/>
    <n v="74"/>
    <b v="1"/>
    <s v="music/rock"/>
    <x v="4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b v="1"/>
    <n v="141"/>
    <b v="1"/>
    <s v="music/rock"/>
    <x v="4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b v="1"/>
    <n v="711"/>
    <b v="1"/>
    <s v="music/rock"/>
    <x v="4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b v="1"/>
    <n v="141"/>
    <b v="1"/>
    <s v="music/rock"/>
    <x v="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b v="1"/>
    <n v="109"/>
    <b v="1"/>
    <s v="music/rock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b v="1"/>
    <n v="361"/>
    <b v="1"/>
    <s v="music/rock"/>
    <x v="4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b v="1"/>
    <n v="176"/>
    <b v="1"/>
    <s v="music/rock"/>
    <x v="4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b v="1"/>
    <n v="670"/>
    <b v="1"/>
    <s v="music/rock"/>
    <x v="4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b v="1"/>
    <n v="96"/>
    <b v="1"/>
    <s v="music/rock"/>
    <x v="4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b v="1"/>
    <n v="74"/>
    <b v="1"/>
    <s v="music/rock"/>
    <x v="4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b v="1"/>
    <n v="52"/>
    <b v="1"/>
    <s v="music/rock"/>
    <x v="4"/>
    <x v="4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x v="0"/>
    <s v="CA"/>
    <s v="CAD"/>
    <n v="1392574692"/>
    <n v="1389982692"/>
    <x v="1262"/>
    <b v="1"/>
    <n v="105"/>
    <b v="1"/>
    <s v="music/rock"/>
    <x v="4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b v="1"/>
    <n v="41"/>
    <b v="1"/>
    <s v="music/rock"/>
    <x v="4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b v="1"/>
    <n v="34"/>
    <b v="1"/>
    <s v="music/rock"/>
    <x v="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b v="1"/>
    <n v="66"/>
    <b v="1"/>
    <s v="music/rock"/>
    <x v="4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b v="1"/>
    <n v="50"/>
    <b v="1"/>
    <s v="music/rock"/>
    <x v="4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b v="1"/>
    <n v="159"/>
    <b v="1"/>
    <s v="music/rock"/>
    <x v="4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b v="1"/>
    <n v="182"/>
    <b v="1"/>
    <s v="music/rock"/>
    <x v="4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b v="1"/>
    <n v="206"/>
    <b v="1"/>
    <s v="music/rock"/>
    <x v="4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b v="1"/>
    <n v="169"/>
    <b v="1"/>
    <s v="music/rock"/>
    <x v="4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b v="1"/>
    <n v="31"/>
    <b v="1"/>
    <s v="music/rock"/>
    <x v="4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b v="1"/>
    <n v="28"/>
    <b v="1"/>
    <s v="music/rock"/>
    <x v="4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b v="1"/>
    <n v="54"/>
    <b v="1"/>
    <s v="music/rock"/>
    <x v="4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b v="1"/>
    <n v="467"/>
    <b v="1"/>
    <s v="music/rock"/>
    <x v="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b v="1"/>
    <n v="389"/>
    <b v="1"/>
    <s v="music/rock"/>
    <x v="4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b v="1"/>
    <n v="68"/>
    <b v="1"/>
    <s v="music/rock"/>
    <x v="4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b v="1"/>
    <n v="413"/>
    <b v="1"/>
    <s v="music/rock"/>
    <x v="4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b v="1"/>
    <n v="190"/>
    <b v="1"/>
    <s v="music/rock"/>
    <x v="4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b v="1"/>
    <n v="189"/>
    <b v="1"/>
    <s v="music/rock"/>
    <x v="4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b v="1"/>
    <n v="130"/>
    <b v="1"/>
    <s v="music/rock"/>
    <x v="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b v="1"/>
    <n v="74"/>
    <b v="1"/>
    <s v="music/rock"/>
    <x v="4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b v="1"/>
    <n v="274"/>
    <b v="1"/>
    <s v="music/rock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b v="1"/>
    <n v="22"/>
    <b v="1"/>
    <s v="music/rock"/>
    <x v="4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b v="0"/>
    <n v="31"/>
    <b v="1"/>
    <s v="theater/plays"/>
    <x v="1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b v="0"/>
    <n v="63"/>
    <b v="1"/>
    <s v="theater/plays"/>
    <x v="1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b v="0"/>
    <n v="20"/>
    <b v="1"/>
    <s v="theater/plays"/>
    <x v="1"/>
    <x v="0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x v="0"/>
    <s v="GB"/>
    <s v="GBP"/>
    <n v="1434120856"/>
    <n v="1428936856"/>
    <x v="1287"/>
    <b v="0"/>
    <n v="25"/>
    <b v="1"/>
    <s v="theater/plays"/>
    <x v="1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b v="0"/>
    <n v="61"/>
    <b v="1"/>
    <s v="theater/plays"/>
    <x v="1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b v="0"/>
    <n v="52"/>
    <b v="1"/>
    <s v="theater/plays"/>
    <x v="1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b v="0"/>
    <n v="86"/>
    <b v="1"/>
    <s v="theater/plays"/>
    <x v="1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b v="0"/>
    <n v="42"/>
    <b v="1"/>
    <s v="theater/plays"/>
    <x v="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b v="0"/>
    <n v="52"/>
    <b v="1"/>
    <s v="theater/plays"/>
    <x v="1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b v="0"/>
    <n v="120"/>
    <b v="1"/>
    <s v="theater/plays"/>
    <x v="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b v="0"/>
    <n v="22"/>
    <b v="1"/>
    <s v="theater/plays"/>
    <x v="1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b v="0"/>
    <n v="64"/>
    <b v="1"/>
    <s v="theater/plays"/>
    <x v="1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b v="0"/>
    <n v="23"/>
    <b v="1"/>
    <s v="theater/plays"/>
    <x v="1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b v="0"/>
    <n v="238"/>
    <b v="1"/>
    <s v="theater/plays"/>
    <x v="1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b v="0"/>
    <n v="33"/>
    <b v="1"/>
    <s v="theater/plays"/>
    <x v="1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b v="0"/>
    <n v="32"/>
    <b v="1"/>
    <s v="theater/plays"/>
    <x v="1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b v="0"/>
    <n v="24"/>
    <b v="1"/>
    <s v="theater/plays"/>
    <x v="1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b v="0"/>
    <n v="29"/>
    <b v="1"/>
    <s v="theater/plays"/>
    <x v="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b v="0"/>
    <n v="50"/>
    <b v="1"/>
    <s v="theater/plays"/>
    <x v="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b v="0"/>
    <n v="108"/>
    <b v="1"/>
    <s v="theater/plays"/>
    <x v="1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b v="0"/>
    <n v="104"/>
    <b v="0"/>
    <s v="technology/wearables"/>
    <x v="2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b v="0"/>
    <n v="86"/>
    <b v="0"/>
    <s v="technology/wearables"/>
    <x v="2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b v="0"/>
    <n v="356"/>
    <b v="0"/>
    <s v="technology/wearables"/>
    <x v="2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b v="0"/>
    <n v="45"/>
    <b v="0"/>
    <s v="technology/wearables"/>
    <x v="2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b v="0"/>
    <n v="38"/>
    <b v="0"/>
    <s v="technology/wearables"/>
    <x v="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b v="0"/>
    <n v="35"/>
    <b v="0"/>
    <s v="technology/wearables"/>
    <x v="2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b v="0"/>
    <n v="24"/>
    <b v="0"/>
    <s v="technology/wearables"/>
    <x v="2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b v="0"/>
    <n v="100"/>
    <b v="0"/>
    <s v="technology/wearables"/>
    <x v="2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b v="0"/>
    <n v="1"/>
    <b v="0"/>
    <s v="technology/wearables"/>
    <x v="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b v="0"/>
    <n v="122"/>
    <b v="0"/>
    <s v="technology/wearables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b v="0"/>
    <n v="11"/>
    <b v="0"/>
    <s v="technology/wearables"/>
    <x v="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b v="0"/>
    <n v="248"/>
    <b v="0"/>
    <s v="technology/wearables"/>
    <x v="2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b v="0"/>
    <n v="1"/>
    <b v="0"/>
    <s v="technology/wearables"/>
    <x v="2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b v="0"/>
    <n v="19"/>
    <b v="0"/>
    <s v="technology/wearables"/>
    <x v="2"/>
    <x v="2"/>
  </r>
  <r>
    <n v="1318"/>
    <s v="Lucky Tag: A Smart Dog Wearable That Cares (Canceled)"/>
    <s v="Your Dog's Best Friend._x000d_Revolutionize the way you care about your pups and brings you peace of mind."/>
    <n v="40000"/>
    <n v="6130"/>
    <x v="1"/>
    <s v="US"/>
    <s v="USD"/>
    <n v="1420938172"/>
    <n v="1418346172"/>
    <x v="1318"/>
    <b v="0"/>
    <n v="135"/>
    <b v="0"/>
    <s v="technology/wearables"/>
    <x v="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b v="0"/>
    <n v="9"/>
    <b v="0"/>
    <s v="technology/wearables"/>
    <x v="2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b v="0"/>
    <n v="3"/>
    <b v="0"/>
    <s v="technology/wearables"/>
    <x v="2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b v="0"/>
    <n v="7"/>
    <b v="0"/>
    <s v="technology/wearables"/>
    <x v="2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b v="0"/>
    <n v="4"/>
    <b v="0"/>
    <s v="technology/wearables"/>
    <x v="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b v="0"/>
    <n v="44"/>
    <b v="0"/>
    <s v="technology/wearables"/>
    <x v="2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b v="0"/>
    <n v="90"/>
    <b v="0"/>
    <s v="technology/wearables"/>
    <x v="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b v="0"/>
    <n v="8"/>
    <b v="0"/>
    <s v="technology/wearables"/>
    <x v="2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b v="0"/>
    <n v="11"/>
    <b v="0"/>
    <s v="technology/wearables"/>
    <x v="2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b v="0"/>
    <n v="41"/>
    <b v="0"/>
    <s v="technology/wearables"/>
    <x v="2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b v="0"/>
    <n v="15"/>
    <b v="0"/>
    <s v="technology/wearables"/>
    <x v="2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b v="0"/>
    <n v="9"/>
    <b v="0"/>
    <s v="technology/wearables"/>
    <x v="2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b v="0"/>
    <n v="50"/>
    <b v="0"/>
    <s v="technology/wearables"/>
    <x v="2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b v="0"/>
    <n v="34"/>
    <b v="0"/>
    <s v="technology/wearables"/>
    <x v="2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b v="0"/>
    <n v="0"/>
    <b v="0"/>
    <s v="technology/wearables"/>
    <x v="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b v="0"/>
    <n v="0"/>
    <b v="0"/>
    <s v="technology/wearables"/>
    <x v="2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b v="0"/>
    <n v="276"/>
    <b v="0"/>
    <s v="technology/wearables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b v="0"/>
    <n v="16"/>
    <b v="0"/>
    <s v="technology/wearables"/>
    <x v="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b v="0"/>
    <n v="224"/>
    <b v="0"/>
    <s v="technology/wearables"/>
    <x v="2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b v="0"/>
    <n v="140"/>
    <b v="0"/>
    <s v="technology/wearables"/>
    <x v="2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b v="0"/>
    <n v="15"/>
    <b v="0"/>
    <s v="technology/wearables"/>
    <x v="2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b v="0"/>
    <n v="37"/>
    <b v="0"/>
    <s v="technology/wearables"/>
    <x v="2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b v="0"/>
    <n v="0"/>
    <b v="0"/>
    <s v="technology/wearables"/>
    <x v="2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b v="0"/>
    <n v="46"/>
    <b v="0"/>
    <s v="technology/wearables"/>
    <x v="2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b v="0"/>
    <n v="1"/>
    <b v="0"/>
    <s v="technology/wearables"/>
    <x v="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b v="0"/>
    <n v="323"/>
    <b v="0"/>
    <s v="technology/wearables"/>
    <x v="2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b v="0"/>
    <n v="139"/>
    <b v="1"/>
    <s v="publishing/nonfiction"/>
    <x v="3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b v="0"/>
    <n v="7"/>
    <b v="1"/>
    <s v="publishing/nonfiction"/>
    <x v="3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b v="0"/>
    <n v="149"/>
    <b v="1"/>
    <s v="publishing/nonfiction"/>
    <x v="3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b v="0"/>
    <n v="31"/>
    <b v="1"/>
    <s v="publishing/nonfiction"/>
    <x v="3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b v="0"/>
    <n v="26"/>
    <b v="1"/>
    <s v="publishing/nonfiction"/>
    <x v="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b v="0"/>
    <n v="172"/>
    <b v="1"/>
    <s v="publishing/nonfiction"/>
    <x v="3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b v="0"/>
    <n v="78"/>
    <b v="1"/>
    <s v="publishing/nonfiction"/>
    <x v="3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b v="0"/>
    <n v="120"/>
    <b v="1"/>
    <s v="publishing/nonfiction"/>
    <x v="3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b v="0"/>
    <n v="227"/>
    <b v="1"/>
    <s v="publishing/nonfiction"/>
    <x v="3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b v="0"/>
    <n v="42"/>
    <b v="1"/>
    <s v="publishing/nonfiction"/>
    <x v="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b v="0"/>
    <n v="64"/>
    <b v="1"/>
    <s v="publishing/nonfiction"/>
    <x v="3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b v="0"/>
    <n v="121"/>
    <b v="1"/>
    <s v="publishing/nonfiction"/>
    <x v="3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b v="0"/>
    <n v="87"/>
    <b v="1"/>
    <s v="publishing/nonfiction"/>
    <x v="3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b v="0"/>
    <n v="65"/>
    <b v="1"/>
    <s v="publishing/nonfiction"/>
    <x v="3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b v="0"/>
    <n v="49"/>
    <b v="1"/>
    <s v="publishing/nonfiction"/>
    <x v="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b v="0"/>
    <n v="19"/>
    <b v="1"/>
    <s v="publishing/nonfiction"/>
    <x v="3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b v="0"/>
    <n v="81"/>
    <b v="1"/>
    <s v="publishing/nonfiction"/>
    <x v="3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b v="0"/>
    <n v="264"/>
    <b v="1"/>
    <s v="publishing/nonfiction"/>
    <x v="3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b v="0"/>
    <n v="25"/>
    <b v="1"/>
    <s v="publishing/nonfiction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b v="0"/>
    <n v="5"/>
    <b v="1"/>
    <s v="publishing/nonfiction"/>
    <x v="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b v="0"/>
    <n v="144"/>
    <b v="1"/>
    <s v="music/rock"/>
    <x v="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b v="0"/>
    <n v="92"/>
    <b v="1"/>
    <s v="music/rock"/>
    <x v="4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b v="0"/>
    <n v="147"/>
    <b v="1"/>
    <s v="music/rock"/>
    <x v="4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b v="0"/>
    <n v="90"/>
    <b v="1"/>
    <s v="music/rock"/>
    <x v="4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b v="0"/>
    <n v="87"/>
    <b v="1"/>
    <s v="music/rock"/>
    <x v="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b v="0"/>
    <n v="406"/>
    <b v="1"/>
    <s v="music/rock"/>
    <x v="4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b v="0"/>
    <n v="20"/>
    <b v="1"/>
    <s v="music/rock"/>
    <x v="4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b v="0"/>
    <n v="70"/>
    <b v="1"/>
    <s v="music/rock"/>
    <x v="4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b v="0"/>
    <n v="16"/>
    <b v="1"/>
    <s v="music/rock"/>
    <x v="4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b v="0"/>
    <n v="52"/>
    <b v="1"/>
    <s v="music/rock"/>
    <x v="4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b v="0"/>
    <n v="66"/>
    <b v="1"/>
    <s v="music/rock"/>
    <x v="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b v="0"/>
    <n v="109"/>
    <b v="1"/>
    <s v="music/rock"/>
    <x v="4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b v="0"/>
    <n v="168"/>
    <b v="1"/>
    <s v="music/rock"/>
    <x v="4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b v="0"/>
    <n v="31"/>
    <b v="1"/>
    <s v="music/rock"/>
    <x v="4"/>
    <x v="1"/>
  </r>
  <r>
    <n v="1378"/>
    <s v="SIX BY SEVEN"/>
    <s v="A psychedelic post rock masterpiece!"/>
    <n v="2000"/>
    <n v="4067"/>
    <x v="0"/>
    <s v="GB"/>
    <s v="GBP"/>
    <n v="1470075210"/>
    <n v="1468779210"/>
    <x v="1378"/>
    <b v="0"/>
    <n v="133"/>
    <b v="1"/>
    <s v="music/rock"/>
    <x v="4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b v="0"/>
    <n v="151"/>
    <b v="1"/>
    <s v="music/rock"/>
    <x v="4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b v="0"/>
    <n v="5"/>
    <b v="1"/>
    <s v="music/rock"/>
    <x v="4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b v="0"/>
    <n v="73"/>
    <b v="1"/>
    <s v="music/rock"/>
    <x v="4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b v="0"/>
    <n v="148"/>
    <b v="1"/>
    <s v="music/rock"/>
    <x v="4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b v="0"/>
    <n v="93"/>
    <b v="1"/>
    <s v="music/rock"/>
    <x v="4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b v="0"/>
    <n v="63"/>
    <b v="1"/>
    <s v="music/rock"/>
    <x v="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b v="0"/>
    <n v="134"/>
    <b v="1"/>
    <s v="music/rock"/>
    <x v="4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b v="0"/>
    <n v="14"/>
    <b v="1"/>
    <s v="music/rock"/>
    <x v="4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b v="0"/>
    <n v="78"/>
    <b v="1"/>
    <s v="music/rock"/>
    <x v="4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b v="0"/>
    <n v="112"/>
    <b v="1"/>
    <s v="music/rock"/>
    <x v="4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b v="0"/>
    <n v="34"/>
    <b v="1"/>
    <s v="music/rock"/>
    <x v="4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b v="0"/>
    <n v="19"/>
    <b v="1"/>
    <s v="music/rock"/>
    <x v="4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b v="0"/>
    <n v="13"/>
    <b v="1"/>
    <s v="music/rock"/>
    <x v="4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b v="0"/>
    <n v="104"/>
    <b v="1"/>
    <s v="music/rock"/>
    <x v="4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b v="0"/>
    <n v="52"/>
    <b v="1"/>
    <s v="music/rock"/>
    <x v="4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b v="0"/>
    <n v="17"/>
    <b v="1"/>
    <s v="music/rock"/>
    <x v="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b v="0"/>
    <n v="82"/>
    <b v="1"/>
    <s v="music/rock"/>
    <x v="4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b v="0"/>
    <n v="73"/>
    <b v="1"/>
    <s v="music/rock"/>
    <x v="4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b v="0"/>
    <n v="158"/>
    <b v="1"/>
    <s v="music/rock"/>
    <x v="4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b v="0"/>
    <n v="65"/>
    <b v="1"/>
    <s v="music/rock"/>
    <x v="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b v="0"/>
    <n v="184"/>
    <b v="1"/>
    <s v="music/rock"/>
    <x v="4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b v="0"/>
    <n v="34"/>
    <b v="1"/>
    <s v="music/rock"/>
    <x v="4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b v="0"/>
    <n v="240"/>
    <b v="1"/>
    <s v="music/rock"/>
    <x v="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b v="0"/>
    <n v="113"/>
    <b v="1"/>
    <s v="music/rock"/>
    <x v="4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b v="0"/>
    <n v="66"/>
    <b v="1"/>
    <s v="music/rock"/>
    <x v="4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b v="1"/>
    <n v="5"/>
    <b v="0"/>
    <s v="publishing/translations"/>
    <x v="3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b v="1"/>
    <n v="17"/>
    <b v="0"/>
    <s v="publishing/translations"/>
    <x v="3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b v="0"/>
    <n v="3"/>
    <b v="0"/>
    <s v="publishing/translations"/>
    <x v="3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b v="0"/>
    <n v="2"/>
    <b v="0"/>
    <s v="publishing/translations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b v="0"/>
    <n v="6"/>
    <b v="0"/>
    <s v="publishing/translations"/>
    <x v="3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b v="0"/>
    <n v="0"/>
    <b v="0"/>
    <s v="publishing/translations"/>
    <x v="3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b v="0"/>
    <n v="1"/>
    <b v="0"/>
    <s v="publishing/translations"/>
    <x v="3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b v="0"/>
    <n v="3"/>
    <b v="0"/>
    <s v="publishing/translations"/>
    <x v="3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b v="0"/>
    <n v="13"/>
    <b v="0"/>
    <s v="publishing/translations"/>
    <x v="3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b v="0"/>
    <n v="1"/>
    <b v="0"/>
    <s v="publishing/translations"/>
    <x v="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b v="0"/>
    <n v="1"/>
    <b v="0"/>
    <s v="publishing/translations"/>
    <x v="3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b v="0"/>
    <n v="9"/>
    <b v="0"/>
    <s v="publishing/translations"/>
    <x v="3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b v="0"/>
    <n v="0"/>
    <b v="0"/>
    <s v="publishing/translations"/>
    <x v="3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b v="0"/>
    <n v="2"/>
    <b v="0"/>
    <s v="publishing/translations"/>
    <x v="3"/>
    <x v="0"/>
  </r>
  <r>
    <n v="1418"/>
    <s v="Realidades del Hombre"/>
    <s v="Â¿Y si hubiera una camino intermedio entre ciencia y religion?_x000d_Descubre la respuesta ayudando a publicar y traducir este libro."/>
    <n v="3000"/>
    <n v="6"/>
    <x v="2"/>
    <s v="ES"/>
    <s v="EUR"/>
    <n v="1456397834"/>
    <n v="1453805834"/>
    <x v="1418"/>
    <b v="0"/>
    <n v="1"/>
    <b v="0"/>
    <s v="publishing/translations"/>
    <x v="3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b v="0"/>
    <n v="10"/>
    <b v="0"/>
    <s v="publishing/translations"/>
    <x v="3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b v="0"/>
    <n v="3"/>
    <b v="0"/>
    <s v="publishing/translations"/>
    <x v="3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b v="0"/>
    <n v="2"/>
    <b v="0"/>
    <s v="publishing/translations"/>
    <x v="3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b v="0"/>
    <n v="2"/>
    <b v="0"/>
    <s v="publishing/translations"/>
    <x v="3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b v="0"/>
    <n v="1"/>
    <b v="0"/>
    <s v="publishing/translations"/>
    <x v="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b v="0"/>
    <n v="14"/>
    <b v="0"/>
    <s v="publishing/translations"/>
    <x v="3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b v="0"/>
    <n v="0"/>
    <b v="0"/>
    <s v="publishing/translations"/>
    <x v="3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b v="0"/>
    <n v="0"/>
    <b v="0"/>
    <s v="publishing/translations"/>
    <x v="3"/>
    <x v="0"/>
  </r>
  <r>
    <n v="1427"/>
    <s v="WHAT CAN I DO?..."/>
    <s v="The book with advices that can save many lives._x000d_You will find here many case studies, extreme situations and solutions."/>
    <n v="5000"/>
    <n v="419"/>
    <x v="2"/>
    <s v="DE"/>
    <s v="EUR"/>
    <n v="1474230385"/>
    <n v="1471638385"/>
    <x v="1427"/>
    <b v="0"/>
    <n v="4"/>
    <b v="0"/>
    <s v="publishing/translations"/>
    <x v="3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b v="0"/>
    <n v="3"/>
    <b v="0"/>
    <s v="publishing/translations"/>
    <x v="3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b v="0"/>
    <n v="0"/>
    <b v="0"/>
    <s v="publishing/translations"/>
    <x v="3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b v="0"/>
    <n v="5"/>
    <b v="0"/>
    <s v="publishing/translations"/>
    <x v="3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b v="0"/>
    <n v="47"/>
    <b v="0"/>
    <s v="publishing/translations"/>
    <x v="3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b v="0"/>
    <n v="0"/>
    <b v="0"/>
    <s v="publishing/translations"/>
    <x v="3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b v="0"/>
    <n v="10"/>
    <b v="0"/>
    <s v="publishing/translations"/>
    <x v="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b v="0"/>
    <n v="11"/>
    <b v="0"/>
    <s v="publishing/translations"/>
    <x v="3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b v="0"/>
    <n v="2"/>
    <b v="0"/>
    <s v="publishing/translations"/>
    <x v="3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b v="0"/>
    <n v="2"/>
    <b v="0"/>
    <s v="publishing/translations"/>
    <x v="3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b v="0"/>
    <n v="22"/>
    <b v="0"/>
    <s v="publishing/translations"/>
    <x v="3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b v="0"/>
    <n v="8"/>
    <b v="0"/>
    <s v="publishing/translations"/>
    <x v="3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b v="0"/>
    <n v="6"/>
    <b v="0"/>
    <s v="publishing/translations"/>
    <x v="3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b v="0"/>
    <n v="1"/>
    <b v="0"/>
    <s v="publishing/translations"/>
    <x v="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b v="0"/>
    <n v="3"/>
    <b v="0"/>
    <s v="publishing/translations"/>
    <x v="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b v="0"/>
    <n v="0"/>
    <b v="0"/>
    <s v="publishing/translations"/>
    <x v="3"/>
    <x v="2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x v="2"/>
    <s v="FR"/>
    <s v="EUR"/>
    <n v="1483395209"/>
    <n v="1480803209"/>
    <x v="1443"/>
    <b v="0"/>
    <n v="0"/>
    <b v="0"/>
    <s v="publishing/translations"/>
    <x v="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b v="0"/>
    <n v="0"/>
    <b v="0"/>
    <s v="publishing/translations"/>
    <x v="3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b v="0"/>
    <n v="0"/>
    <b v="0"/>
    <s v="publishing/translations"/>
    <x v="3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b v="0"/>
    <n v="0"/>
    <b v="0"/>
    <s v="publishing/translations"/>
    <x v="3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b v="0"/>
    <n v="3"/>
    <b v="0"/>
    <s v="publishing/translations"/>
    <x v="3"/>
    <x v="2"/>
  </r>
  <r>
    <n v="1448"/>
    <s v="Focus on changing your situation"/>
    <s v="For people in schools to the retired._x000d_Aim is to get in to schools,gyms,work places and to travel all over the world doing talks on it."/>
    <n v="200000"/>
    <n v="0"/>
    <x v="2"/>
    <s v="AU"/>
    <s v="AUD"/>
    <n v="1432272300"/>
    <n v="1429655318"/>
    <x v="1448"/>
    <b v="0"/>
    <n v="0"/>
    <b v="0"/>
    <s v="publishing/translations"/>
    <x v="3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b v="0"/>
    <n v="0"/>
    <b v="0"/>
    <s v="publishing/translations"/>
    <x v="3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b v="0"/>
    <n v="1"/>
    <b v="0"/>
    <s v="publishing/translations"/>
    <x v="3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b v="0"/>
    <n v="2"/>
    <b v="0"/>
    <s v="publishing/translations"/>
    <x v="3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b v="0"/>
    <n v="0"/>
    <b v="0"/>
    <s v="publishing/translations"/>
    <x v="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b v="0"/>
    <n v="0"/>
    <b v="0"/>
    <s v="publishing/translations"/>
    <x v="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b v="0"/>
    <n v="1"/>
    <b v="0"/>
    <s v="publishing/translations"/>
    <x v="3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b v="0"/>
    <n v="7"/>
    <b v="0"/>
    <s v="publishing/translations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b v="0"/>
    <n v="3"/>
    <b v="0"/>
    <s v="publishing/translations"/>
    <x v="3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b v="0"/>
    <n v="0"/>
    <b v="0"/>
    <s v="publishing/translations"/>
    <x v="3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b v="0"/>
    <n v="0"/>
    <b v="0"/>
    <s v="publishing/translations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b v="0"/>
    <n v="0"/>
    <b v="0"/>
    <s v="publishing/translations"/>
    <x v="3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b v="0"/>
    <n v="0"/>
    <b v="0"/>
    <s v="publishing/translations"/>
    <x v="3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b v="1"/>
    <n v="340"/>
    <b v="1"/>
    <s v="publishing/radio &amp; podcasts"/>
    <x v="3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b v="1"/>
    <n v="150"/>
    <b v="1"/>
    <s v="publishing/radio &amp; podcasts"/>
    <x v="3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b v="1"/>
    <n v="25"/>
    <b v="1"/>
    <s v="publishing/radio &amp; podcasts"/>
    <x v="3"/>
    <x v="4"/>
  </r>
  <r>
    <n v="1464"/>
    <s v="Science Studio"/>
    <s v="The Best Science Media on the Web"/>
    <n v="5000"/>
    <n v="8160"/>
    <x v="0"/>
    <s v="US"/>
    <s v="USD"/>
    <n v="1361029958"/>
    <n v="1358437958"/>
    <x v="1464"/>
    <b v="1"/>
    <n v="234"/>
    <b v="1"/>
    <s v="publishing/radio &amp; podcasts"/>
    <x v="3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b v="1"/>
    <n v="2602"/>
    <b v="1"/>
    <s v="publishing/radio &amp; podcasts"/>
    <x v="3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b v="1"/>
    <n v="248"/>
    <b v="1"/>
    <s v="publishing/radio &amp; podcasts"/>
    <x v="3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b v="1"/>
    <n v="600"/>
    <b v="1"/>
    <s v="publishing/radio &amp; podcasts"/>
    <x v="3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b v="1"/>
    <n v="293"/>
    <b v="1"/>
    <s v="publishing/radio &amp; podcasts"/>
    <x v="3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b v="1"/>
    <n v="321"/>
    <b v="1"/>
    <s v="publishing/radio &amp; podcasts"/>
    <x v="3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b v="1"/>
    <n v="81"/>
    <b v="1"/>
    <s v="publishing/radio &amp; podcasts"/>
    <x v="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b v="1"/>
    <n v="343"/>
    <b v="1"/>
    <s v="publishing/radio &amp; podcasts"/>
    <x v="3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b v="1"/>
    <n v="336"/>
    <b v="1"/>
    <s v="publishing/radio &amp; podcasts"/>
    <x v="3"/>
    <x v="4"/>
  </r>
  <r>
    <n v="1473"/>
    <s v="ONE LOVES ONLY FORM"/>
    <s v="Public Radio Project"/>
    <n v="1500"/>
    <n v="1807.74"/>
    <x v="0"/>
    <s v="US"/>
    <s v="USD"/>
    <n v="1330644639"/>
    <n v="1328052639"/>
    <x v="1473"/>
    <b v="1"/>
    <n v="47"/>
    <b v="1"/>
    <s v="publishing/radio &amp; podcasts"/>
    <x v="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b v="1"/>
    <n v="76"/>
    <b v="1"/>
    <s v="publishing/radio &amp; podcasts"/>
    <x v="3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b v="1"/>
    <n v="441"/>
    <b v="1"/>
    <s v="publishing/radio &amp; podcasts"/>
    <x v="3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b v="1"/>
    <n v="916"/>
    <b v="1"/>
    <s v="publishing/radio &amp; podcasts"/>
    <x v="3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b v="1"/>
    <n v="369"/>
    <b v="1"/>
    <s v="publishing/radio &amp; podcasts"/>
    <x v="3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b v="1"/>
    <n v="20242"/>
    <b v="1"/>
    <s v="publishing/radio &amp; podcasts"/>
    <x v="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b v="1"/>
    <n v="71"/>
    <b v="1"/>
    <s v="publishing/radio &amp; podcasts"/>
    <x v="3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b v="1"/>
    <n v="635"/>
    <b v="1"/>
    <s v="publishing/radio &amp; podcasts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b v="0"/>
    <n v="6"/>
    <b v="0"/>
    <s v="publishing/fiction"/>
    <x v="3"/>
    <x v="4"/>
  </r>
  <r>
    <n v="1482"/>
    <s v="Black Matter: Reality is in the eyes of the beholder"/>
    <s v="Those who believe, call them Gods._x000d_Those who don't believe, call them aliens._x000d_Either way, you can't stop the war."/>
    <n v="5000"/>
    <n v="5"/>
    <x v="2"/>
    <s v="US"/>
    <s v="USD"/>
    <n v="1347004260"/>
    <n v="1345062936"/>
    <x v="1482"/>
    <b v="0"/>
    <n v="1"/>
    <b v="0"/>
    <s v="publishing/fiction"/>
    <x v="3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b v="0"/>
    <n v="2"/>
    <b v="0"/>
    <s v="publishing/fiction"/>
    <x v="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b v="0"/>
    <n v="0"/>
    <b v="0"/>
    <s v="publishing/fiction"/>
    <x v="3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b v="0"/>
    <n v="3"/>
    <b v="0"/>
    <s v="publishing/fiction"/>
    <x v="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b v="0"/>
    <n v="3"/>
    <b v="0"/>
    <s v="publishing/fiction"/>
    <x v="3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b v="0"/>
    <n v="0"/>
    <b v="0"/>
    <s v="publishing/fiction"/>
    <x v="3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b v="0"/>
    <n v="6"/>
    <b v="0"/>
    <s v="publishing/fiction"/>
    <x v="3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b v="0"/>
    <n v="0"/>
    <b v="0"/>
    <s v="publishing/fiction"/>
    <x v="3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b v="0"/>
    <n v="19"/>
    <b v="0"/>
    <s v="publishing/fiction"/>
    <x v="3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b v="0"/>
    <n v="1"/>
    <b v="0"/>
    <s v="publishing/fiction"/>
    <x v="3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b v="0"/>
    <n v="2"/>
    <b v="0"/>
    <s v="publishing/fiction"/>
    <x v="3"/>
    <x v="6"/>
  </r>
  <r>
    <n v="1493"/>
    <s v="The Great Grand Zeppelin Chase"/>
    <s v="Help illustrate the sequel to the bestselling _x000d_The Transylvania Flying Squad of Detectives"/>
    <n v="2400"/>
    <n v="0"/>
    <x v="2"/>
    <s v="US"/>
    <s v="USD"/>
    <n v="1371415675"/>
    <n v="1368823675"/>
    <x v="1493"/>
    <b v="0"/>
    <n v="0"/>
    <b v="0"/>
    <s v="publishing/fiction"/>
    <x v="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b v="0"/>
    <n v="11"/>
    <b v="0"/>
    <s v="publishing/fiction"/>
    <x v="3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b v="0"/>
    <n v="0"/>
    <b v="0"/>
    <s v="publishing/fiction"/>
    <x v="3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b v="0"/>
    <n v="0"/>
    <b v="0"/>
    <s v="publishing/fiction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b v="0"/>
    <n v="1"/>
    <b v="0"/>
    <s v="publishing/fiction"/>
    <x v="3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b v="0"/>
    <n v="3"/>
    <b v="0"/>
    <s v="publishing/fiction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b v="0"/>
    <n v="1"/>
    <b v="0"/>
    <s v="publishing/fiction"/>
    <x v="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b v="0"/>
    <n v="15"/>
    <b v="0"/>
    <s v="publishing/fiction"/>
    <x v="3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b v="1"/>
    <n v="885"/>
    <b v="1"/>
    <s v="photography/photobooks"/>
    <x v="8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b v="1"/>
    <n v="329"/>
    <b v="1"/>
    <s v="photography/photobooks"/>
    <x v="8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b v="1"/>
    <n v="71"/>
    <b v="1"/>
    <s v="photography/photobooks"/>
    <x v="8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b v="1"/>
    <n v="269"/>
    <b v="1"/>
    <s v="photography/photobooks"/>
    <x v="8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b v="1"/>
    <n v="345"/>
    <b v="1"/>
    <s v="photography/photobooks"/>
    <x v="8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b v="1"/>
    <n v="43"/>
    <b v="1"/>
    <s v="photography/photobooks"/>
    <x v="8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b v="1"/>
    <n v="33"/>
    <b v="1"/>
    <s v="photography/photobooks"/>
    <x v="8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b v="1"/>
    <n v="211"/>
    <b v="1"/>
    <s v="photography/photobooks"/>
    <x v="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b v="1"/>
    <n v="196"/>
    <b v="1"/>
    <s v="photography/photobooks"/>
    <x v="8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b v="1"/>
    <n v="405"/>
    <b v="1"/>
    <s v="photography/photobooks"/>
    <x v="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b v="1"/>
    <n v="206"/>
    <b v="1"/>
    <s v="photography/photobooks"/>
    <x v="8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b v="1"/>
    <n v="335"/>
    <b v="1"/>
    <s v="photography/photobooks"/>
    <x v="8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b v="1"/>
    <n v="215"/>
    <b v="1"/>
    <s v="photography/photobooks"/>
    <x v="8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b v="1"/>
    <n v="176"/>
    <b v="1"/>
    <s v="photography/photobooks"/>
    <x v="8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b v="1"/>
    <n v="555"/>
    <b v="1"/>
    <s v="photography/photobooks"/>
    <x v="8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b v="1"/>
    <n v="116"/>
    <b v="1"/>
    <s v="photography/photobooks"/>
    <x v="8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b v="1"/>
    <n v="615"/>
    <b v="1"/>
    <s v="photography/photobooks"/>
    <x v="8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b v="1"/>
    <n v="236"/>
    <b v="1"/>
    <s v="photography/photobooks"/>
    <x v="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b v="1"/>
    <n v="145"/>
    <b v="1"/>
    <s v="photography/photobooks"/>
    <x v="8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b v="1"/>
    <n v="167"/>
    <b v="1"/>
    <s v="photography/photobooks"/>
    <x v="8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b v="1"/>
    <n v="235"/>
    <b v="1"/>
    <s v="photography/photobooks"/>
    <x v="8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b v="1"/>
    <n v="452"/>
    <b v="1"/>
    <s v="photography/photobooks"/>
    <x v="8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b v="1"/>
    <n v="241"/>
    <b v="1"/>
    <s v="photography/photobooks"/>
    <x v="8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b v="1"/>
    <n v="28"/>
    <b v="1"/>
    <s v="photography/photobooks"/>
    <x v="8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b v="1"/>
    <n v="140"/>
    <b v="1"/>
    <s v="photography/photobooks"/>
    <x v="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b v="1"/>
    <n v="280"/>
    <b v="1"/>
    <s v="photography/photobooks"/>
    <x v="8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b v="1"/>
    <n v="70"/>
    <b v="1"/>
    <s v="photography/photobooks"/>
    <x v="8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b v="1"/>
    <n v="160"/>
    <b v="1"/>
    <s v="photography/photobooks"/>
    <x v="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b v="1"/>
    <n v="141"/>
    <b v="1"/>
    <s v="photography/photobooks"/>
    <x v="8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b v="1"/>
    <n v="874"/>
    <b v="1"/>
    <s v="photography/photobooks"/>
    <x v="8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b v="1"/>
    <n v="73"/>
    <b v="1"/>
    <s v="photography/photobooks"/>
    <x v="8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b v="1"/>
    <n v="294"/>
    <b v="1"/>
    <s v="photography/photobooks"/>
    <x v="8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b v="1"/>
    <n v="740"/>
    <b v="1"/>
    <s v="photography/photobooks"/>
    <x v="8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b v="1"/>
    <n v="369"/>
    <b v="1"/>
    <s v="photography/photobooks"/>
    <x v="8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b v="1"/>
    <n v="110"/>
    <b v="1"/>
    <s v="photography/photobooks"/>
    <x v="8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b v="1"/>
    <n v="455"/>
    <b v="1"/>
    <s v="photography/photobooks"/>
    <x v="8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b v="1"/>
    <n v="224"/>
    <b v="1"/>
    <s v="photography/photobooks"/>
    <x v="8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b v="1"/>
    <n v="46"/>
    <b v="1"/>
    <s v="photography/photobooks"/>
    <x v="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b v="0"/>
    <n v="284"/>
    <b v="1"/>
    <s v="photography/photobooks"/>
    <x v="8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b v="1"/>
    <n v="98"/>
    <b v="1"/>
    <s v="photography/photobooks"/>
    <x v="8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b v="0"/>
    <n v="2"/>
    <b v="0"/>
    <s v="photography/nature"/>
    <x v="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b v="0"/>
    <n v="1"/>
    <b v="0"/>
    <s v="photography/nature"/>
    <x v="8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b v="0"/>
    <n v="1"/>
    <b v="0"/>
    <s v="photography/nature"/>
    <x v="8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b v="0"/>
    <n v="0"/>
    <b v="0"/>
    <s v="photography/nature"/>
    <x v="8"/>
    <x v="0"/>
  </r>
  <r>
    <n v="1545"/>
    <s v="Nevada County Hearts"/>
    <s v="&quot;He will not be a wise man who does not study human hearts!&quot;_x000d_Hope in natural art, creation!"/>
    <n v="3000"/>
    <n v="1"/>
    <x v="2"/>
    <s v="US"/>
    <s v="USD"/>
    <n v="1425330960"/>
    <n v="1422393234"/>
    <x v="1545"/>
    <b v="0"/>
    <n v="1"/>
    <b v="0"/>
    <s v="photography/nature"/>
    <x v="8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b v="0"/>
    <n v="11"/>
    <b v="0"/>
    <s v="photography/nature"/>
    <x v="8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b v="0"/>
    <n v="0"/>
    <b v="0"/>
    <s v="photography/nature"/>
    <x v="8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b v="0"/>
    <n v="1"/>
    <b v="0"/>
    <s v="photography/nature"/>
    <x v="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b v="0"/>
    <n v="6"/>
    <b v="0"/>
    <s v="photography/nature"/>
    <x v="8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b v="0"/>
    <n v="7"/>
    <b v="0"/>
    <s v="photography/nature"/>
    <x v="8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b v="0"/>
    <n v="0"/>
    <b v="0"/>
    <s v="photography/nature"/>
    <x v="8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b v="0"/>
    <n v="16"/>
    <b v="0"/>
    <s v="photography/nature"/>
    <x v="8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b v="0"/>
    <n v="0"/>
    <b v="0"/>
    <s v="photography/nature"/>
    <x v="8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b v="0"/>
    <n v="0"/>
    <b v="0"/>
    <s v="photography/nature"/>
    <x v="8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b v="0"/>
    <n v="0"/>
    <b v="0"/>
    <s v="photography/nature"/>
    <x v="8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b v="0"/>
    <n v="12"/>
    <b v="0"/>
    <s v="photography/nature"/>
    <x v="8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b v="0"/>
    <n v="1"/>
    <b v="0"/>
    <s v="photography/nature"/>
    <x v="8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b v="0"/>
    <n v="3"/>
    <b v="0"/>
    <s v="photography/nature"/>
    <x v="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b v="0"/>
    <n v="1"/>
    <b v="0"/>
    <s v="photography/nature"/>
    <x v="8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b v="0"/>
    <n v="4"/>
    <b v="0"/>
    <s v="photography/nature"/>
    <x v="8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b v="0"/>
    <n v="1"/>
    <b v="0"/>
    <s v="publishing/art books"/>
    <x v="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b v="0"/>
    <n v="0"/>
    <b v="0"/>
    <s v="publishing/art books"/>
    <x v="3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b v="0"/>
    <n v="2"/>
    <b v="0"/>
    <s v="publishing/art books"/>
    <x v="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b v="0"/>
    <n v="1"/>
    <b v="0"/>
    <s v="publishing/art books"/>
    <x v="3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b v="0"/>
    <n v="1"/>
    <b v="0"/>
    <s v="publishing/art books"/>
    <x v="3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b v="0"/>
    <n v="59"/>
    <b v="0"/>
    <s v="publishing/art books"/>
    <x v="3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b v="0"/>
    <n v="13"/>
    <b v="0"/>
    <s v="publishing/art books"/>
    <x v="3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b v="0"/>
    <n v="22"/>
    <b v="0"/>
    <s v="publishing/art books"/>
    <x v="3"/>
    <x v="3"/>
  </r>
  <r>
    <n v="1569"/>
    <s v="to be removed (Canceled)"/>
    <s v="to be removed"/>
    <n v="30000"/>
    <n v="0"/>
    <x v="1"/>
    <s v="US"/>
    <s v="USD"/>
    <n v="1369498714"/>
    <n v="1366906714"/>
    <x v="1569"/>
    <b v="0"/>
    <n v="0"/>
    <b v="0"/>
    <s v="publishing/art books"/>
    <x v="3"/>
    <x v="4"/>
  </r>
  <r>
    <n v="1570"/>
    <s v="BEAUTIFUL DREAMERS: An Adult Coloring Book (Canceled)"/>
    <s v="A Coloring Book of Breathtaking Beauties_x000d_To Calm the Heart and Soul"/>
    <n v="6000"/>
    <n v="2484"/>
    <x v="1"/>
    <s v="US"/>
    <s v="USD"/>
    <n v="1460140282"/>
    <n v="1457551882"/>
    <x v="1570"/>
    <b v="0"/>
    <n v="52"/>
    <b v="0"/>
    <s v="publishing/art books"/>
    <x v="3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b v="0"/>
    <n v="4"/>
    <b v="0"/>
    <s v="publishing/art books"/>
    <x v="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b v="0"/>
    <n v="3"/>
    <b v="0"/>
    <s v="publishing/art books"/>
    <x v="3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b v="0"/>
    <n v="3"/>
    <b v="0"/>
    <s v="publishing/art books"/>
    <x v="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b v="0"/>
    <n v="6"/>
    <b v="0"/>
    <s v="publishing/art books"/>
    <x v="3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b v="0"/>
    <n v="35"/>
    <b v="0"/>
    <s v="publishing/art books"/>
    <x v="3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b v="0"/>
    <n v="10"/>
    <b v="0"/>
    <s v="publishing/art books"/>
    <x v="3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b v="0"/>
    <n v="2"/>
    <b v="0"/>
    <s v="publishing/art books"/>
    <x v="3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b v="0"/>
    <n v="4"/>
    <b v="0"/>
    <s v="publishing/art books"/>
    <x v="3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b v="0"/>
    <n v="2"/>
    <b v="0"/>
    <s v="publishing/art books"/>
    <x v="3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b v="0"/>
    <n v="0"/>
    <b v="0"/>
    <s v="publishing/art books"/>
    <x v="3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b v="0"/>
    <n v="1"/>
    <b v="0"/>
    <s v="photography/places"/>
    <x v="8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b v="0"/>
    <n v="3"/>
    <b v="0"/>
    <s v="photography/places"/>
    <x v="8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b v="0"/>
    <n v="1"/>
    <b v="0"/>
    <s v="photography/places"/>
    <x v="8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b v="0"/>
    <n v="0"/>
    <b v="0"/>
    <s v="photography/places"/>
    <x v="8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b v="0"/>
    <n v="12"/>
    <b v="0"/>
    <s v="photography/places"/>
    <x v="8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b v="0"/>
    <n v="0"/>
    <b v="0"/>
    <s v="photography/places"/>
    <x v="8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b v="0"/>
    <n v="1"/>
    <b v="0"/>
    <s v="photography/places"/>
    <x v="8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b v="0"/>
    <n v="0"/>
    <b v="0"/>
    <s v="photography/places"/>
    <x v="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b v="0"/>
    <n v="0"/>
    <b v="0"/>
    <s v="photography/places"/>
    <x v="8"/>
    <x v="0"/>
  </r>
  <r>
    <n v="1590"/>
    <s v="An Italian Adventure"/>
    <s v="Discover Italy through photography."/>
    <n v="60000"/>
    <n v="1020"/>
    <x v="2"/>
    <s v="IT"/>
    <s v="EUR"/>
    <n v="1443040464"/>
    <n v="1440448464"/>
    <x v="1590"/>
    <b v="0"/>
    <n v="2"/>
    <b v="0"/>
    <s v="photography/places"/>
    <x v="8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b v="0"/>
    <n v="92"/>
    <b v="0"/>
    <s v="photography/places"/>
    <x v="8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b v="0"/>
    <n v="0"/>
    <b v="0"/>
    <s v="photography/places"/>
    <x v="8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b v="0"/>
    <n v="3"/>
    <b v="0"/>
    <s v="photography/places"/>
    <x v="8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b v="0"/>
    <n v="10"/>
    <b v="0"/>
    <s v="photography/places"/>
    <x v="8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b v="0"/>
    <n v="7"/>
    <b v="0"/>
    <s v="photography/places"/>
    <x v="8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b v="0"/>
    <n v="3"/>
    <b v="0"/>
    <s v="photography/places"/>
    <x v="8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b v="0"/>
    <n v="0"/>
    <b v="0"/>
    <s v="photography/places"/>
    <x v="8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b v="0"/>
    <n v="1"/>
    <b v="0"/>
    <s v="photography/places"/>
    <x v="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b v="0"/>
    <n v="0"/>
    <b v="0"/>
    <s v="photography/places"/>
    <x v="8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b v="0"/>
    <n v="9"/>
    <b v="0"/>
    <s v="photography/places"/>
    <x v="8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b v="0"/>
    <n v="56"/>
    <b v="1"/>
    <s v="music/rock"/>
    <x v="4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b v="0"/>
    <n v="32"/>
    <b v="1"/>
    <s v="music/rock"/>
    <x v="4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b v="0"/>
    <n v="30"/>
    <b v="1"/>
    <s v="music/rock"/>
    <x v="4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b v="0"/>
    <n v="70"/>
    <b v="1"/>
    <s v="music/rock"/>
    <x v="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b v="0"/>
    <n v="44"/>
    <b v="1"/>
    <s v="music/rock"/>
    <x v="4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b v="0"/>
    <n v="92"/>
    <b v="1"/>
    <s v="music/rock"/>
    <x v="4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b v="0"/>
    <n v="205"/>
    <b v="1"/>
    <s v="music/rock"/>
    <x v="4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b v="0"/>
    <n v="23"/>
    <b v="1"/>
    <s v="music/rock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b v="0"/>
    <n v="4"/>
    <b v="1"/>
    <s v="music/rock"/>
    <x v="4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b v="0"/>
    <n v="112"/>
    <b v="1"/>
    <s v="music/rock"/>
    <x v="4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b v="0"/>
    <n v="27"/>
    <b v="1"/>
    <s v="music/rock"/>
    <x v="4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b v="0"/>
    <n v="11"/>
    <b v="1"/>
    <s v="music/rock"/>
    <x v="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b v="0"/>
    <n v="26"/>
    <b v="1"/>
    <s v="music/rock"/>
    <x v="4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b v="0"/>
    <n v="77"/>
    <b v="1"/>
    <s v="music/rock"/>
    <x v="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b v="0"/>
    <n v="136"/>
    <b v="1"/>
    <s v="music/rock"/>
    <x v="4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b v="0"/>
    <n v="157"/>
    <b v="1"/>
    <s v="music/rock"/>
    <x v="4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b v="0"/>
    <n v="158"/>
    <b v="1"/>
    <s v="music/rock"/>
    <x v="4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b v="0"/>
    <n v="27"/>
    <b v="1"/>
    <s v="music/rock"/>
    <x v="4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b v="0"/>
    <n v="23"/>
    <b v="1"/>
    <s v="music/rock"/>
    <x v="4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b v="0"/>
    <n v="17"/>
    <b v="1"/>
    <s v="music/rock"/>
    <x v="4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b v="0"/>
    <n v="37"/>
    <b v="1"/>
    <s v="music/rock"/>
    <x v="4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b v="0"/>
    <n v="65"/>
    <b v="1"/>
    <s v="music/rock"/>
    <x v="4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b v="0"/>
    <n v="18"/>
    <b v="1"/>
    <s v="music/rock"/>
    <x v="4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b v="0"/>
    <n v="25"/>
    <b v="1"/>
    <s v="music/rock"/>
    <x v="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b v="0"/>
    <n v="104"/>
    <b v="1"/>
    <s v="music/rock"/>
    <x v="4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b v="0"/>
    <n v="108"/>
    <b v="1"/>
    <s v="music/rock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b v="0"/>
    <n v="38"/>
    <b v="1"/>
    <s v="music/rock"/>
    <x v="4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b v="0"/>
    <n v="88"/>
    <b v="1"/>
    <s v="music/rock"/>
    <x v="4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b v="0"/>
    <n v="82"/>
    <b v="1"/>
    <s v="music/rock"/>
    <x v="4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b v="0"/>
    <n v="126"/>
    <b v="1"/>
    <s v="music/rock"/>
    <x v="4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b v="0"/>
    <n v="133"/>
    <b v="1"/>
    <s v="music/rock"/>
    <x v="4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b v="0"/>
    <n v="47"/>
    <b v="1"/>
    <s v="music/rock"/>
    <x v="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b v="0"/>
    <n v="58"/>
    <b v="1"/>
    <s v="music/rock"/>
    <x v="4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b v="0"/>
    <n v="32"/>
    <b v="1"/>
    <s v="music/rock"/>
    <x v="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b v="0"/>
    <n v="37"/>
    <b v="1"/>
    <s v="music/rock"/>
    <x v="4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b v="0"/>
    <n v="87"/>
    <b v="1"/>
    <s v="music/rock"/>
    <x v="4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b v="0"/>
    <n v="15"/>
    <b v="1"/>
    <s v="music/rock"/>
    <x v="4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b v="0"/>
    <n v="27"/>
    <b v="1"/>
    <s v="music/rock"/>
    <x v="4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b v="0"/>
    <n v="19"/>
    <b v="1"/>
    <s v="music/rock"/>
    <x v="4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b v="0"/>
    <n v="17"/>
    <b v="1"/>
    <s v="music/rock"/>
    <x v="4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b v="0"/>
    <n v="26"/>
    <b v="1"/>
    <s v="music/pop"/>
    <x v="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b v="0"/>
    <n v="28"/>
    <b v="1"/>
    <s v="music/pop"/>
    <x v="4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b v="0"/>
    <n v="37"/>
    <b v="1"/>
    <s v="music/pop"/>
    <x v="4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b v="0"/>
    <n v="128"/>
    <b v="1"/>
    <s v="music/pop"/>
    <x v="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b v="0"/>
    <n v="10"/>
    <b v="1"/>
    <s v="music/pop"/>
    <x v="4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b v="0"/>
    <n v="83"/>
    <b v="1"/>
    <s v="music/pop"/>
    <x v="4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b v="0"/>
    <n v="46"/>
    <b v="1"/>
    <s v="music/pop"/>
    <x v="4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b v="0"/>
    <n v="90"/>
    <b v="1"/>
    <s v="music/pop"/>
    <x v="4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b v="0"/>
    <n v="81"/>
    <b v="1"/>
    <s v="music/pop"/>
    <x v="4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b v="0"/>
    <n v="32"/>
    <b v="1"/>
    <s v="music/pop"/>
    <x v="4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b v="0"/>
    <n v="20"/>
    <b v="1"/>
    <s v="music/pop"/>
    <x v="4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b v="0"/>
    <n v="70"/>
    <b v="1"/>
    <s v="music/pop"/>
    <x v="4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b v="0"/>
    <n v="168"/>
    <b v="1"/>
    <s v="music/pop"/>
    <x v="4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b v="0"/>
    <n v="34"/>
    <b v="1"/>
    <s v="music/pop"/>
    <x v="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b v="0"/>
    <n v="48"/>
    <b v="1"/>
    <s v="music/pop"/>
    <x v="4"/>
    <x v="5"/>
  </r>
  <r>
    <n v="1656"/>
    <s v="Jared Mitchell: The Maiden Voyage"/>
    <s v="The making of a quality, full length album journeying through a pop/folk/rock/americana sound_x000d_noisetrade.com/jaredmitchellmusic"/>
    <n v="7500"/>
    <n v="7525.12"/>
    <x v="0"/>
    <s v="US"/>
    <s v="USD"/>
    <n v="1355437052"/>
    <n v="1352845052"/>
    <x v="1656"/>
    <b v="0"/>
    <n v="48"/>
    <b v="1"/>
    <s v="music/pop"/>
    <x v="4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b v="0"/>
    <n v="221"/>
    <b v="1"/>
    <s v="music/pop"/>
    <x v="4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b v="0"/>
    <n v="107"/>
    <b v="1"/>
    <s v="music/pop"/>
    <x v="4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b v="0"/>
    <n v="45"/>
    <b v="1"/>
    <s v="music/pop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b v="0"/>
    <n v="36"/>
    <b v="1"/>
    <s v="music/pop"/>
    <x v="4"/>
    <x v="2"/>
  </r>
  <r>
    <n v="1661"/>
    <s v="Kyana"/>
    <s v="I am excited to present my debut pop project Kyana!_x000d_Piano and vocal sounds embedded in sophisticated, bold arrangements &amp; brisk beats"/>
    <n v="7900"/>
    <n v="8098"/>
    <x v="0"/>
    <s v="AT"/>
    <s v="EUR"/>
    <n v="1453064400"/>
    <n v="1449359831"/>
    <x v="1661"/>
    <b v="0"/>
    <n v="101"/>
    <b v="1"/>
    <s v="music/pop"/>
    <x v="4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b v="0"/>
    <n v="62"/>
    <b v="1"/>
    <s v="music/pop"/>
    <x v="4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b v="0"/>
    <n v="32"/>
    <b v="1"/>
    <s v="music/pop"/>
    <x v="4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b v="0"/>
    <n v="89"/>
    <b v="1"/>
    <s v="music/pop"/>
    <x v="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b v="0"/>
    <n v="93"/>
    <b v="1"/>
    <s v="music/pop"/>
    <x v="4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b v="0"/>
    <n v="98"/>
    <b v="1"/>
    <s v="music/pop"/>
    <x v="4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b v="0"/>
    <n v="82"/>
    <b v="1"/>
    <s v="music/pop"/>
    <x v="4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b v="0"/>
    <n v="116"/>
    <b v="1"/>
    <s v="music/pop"/>
    <x v="4"/>
    <x v="6"/>
  </r>
  <r>
    <n v="1669"/>
    <s v="Summer Gill 'Stormy Weather' EP"/>
    <s v="Hi guys! I'll be recording a 6-7 song EP this summer and I need your help to make it happen! _x000d_Any support is appreciated!"/>
    <n v="2000"/>
    <n v="2795"/>
    <x v="0"/>
    <s v="US"/>
    <s v="USD"/>
    <n v="1464729276"/>
    <n v="1459545276"/>
    <x v="1669"/>
    <b v="0"/>
    <n v="52"/>
    <b v="1"/>
    <s v="music/pop"/>
    <x v="4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b v="0"/>
    <n v="23"/>
    <b v="1"/>
    <s v="music/pop"/>
    <x v="4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b v="0"/>
    <n v="77"/>
    <b v="1"/>
    <s v="music/pop"/>
    <x v="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b v="0"/>
    <n v="49"/>
    <b v="1"/>
    <s v="music/pop"/>
    <x v="4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b v="0"/>
    <n v="59"/>
    <b v="1"/>
    <s v="music/pop"/>
    <x v="4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b v="0"/>
    <n v="113"/>
    <b v="1"/>
    <s v="music/pop"/>
    <x v="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b v="0"/>
    <n v="34"/>
    <b v="1"/>
    <s v="music/pop"/>
    <x v="4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b v="0"/>
    <n v="42"/>
    <b v="1"/>
    <s v="music/pop"/>
    <x v="4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b v="0"/>
    <n v="42"/>
    <b v="1"/>
    <s v="music/pop"/>
    <x v="4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b v="0"/>
    <n v="49"/>
    <b v="1"/>
    <s v="music/pop"/>
    <x v="4"/>
    <x v="3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0"/>
    <s v="US"/>
    <s v="USD"/>
    <n v="1311298745"/>
    <n v="1309311545"/>
    <x v="1679"/>
    <b v="0"/>
    <n v="56"/>
    <b v="1"/>
    <s v="music/pop"/>
    <x v="4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b v="0"/>
    <n v="25"/>
    <b v="1"/>
    <s v="music/pop"/>
    <x v="4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b v="0"/>
    <n v="884"/>
    <b v="0"/>
    <s v="music/faith"/>
    <x v="4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b v="0"/>
    <n v="0"/>
    <b v="0"/>
    <s v="music/faith"/>
    <x v="4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b v="0"/>
    <n v="10"/>
    <b v="0"/>
    <s v="music/faith"/>
    <x v="4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b v="0"/>
    <n v="101"/>
    <b v="0"/>
    <s v="music/faith"/>
    <x v="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b v="0"/>
    <n v="15"/>
    <b v="0"/>
    <s v="music/faith"/>
    <x v="4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b v="0"/>
    <n v="1"/>
    <b v="0"/>
    <s v="music/faith"/>
    <x v="4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b v="0"/>
    <n v="39"/>
    <b v="0"/>
    <s v="music/faith"/>
    <x v="4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b v="0"/>
    <n v="7"/>
    <b v="0"/>
    <s v="music/faith"/>
    <x v="4"/>
    <x v="1"/>
  </r>
  <r>
    <n v="1689"/>
    <s v="Fly Away"/>
    <s v="Praising the Living God in the second half of life."/>
    <n v="2400"/>
    <n v="2400"/>
    <x v="3"/>
    <s v="US"/>
    <s v="USD"/>
    <n v="1489700230"/>
    <n v="1487111830"/>
    <x v="1689"/>
    <b v="0"/>
    <n v="14"/>
    <b v="0"/>
    <s v="music/faith"/>
    <x v="4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b v="0"/>
    <n v="11"/>
    <b v="0"/>
    <s v="music/faith"/>
    <x v="4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b v="0"/>
    <n v="38"/>
    <b v="0"/>
    <s v="music/faith"/>
    <x v="4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b v="0"/>
    <n v="15"/>
    <b v="0"/>
    <s v="music/faith"/>
    <x v="4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b v="0"/>
    <n v="8"/>
    <b v="0"/>
    <s v="music/faith"/>
    <x v="4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b v="0"/>
    <n v="1"/>
    <b v="0"/>
    <s v="music/faith"/>
    <x v="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b v="0"/>
    <n v="23"/>
    <b v="0"/>
    <s v="music/faith"/>
    <x v="4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b v="0"/>
    <n v="0"/>
    <b v="0"/>
    <s v="music/faith"/>
    <x v="4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b v="0"/>
    <n v="22"/>
    <b v="0"/>
    <s v="music/faith"/>
    <x v="4"/>
    <x v="1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x v="3"/>
    <s v="US"/>
    <s v="USD"/>
    <n v="1490499180"/>
    <n v="1488430760"/>
    <x v="1698"/>
    <b v="0"/>
    <n v="0"/>
    <b v="0"/>
    <s v="music/faith"/>
    <x v="4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b v="0"/>
    <n v="4"/>
    <b v="0"/>
    <s v="music/faith"/>
    <x v="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b v="0"/>
    <n v="79"/>
    <b v="0"/>
    <s v="music/faith"/>
    <x v="4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b v="0"/>
    <n v="2"/>
    <b v="0"/>
    <s v="music/faith"/>
    <x v="4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b v="0"/>
    <n v="1"/>
    <b v="0"/>
    <s v="music/faith"/>
    <x v="4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b v="0"/>
    <n v="2"/>
    <b v="0"/>
    <s v="music/faith"/>
    <x v="4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b v="0"/>
    <n v="11"/>
    <b v="0"/>
    <s v="music/faith"/>
    <x v="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b v="0"/>
    <n v="0"/>
    <b v="0"/>
    <s v="music/faith"/>
    <x v="4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b v="0"/>
    <n v="0"/>
    <b v="0"/>
    <s v="music/faith"/>
    <x v="4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b v="0"/>
    <n v="9"/>
    <b v="0"/>
    <s v="music/faith"/>
    <x v="4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b v="0"/>
    <n v="0"/>
    <b v="0"/>
    <s v="music/faith"/>
    <x v="4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b v="0"/>
    <n v="4"/>
    <b v="0"/>
    <s v="music/faith"/>
    <x v="4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b v="0"/>
    <n v="1"/>
    <b v="0"/>
    <s v="music/faith"/>
    <x v="4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b v="0"/>
    <n v="2"/>
    <b v="0"/>
    <s v="music/faith"/>
    <x v="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b v="0"/>
    <n v="0"/>
    <b v="0"/>
    <s v="music/faith"/>
    <x v="4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b v="0"/>
    <n v="1"/>
    <b v="0"/>
    <s v="music/faith"/>
    <x v="4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b v="0"/>
    <n v="17"/>
    <b v="0"/>
    <s v="music/faith"/>
    <x v="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b v="0"/>
    <n v="2"/>
    <b v="0"/>
    <s v="music/faith"/>
    <x v="4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b v="0"/>
    <n v="3"/>
    <b v="0"/>
    <s v="music/faith"/>
    <x v="4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b v="0"/>
    <n v="41"/>
    <b v="0"/>
    <s v="music/faith"/>
    <x v="4"/>
    <x v="2"/>
  </r>
  <r>
    <n v="1718"/>
    <s v="The Prodigal Son"/>
    <s v="A melody for the galaxy."/>
    <n v="35000"/>
    <n v="75"/>
    <x v="2"/>
    <s v="US"/>
    <s v="USD"/>
    <n v="1463201940"/>
    <n v="1459435149"/>
    <x v="1718"/>
    <b v="0"/>
    <n v="2"/>
    <b v="0"/>
    <s v="music/faith"/>
    <x v="4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b v="0"/>
    <n v="3"/>
    <b v="0"/>
    <s v="music/faith"/>
    <x v="4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b v="0"/>
    <n v="8"/>
    <b v="0"/>
    <s v="music/faith"/>
    <x v="4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b v="0"/>
    <n v="0"/>
    <b v="0"/>
    <s v="music/faith"/>
    <x v="4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b v="0"/>
    <n v="1"/>
    <b v="0"/>
    <s v="music/faith"/>
    <x v="4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b v="0"/>
    <n v="3"/>
    <b v="0"/>
    <s v="music/faith"/>
    <x v="4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b v="0"/>
    <n v="4"/>
    <b v="0"/>
    <s v="music/faith"/>
    <x v="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b v="0"/>
    <n v="9"/>
    <b v="0"/>
    <s v="music/faith"/>
    <x v="4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b v="0"/>
    <n v="16"/>
    <b v="0"/>
    <s v="music/faith"/>
    <x v="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b v="0"/>
    <n v="1"/>
    <b v="0"/>
    <s v="music/faith"/>
    <x v="4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b v="0"/>
    <n v="7"/>
    <b v="0"/>
    <s v="music/faith"/>
    <x v="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b v="0"/>
    <n v="0"/>
    <b v="0"/>
    <s v="music/faith"/>
    <x v="4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b v="0"/>
    <n v="0"/>
    <b v="0"/>
    <s v="music/faith"/>
    <x v="4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b v="0"/>
    <n v="0"/>
    <b v="0"/>
    <s v="music/faith"/>
    <x v="4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b v="0"/>
    <n v="0"/>
    <b v="0"/>
    <s v="music/faith"/>
    <x v="4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b v="0"/>
    <n v="0"/>
    <b v="0"/>
    <s v="music/faith"/>
    <x v="4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b v="0"/>
    <n v="1"/>
    <b v="0"/>
    <s v="music/faith"/>
    <x v="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b v="0"/>
    <n v="2"/>
    <b v="0"/>
    <s v="music/faith"/>
    <x v="4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b v="0"/>
    <n v="1"/>
    <b v="0"/>
    <s v="music/faith"/>
    <x v="4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b v="0"/>
    <n v="15"/>
    <b v="0"/>
    <s v="music/faith"/>
    <x v="4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b v="0"/>
    <n v="1"/>
    <b v="0"/>
    <s v="music/faith"/>
    <x v="4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b v="0"/>
    <n v="1"/>
    <b v="0"/>
    <s v="music/faith"/>
    <x v="4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b v="0"/>
    <n v="0"/>
    <b v="0"/>
    <s v="music/faith"/>
    <x v="4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b v="0"/>
    <n v="52"/>
    <b v="1"/>
    <s v="photography/photobooks"/>
    <x v="8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b v="0"/>
    <n v="34"/>
    <b v="1"/>
    <s v="photography/photobooks"/>
    <x v="8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b v="0"/>
    <n v="67"/>
    <b v="1"/>
    <s v="photography/photobooks"/>
    <x v="8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b v="0"/>
    <n v="70"/>
    <b v="1"/>
    <s v="photography/photobooks"/>
    <x v="8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b v="0"/>
    <n v="89"/>
    <b v="1"/>
    <s v="photography/photobooks"/>
    <x v="8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b v="0"/>
    <n v="107"/>
    <b v="1"/>
    <s v="photography/photobooks"/>
    <x v="8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b v="0"/>
    <n v="159"/>
    <b v="1"/>
    <s v="photography/photobooks"/>
    <x v="8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b v="0"/>
    <n v="181"/>
    <b v="1"/>
    <s v="photography/photobooks"/>
    <x v="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b v="0"/>
    <n v="131"/>
    <b v="1"/>
    <s v="photography/photobooks"/>
    <x v="8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b v="0"/>
    <n v="125"/>
    <b v="1"/>
    <s v="photography/photobooks"/>
    <x v="8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b v="0"/>
    <n v="61"/>
    <b v="1"/>
    <s v="photography/photobooks"/>
    <x v="8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b v="0"/>
    <n v="90"/>
    <b v="1"/>
    <s v="photography/photobooks"/>
    <x v="8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b v="0"/>
    <n v="35"/>
    <b v="1"/>
    <s v="photography/photobooks"/>
    <x v="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b v="0"/>
    <n v="90"/>
    <b v="1"/>
    <s v="photography/photobooks"/>
    <x v="8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b v="0"/>
    <n v="4"/>
    <b v="1"/>
    <s v="photography/photobooks"/>
    <x v="8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b v="0"/>
    <n v="120"/>
    <b v="1"/>
    <s v="photography/photobooks"/>
    <x v="8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b v="0"/>
    <n v="14"/>
    <b v="1"/>
    <s v="photography/photobooks"/>
    <x v="8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b v="0"/>
    <n v="27"/>
    <b v="1"/>
    <s v="photography/photobooks"/>
    <x v="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b v="0"/>
    <n v="49"/>
    <b v="1"/>
    <s v="photography/photobooks"/>
    <x v="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b v="0"/>
    <n v="102"/>
    <b v="1"/>
    <s v="photography/photobooks"/>
    <x v="8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b v="0"/>
    <n v="3"/>
    <b v="1"/>
    <s v="photography/photobooks"/>
    <x v="8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b v="0"/>
    <n v="25"/>
    <b v="1"/>
    <s v="photography/photobooks"/>
    <x v="8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b v="0"/>
    <n v="118"/>
    <b v="1"/>
    <s v="photography/photobooks"/>
    <x v="8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b v="1"/>
    <n v="39"/>
    <b v="0"/>
    <s v="photography/photobooks"/>
    <x v="8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b v="1"/>
    <n v="103"/>
    <b v="0"/>
    <s v="photography/photobooks"/>
    <x v="8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b v="1"/>
    <n v="0"/>
    <b v="0"/>
    <s v="photography/photobooks"/>
    <x v="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b v="1"/>
    <n v="39"/>
    <b v="0"/>
    <s v="photography/photobooks"/>
    <x v="8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b v="1"/>
    <n v="15"/>
    <b v="0"/>
    <s v="photography/photobooks"/>
    <x v="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b v="1"/>
    <n v="22"/>
    <b v="0"/>
    <s v="photography/photobooks"/>
    <x v="8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b v="1"/>
    <n v="92"/>
    <b v="0"/>
    <s v="photography/photobooks"/>
    <x v="8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b v="1"/>
    <n v="25"/>
    <b v="0"/>
    <s v="photography/photobooks"/>
    <x v="8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b v="1"/>
    <n v="19"/>
    <b v="0"/>
    <s v="photography/photobooks"/>
    <x v="8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b v="1"/>
    <n v="19"/>
    <b v="0"/>
    <s v="photography/photobooks"/>
    <x v="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b v="1"/>
    <n v="13"/>
    <b v="0"/>
    <s v="photography/photobooks"/>
    <x v="8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b v="1"/>
    <n v="124"/>
    <b v="0"/>
    <s v="photography/photobooks"/>
    <x v="8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b v="1"/>
    <n v="4"/>
    <b v="0"/>
    <s v="photography/photobooks"/>
    <x v="8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b v="1"/>
    <n v="10"/>
    <b v="0"/>
    <s v="photography/photobooks"/>
    <x v="8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b v="1"/>
    <n v="15"/>
    <b v="0"/>
    <s v="photography/photobooks"/>
    <x v="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b v="1"/>
    <n v="38"/>
    <b v="0"/>
    <s v="photography/photobooks"/>
    <x v="8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b v="1"/>
    <n v="152"/>
    <b v="0"/>
    <s v="photography/photobooks"/>
    <x v="8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b v="1"/>
    <n v="24"/>
    <b v="0"/>
    <s v="photography/photobooks"/>
    <x v="8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b v="1"/>
    <n v="76"/>
    <b v="0"/>
    <s v="photography/photobooks"/>
    <x v="8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b v="1"/>
    <n v="185"/>
    <b v="0"/>
    <s v="photography/photobooks"/>
    <x v="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b v="1"/>
    <n v="33"/>
    <b v="0"/>
    <s v="photography/photobooks"/>
    <x v="8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b v="1"/>
    <n v="108"/>
    <b v="0"/>
    <s v="photography/photobooks"/>
    <x v="8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b v="1"/>
    <n v="29"/>
    <b v="0"/>
    <s v="photography/photobooks"/>
    <x v="8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b v="1"/>
    <n v="24"/>
    <b v="0"/>
    <s v="photography/photobooks"/>
    <x v="8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b v="1"/>
    <n v="4"/>
    <b v="0"/>
    <s v="photography/photobooks"/>
    <x v="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b v="1"/>
    <n v="4"/>
    <b v="0"/>
    <s v="photography/photobooks"/>
    <x v="8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b v="1"/>
    <n v="15"/>
    <b v="0"/>
    <s v="photography/photobooks"/>
    <x v="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b v="1"/>
    <n v="4"/>
    <b v="0"/>
    <s v="photography/photobooks"/>
    <x v="8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b v="1"/>
    <n v="139"/>
    <b v="0"/>
    <s v="photography/photobooks"/>
    <x v="8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b v="1"/>
    <n v="2"/>
    <b v="0"/>
    <s v="photography/photobooks"/>
    <x v="8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b v="1"/>
    <n v="18"/>
    <b v="0"/>
    <s v="photography/photobooks"/>
    <x v="8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b v="1"/>
    <n v="81"/>
    <b v="0"/>
    <s v="photography/photobooks"/>
    <x v="8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b v="1"/>
    <n v="86"/>
    <b v="0"/>
    <s v="photography/photobooks"/>
    <x v="8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b v="1"/>
    <n v="140"/>
    <b v="0"/>
    <s v="photography/photobooks"/>
    <x v="8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b v="1"/>
    <n v="37"/>
    <b v="0"/>
    <s v="photography/photobooks"/>
    <x v="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b v="1"/>
    <n v="6"/>
    <b v="0"/>
    <s v="photography/photobooks"/>
    <x v="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b v="1"/>
    <n v="113"/>
    <b v="0"/>
    <s v="photography/photobooks"/>
    <x v="8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b v="1"/>
    <n v="37"/>
    <b v="0"/>
    <s v="photography/photobooks"/>
    <x v="8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b v="1"/>
    <n v="18"/>
    <b v="0"/>
    <s v="photography/photobooks"/>
    <x v="8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b v="1"/>
    <n v="75"/>
    <b v="0"/>
    <s v="photography/photobooks"/>
    <x v="8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b v="1"/>
    <n v="52"/>
    <b v="0"/>
    <s v="photography/photobooks"/>
    <x v="8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b v="1"/>
    <n v="122"/>
    <b v="0"/>
    <s v="photography/photobooks"/>
    <x v="8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b v="1"/>
    <n v="8"/>
    <b v="0"/>
    <s v="photography/photobooks"/>
    <x v="8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b v="1"/>
    <n v="8"/>
    <b v="0"/>
    <s v="photography/photobooks"/>
    <x v="8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b v="1"/>
    <n v="96"/>
    <b v="0"/>
    <s v="photography/photobooks"/>
    <x v="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b v="1"/>
    <n v="9"/>
    <b v="0"/>
    <s v="photography/photobooks"/>
    <x v="8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b v="0"/>
    <n v="2"/>
    <b v="0"/>
    <s v="photography/photobooks"/>
    <x v="8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b v="0"/>
    <n v="26"/>
    <b v="0"/>
    <s v="photography/photobooks"/>
    <x v="8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b v="0"/>
    <n v="23"/>
    <b v="0"/>
    <s v="photography/photobooks"/>
    <x v="8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b v="0"/>
    <n v="0"/>
    <b v="0"/>
    <s v="photography/photobooks"/>
    <x v="8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b v="0"/>
    <n v="140"/>
    <b v="0"/>
    <s v="photography/photobooks"/>
    <x v="8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b v="0"/>
    <n v="0"/>
    <b v="0"/>
    <s v="photography/photobooks"/>
    <x v="8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b v="0"/>
    <n v="6"/>
    <b v="0"/>
    <s v="photography/photobooks"/>
    <x v="8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b v="0"/>
    <n v="100"/>
    <b v="0"/>
    <s v="photography/photobooks"/>
    <x v="8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b v="0"/>
    <n v="0"/>
    <b v="0"/>
    <s v="photography/photobooks"/>
    <x v="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b v="0"/>
    <n v="4"/>
    <b v="0"/>
    <s v="photography/photobooks"/>
    <x v="8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b v="0"/>
    <n v="8"/>
    <b v="0"/>
    <s v="photography/photobooks"/>
    <x v="8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b v="0"/>
    <n v="57"/>
    <b v="1"/>
    <s v="music/rock"/>
    <x v="4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b v="0"/>
    <n v="11"/>
    <b v="1"/>
    <s v="music/rock"/>
    <x v="4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b v="0"/>
    <n v="33"/>
    <b v="1"/>
    <s v="music/rock"/>
    <x v="4"/>
    <x v="5"/>
  </r>
  <r>
    <n v="1824"/>
    <s v="Tin Man's Broken Wisdom Fund"/>
    <s v="cd fund raiser"/>
    <n v="3000"/>
    <n v="3002"/>
    <x v="0"/>
    <s v="US"/>
    <s v="USD"/>
    <n v="1389146880"/>
    <n v="1387403967"/>
    <x v="1824"/>
    <b v="0"/>
    <n v="40"/>
    <b v="1"/>
    <s v="music/rock"/>
    <x v="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b v="0"/>
    <n v="50"/>
    <b v="1"/>
    <s v="music/rock"/>
    <x v="4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b v="0"/>
    <n v="38"/>
    <b v="1"/>
    <s v="music/rock"/>
    <x v="4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b v="0"/>
    <n v="96"/>
    <b v="1"/>
    <s v="music/rock"/>
    <x v="4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b v="0"/>
    <n v="48"/>
    <b v="1"/>
    <s v="music/rock"/>
    <x v="4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b v="0"/>
    <n v="33"/>
    <b v="1"/>
    <s v="music/rock"/>
    <x v="4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b v="0"/>
    <n v="226"/>
    <b v="1"/>
    <s v="music/rock"/>
    <x v="4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b v="0"/>
    <n v="14"/>
    <b v="1"/>
    <s v="music/rock"/>
    <x v="4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b v="0"/>
    <n v="20"/>
    <b v="1"/>
    <s v="music/rock"/>
    <x v="4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b v="0"/>
    <n v="25"/>
    <b v="1"/>
    <s v="music/rock"/>
    <x v="4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b v="0"/>
    <n v="90"/>
    <b v="1"/>
    <s v="music/rock"/>
    <x v="4"/>
    <x v="3"/>
  </r>
  <r>
    <n v="1835"/>
    <s v="DIRTY LITTLE REBEL EP"/>
    <s v="WE ARE A HARD ROCK/PUNK BAND SEEKING FUNDS TO RECORD A NEW EP. _x000d__x000d_https://www.reverbnation.com/dirtylittlerebel"/>
    <n v="500"/>
    <n v="520"/>
    <x v="0"/>
    <s v="GB"/>
    <s v="GBP"/>
    <n v="1459439471"/>
    <n v="1456851071"/>
    <x v="1835"/>
    <b v="0"/>
    <n v="11"/>
    <b v="1"/>
    <s v="music/rock"/>
    <x v="4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b v="0"/>
    <n v="55"/>
    <b v="1"/>
    <s v="music/rock"/>
    <x v="4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b v="0"/>
    <n v="30"/>
    <b v="1"/>
    <s v="music/rock"/>
    <x v="4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b v="0"/>
    <n v="28"/>
    <b v="1"/>
    <s v="music/rock"/>
    <x v="4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b v="0"/>
    <n v="45"/>
    <b v="1"/>
    <s v="music/rock"/>
    <x v="4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b v="0"/>
    <n v="13"/>
    <b v="1"/>
    <s v="music/rock"/>
    <x v="4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b v="0"/>
    <n v="40"/>
    <b v="1"/>
    <s v="music/rock"/>
    <x v="4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b v="0"/>
    <n v="21"/>
    <b v="1"/>
    <s v="music/rock"/>
    <x v="4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b v="0"/>
    <n v="134"/>
    <b v="1"/>
    <s v="music/rock"/>
    <x v="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b v="0"/>
    <n v="20"/>
    <b v="1"/>
    <s v="music/rock"/>
    <x v="4"/>
    <x v="6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0"/>
    <s v="US"/>
    <s v="USD"/>
    <n v="1466139300"/>
    <n v="1464854398"/>
    <x v="1845"/>
    <b v="0"/>
    <n v="19"/>
    <b v="1"/>
    <s v="music/rock"/>
    <x v="4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b v="0"/>
    <n v="209"/>
    <b v="1"/>
    <s v="music/rock"/>
    <x v="4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b v="0"/>
    <n v="38"/>
    <b v="1"/>
    <s v="music/rock"/>
    <x v="4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b v="0"/>
    <n v="24"/>
    <b v="1"/>
    <s v="music/rock"/>
    <x v="4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b v="0"/>
    <n v="8"/>
    <b v="1"/>
    <s v="music/rock"/>
    <x v="4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b v="0"/>
    <n v="179"/>
    <b v="1"/>
    <s v="music/rock"/>
    <x v="4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b v="0"/>
    <n v="26"/>
    <b v="1"/>
    <s v="music/rock"/>
    <x v="4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b v="0"/>
    <n v="131"/>
    <b v="1"/>
    <s v="music/rock"/>
    <x v="4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b v="0"/>
    <n v="14"/>
    <b v="1"/>
    <s v="music/rock"/>
    <x v="4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b v="0"/>
    <n v="174"/>
    <b v="1"/>
    <s v="music/rock"/>
    <x v="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b v="0"/>
    <n v="191"/>
    <b v="1"/>
    <s v="music/rock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b v="0"/>
    <n v="38"/>
    <b v="1"/>
    <s v="music/rock"/>
    <x v="4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b v="0"/>
    <n v="22"/>
    <b v="1"/>
    <s v="music/rock"/>
    <x v="4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b v="0"/>
    <n v="149"/>
    <b v="1"/>
    <s v="music/rock"/>
    <x v="4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b v="0"/>
    <n v="56"/>
    <b v="1"/>
    <s v="music/rock"/>
    <x v="4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b v="0"/>
    <n v="19"/>
    <b v="1"/>
    <s v="music/rock"/>
    <x v="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b v="0"/>
    <n v="0"/>
    <b v="0"/>
    <s v="games/mobile games"/>
    <x v="6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b v="0"/>
    <n v="16"/>
    <b v="0"/>
    <s v="games/mobile games"/>
    <x v="6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b v="0"/>
    <n v="2"/>
    <b v="0"/>
    <s v="games/mobile games"/>
    <x v="6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b v="0"/>
    <n v="48"/>
    <b v="0"/>
    <s v="games/mobile games"/>
    <x v="6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b v="0"/>
    <n v="2"/>
    <b v="0"/>
    <s v="games/mobile games"/>
    <x v="6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b v="0"/>
    <n v="2"/>
    <b v="0"/>
    <s v="games/mobile games"/>
    <x v="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b v="0"/>
    <n v="1"/>
    <b v="0"/>
    <s v="games/mobile games"/>
    <x v="6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b v="0"/>
    <n v="17"/>
    <b v="0"/>
    <s v="games/mobile games"/>
    <x v="6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b v="0"/>
    <n v="0"/>
    <b v="0"/>
    <s v="games/mobile games"/>
    <x v="6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b v="0"/>
    <n v="11"/>
    <b v="0"/>
    <s v="games/mobile games"/>
    <x v="6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b v="0"/>
    <n v="95"/>
    <b v="0"/>
    <s v="games/mobile games"/>
    <x v="6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b v="0"/>
    <n v="13"/>
    <b v="0"/>
    <s v="games/mobile games"/>
    <x v="6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b v="0"/>
    <n v="2"/>
    <b v="0"/>
    <s v="games/mobile games"/>
    <x v="6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b v="0"/>
    <n v="2"/>
    <b v="0"/>
    <s v="games/mobile games"/>
    <x v="6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b v="0"/>
    <n v="3"/>
    <b v="0"/>
    <s v="games/mobile games"/>
    <x v="6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b v="0"/>
    <n v="0"/>
    <b v="0"/>
    <s v="games/mobile games"/>
    <x v="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b v="0"/>
    <n v="0"/>
    <b v="0"/>
    <s v="games/mobile games"/>
    <x v="6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b v="0"/>
    <n v="0"/>
    <b v="0"/>
    <s v="games/mobile games"/>
    <x v="6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b v="0"/>
    <n v="2"/>
    <b v="0"/>
    <s v="games/mobile games"/>
    <x v="6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b v="0"/>
    <n v="24"/>
    <b v="0"/>
    <s v="games/mobile games"/>
    <x v="6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b v="0"/>
    <n v="70"/>
    <b v="1"/>
    <s v="music/indie rock"/>
    <x v="4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b v="0"/>
    <n v="81"/>
    <b v="1"/>
    <s v="music/indie rock"/>
    <x v="4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b v="0"/>
    <n v="32"/>
    <b v="1"/>
    <s v="music/indie rock"/>
    <x v="4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b v="0"/>
    <n v="26"/>
    <b v="1"/>
    <s v="music/indie rock"/>
    <x v="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b v="0"/>
    <n v="105"/>
    <b v="1"/>
    <s v="music/indie rock"/>
    <x v="4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b v="0"/>
    <n v="29"/>
    <b v="1"/>
    <s v="music/indie rock"/>
    <x v="4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b v="0"/>
    <n v="8"/>
    <b v="1"/>
    <s v="music/indie rock"/>
    <x v="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b v="0"/>
    <n v="89"/>
    <b v="1"/>
    <s v="music/indie rock"/>
    <x v="4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b v="0"/>
    <n v="44"/>
    <b v="1"/>
    <s v="music/indie rock"/>
    <x v="4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b v="0"/>
    <n v="246"/>
    <b v="1"/>
    <s v="music/indie rock"/>
    <x v="4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b v="0"/>
    <n v="120"/>
    <b v="1"/>
    <s v="music/indie rock"/>
    <x v="4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b v="0"/>
    <n v="26"/>
    <b v="1"/>
    <s v="music/indie rock"/>
    <x v="4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b v="0"/>
    <n v="45"/>
    <b v="1"/>
    <s v="music/indie rock"/>
    <x v="4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b v="0"/>
    <n v="20"/>
    <b v="1"/>
    <s v="music/indie rock"/>
    <x v="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b v="0"/>
    <n v="47"/>
    <b v="1"/>
    <s v="music/indie rock"/>
    <x v="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b v="0"/>
    <n v="13"/>
    <b v="1"/>
    <s v="music/indie rock"/>
    <x v="4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b v="0"/>
    <n v="183"/>
    <b v="1"/>
    <s v="music/indie rock"/>
    <x v="4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b v="0"/>
    <n v="21"/>
    <b v="1"/>
    <s v="music/indie rock"/>
    <x v="4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b v="0"/>
    <n v="42"/>
    <b v="1"/>
    <s v="music/indie rock"/>
    <x v="4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b v="0"/>
    <n v="54"/>
    <b v="1"/>
    <s v="music/indie rock"/>
    <x v="4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b v="0"/>
    <n v="25"/>
    <b v="0"/>
    <s v="technology/gadgets"/>
    <x v="2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b v="0"/>
    <n v="3"/>
    <b v="0"/>
    <s v="technology/gadgets"/>
    <x v="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b v="0"/>
    <n v="41"/>
    <b v="0"/>
    <s v="technology/gadgets"/>
    <x v="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b v="0"/>
    <n v="2"/>
    <b v="0"/>
    <s v="technology/gadgets"/>
    <x v="2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b v="0"/>
    <n v="4"/>
    <b v="0"/>
    <s v="technology/gadgets"/>
    <x v="2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b v="0"/>
    <n v="99"/>
    <b v="0"/>
    <s v="technology/gadgets"/>
    <x v="2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b v="0"/>
    <n v="4"/>
    <b v="0"/>
    <s v="technology/gadgets"/>
    <x v="2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b v="0"/>
    <n v="4"/>
    <b v="0"/>
    <s v="technology/gadgets"/>
    <x v="2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b v="0"/>
    <n v="38"/>
    <b v="0"/>
    <s v="technology/gadgets"/>
    <x v="2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b v="0"/>
    <n v="285"/>
    <b v="0"/>
    <s v="technology/gadgets"/>
    <x v="2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b v="0"/>
    <n v="1"/>
    <b v="0"/>
    <s v="technology/gadgets"/>
    <x v="2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b v="0"/>
    <n v="42"/>
    <b v="0"/>
    <s v="technology/gadgets"/>
    <x v="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b v="0"/>
    <n v="26"/>
    <b v="0"/>
    <s v="technology/gadgets"/>
    <x v="2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b v="0"/>
    <n v="2"/>
    <b v="0"/>
    <s v="technology/gadgets"/>
    <x v="2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b v="0"/>
    <n v="4"/>
    <b v="0"/>
    <s v="technology/gadgets"/>
    <x v="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b v="0"/>
    <n v="6"/>
    <b v="0"/>
    <s v="technology/gadgets"/>
    <x v="2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b v="0"/>
    <n v="70"/>
    <b v="0"/>
    <s v="technology/gadgets"/>
    <x v="2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b v="0"/>
    <n v="9"/>
    <b v="0"/>
    <s v="technology/gadgets"/>
    <x v="2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b v="0"/>
    <n v="8"/>
    <b v="0"/>
    <s v="technology/gadgets"/>
    <x v="2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b v="0"/>
    <n v="105"/>
    <b v="0"/>
    <s v="technology/gadgets"/>
    <x v="2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b v="0"/>
    <n v="38"/>
    <b v="1"/>
    <s v="music/indie rock"/>
    <x v="4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b v="0"/>
    <n v="64"/>
    <b v="1"/>
    <s v="music/indie rock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b v="0"/>
    <n v="13"/>
    <b v="1"/>
    <s v="music/indie rock"/>
    <x v="4"/>
    <x v="6"/>
  </r>
  <r>
    <n v="1924"/>
    <s v="The 'Songs from the Bookmark' Sessions"/>
    <s v="We are recording a cd of Songs- About life and love_x000d_from the perspective a conscious country girl_x000d_living in the city."/>
    <n v="3000"/>
    <n v="3432"/>
    <x v="0"/>
    <s v="US"/>
    <s v="USD"/>
    <n v="1389814380"/>
    <n v="1387390555"/>
    <x v="1924"/>
    <b v="0"/>
    <n v="33"/>
    <b v="1"/>
    <s v="music/indie rock"/>
    <x v="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b v="0"/>
    <n v="52"/>
    <b v="1"/>
    <s v="music/indie rock"/>
    <x v="4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b v="0"/>
    <n v="107"/>
    <b v="1"/>
    <s v="music/indie rock"/>
    <x v="4"/>
    <x v="7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b v="0"/>
    <n v="11"/>
    <b v="1"/>
    <s v="music/indie rock"/>
    <x v="4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b v="0"/>
    <n v="34"/>
    <b v="1"/>
    <s v="music/indie rock"/>
    <x v="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b v="0"/>
    <n v="75"/>
    <b v="1"/>
    <s v="music/indie rock"/>
    <x v="4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b v="0"/>
    <n v="26"/>
    <b v="1"/>
    <s v="music/indie rock"/>
    <x v="4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b v="0"/>
    <n v="50"/>
    <b v="1"/>
    <s v="music/indie rock"/>
    <x v="4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b v="0"/>
    <n v="80"/>
    <b v="1"/>
    <s v="music/indie rock"/>
    <x v="4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b v="0"/>
    <n v="110"/>
    <b v="1"/>
    <s v="music/indie rock"/>
    <x v="4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b v="0"/>
    <n v="77"/>
    <b v="1"/>
    <s v="music/indie rock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b v="0"/>
    <n v="50"/>
    <b v="1"/>
    <s v="music/indie rock"/>
    <x v="4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b v="0"/>
    <n v="145"/>
    <b v="1"/>
    <s v="music/indie rock"/>
    <x v="4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b v="0"/>
    <n v="29"/>
    <b v="1"/>
    <s v="music/indie rock"/>
    <x v="4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b v="0"/>
    <n v="114"/>
    <b v="1"/>
    <s v="music/indie rock"/>
    <x v="4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b v="0"/>
    <n v="96"/>
    <b v="1"/>
    <s v="music/indie rock"/>
    <x v="4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b v="0"/>
    <n v="31"/>
    <b v="1"/>
    <s v="music/indie rock"/>
    <x v="4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b v="1"/>
    <n v="4883"/>
    <b v="1"/>
    <s v="technology/hardware"/>
    <x v="2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b v="1"/>
    <n v="95"/>
    <b v="1"/>
    <s v="technology/hardware"/>
    <x v="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b v="1"/>
    <n v="2478"/>
    <b v="1"/>
    <s v="technology/hardware"/>
    <x v="2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b v="1"/>
    <n v="1789"/>
    <b v="1"/>
    <s v="technology/hardware"/>
    <x v="2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b v="1"/>
    <n v="680"/>
    <b v="1"/>
    <s v="technology/hardware"/>
    <x v="2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b v="1"/>
    <n v="70"/>
    <b v="1"/>
    <s v="technology/hardware"/>
    <x v="2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b v="1"/>
    <n v="23"/>
    <b v="1"/>
    <s v="technology/hardware"/>
    <x v="2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b v="1"/>
    <n v="4245"/>
    <b v="1"/>
    <s v="technology/hardware"/>
    <x v="2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b v="1"/>
    <n v="943"/>
    <b v="1"/>
    <s v="technology/hardware"/>
    <x v="2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b v="1"/>
    <n v="1876"/>
    <b v="1"/>
    <s v="technology/hardware"/>
    <x v="2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b v="1"/>
    <n v="834"/>
    <b v="1"/>
    <s v="technology/hardware"/>
    <x v="2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b v="1"/>
    <n v="682"/>
    <b v="1"/>
    <s v="technology/hardware"/>
    <x v="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b v="1"/>
    <n v="147"/>
    <b v="1"/>
    <s v="technology/hardware"/>
    <x v="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b v="1"/>
    <n v="415"/>
    <b v="1"/>
    <s v="technology/hardware"/>
    <x v="2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b v="1"/>
    <n v="290"/>
    <b v="1"/>
    <s v="technology/hardware"/>
    <x v="2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b v="1"/>
    <n v="365"/>
    <b v="1"/>
    <s v="technology/hardware"/>
    <x v="2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b v="1"/>
    <n v="660"/>
    <b v="1"/>
    <s v="technology/hardware"/>
    <x v="2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b v="1"/>
    <n v="1356"/>
    <b v="1"/>
    <s v="technology/hardware"/>
    <x v="2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b v="1"/>
    <n v="424"/>
    <b v="1"/>
    <s v="technology/hardware"/>
    <x v="2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b v="1"/>
    <n v="33"/>
    <b v="1"/>
    <s v="technology/hardware"/>
    <x v="2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b v="1"/>
    <n v="1633"/>
    <b v="1"/>
    <s v="technology/hardware"/>
    <x v="2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b v="1"/>
    <n v="306"/>
    <b v="1"/>
    <s v="technology/hardware"/>
    <x v="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b v="1"/>
    <n v="205"/>
    <b v="1"/>
    <s v="technology/hardware"/>
    <x v="2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b v="1"/>
    <n v="1281"/>
    <b v="1"/>
    <s v="technology/hardware"/>
    <x v="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b v="1"/>
    <n v="103"/>
    <b v="1"/>
    <s v="technology/hardware"/>
    <x v="2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b v="1"/>
    <n v="1513"/>
    <b v="1"/>
    <s v="technology/hardware"/>
    <x v="2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b v="1"/>
    <n v="405"/>
    <b v="1"/>
    <s v="technology/hardware"/>
    <x v="2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b v="1"/>
    <n v="510"/>
    <b v="1"/>
    <s v="technology/hardware"/>
    <x v="2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b v="1"/>
    <n v="1887"/>
    <b v="1"/>
    <s v="technology/hardware"/>
    <x v="2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b v="1"/>
    <n v="701"/>
    <b v="1"/>
    <s v="technology/hardware"/>
    <x v="2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b v="1"/>
    <n v="3863"/>
    <b v="1"/>
    <s v="technology/hardware"/>
    <x v="2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b v="1"/>
    <n v="238"/>
    <b v="1"/>
    <s v="technology/hardware"/>
    <x v="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b v="1"/>
    <n v="2051"/>
    <b v="1"/>
    <s v="technology/hardware"/>
    <x v="2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b v="1"/>
    <n v="402"/>
    <b v="1"/>
    <s v="technology/hardware"/>
    <x v="2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b v="1"/>
    <n v="253"/>
    <b v="1"/>
    <s v="technology/hardware"/>
    <x v="2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b v="1"/>
    <n v="473"/>
    <b v="1"/>
    <s v="technology/hardware"/>
    <x v="2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b v="1"/>
    <n v="821"/>
    <b v="1"/>
    <s v="technology/hardware"/>
    <x v="2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b v="1"/>
    <n v="388"/>
    <b v="1"/>
    <s v="technology/hardware"/>
    <x v="2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b v="1"/>
    <n v="813"/>
    <b v="1"/>
    <s v="technology/hardware"/>
    <x v="2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b v="1"/>
    <n v="1945"/>
    <b v="1"/>
    <s v="technology/hardware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b v="0"/>
    <n v="12"/>
    <b v="0"/>
    <s v="photography/people"/>
    <x v="8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b v="0"/>
    <n v="0"/>
    <b v="0"/>
    <s v="photography/people"/>
    <x v="8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b v="0"/>
    <n v="16"/>
    <b v="0"/>
    <s v="photography/people"/>
    <x v="8"/>
    <x v="2"/>
  </r>
  <r>
    <n v="1984"/>
    <s v="Love Locks - a photographic journey"/>
    <s v="Does love lasts longer than &quot;Love Locks&quot; ?_x000d__x000d_A photographic journey into the lives of these 'love-locked' couples."/>
    <n v="15000"/>
    <n v="3172"/>
    <x v="2"/>
    <s v="US"/>
    <s v="USD"/>
    <n v="1417377481"/>
    <n v="1412189881"/>
    <x v="1984"/>
    <b v="0"/>
    <n v="7"/>
    <b v="0"/>
    <s v="photography/people"/>
    <x v="8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b v="0"/>
    <n v="4"/>
    <b v="0"/>
    <s v="photography/people"/>
    <x v="8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b v="0"/>
    <n v="1"/>
    <b v="0"/>
    <s v="photography/people"/>
    <x v="8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b v="0"/>
    <n v="28"/>
    <b v="0"/>
    <s v="photography/people"/>
    <x v="8"/>
    <x v="0"/>
  </r>
  <r>
    <n v="1988"/>
    <s v="Phillip Michael Photography"/>
    <s v="Expressing art in an image!"/>
    <n v="6000"/>
    <n v="25"/>
    <x v="2"/>
    <s v="US"/>
    <s v="USD"/>
    <n v="1440094742"/>
    <n v="1437502742"/>
    <x v="1988"/>
    <b v="0"/>
    <n v="1"/>
    <b v="0"/>
    <s v="photography/people"/>
    <x v="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b v="0"/>
    <n v="1"/>
    <b v="0"/>
    <s v="photography/people"/>
    <x v="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b v="0"/>
    <n v="5"/>
    <b v="0"/>
    <s v="photography/people"/>
    <x v="8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b v="0"/>
    <n v="3"/>
    <b v="0"/>
    <s v="photography/people"/>
    <x v="8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b v="0"/>
    <n v="2"/>
    <b v="0"/>
    <s v="photography/people"/>
    <x v="8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b v="0"/>
    <n v="0"/>
    <b v="0"/>
    <s v="photography/people"/>
    <x v="8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b v="0"/>
    <n v="0"/>
    <b v="0"/>
    <s v="photography/people"/>
    <x v="8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b v="0"/>
    <n v="3"/>
    <b v="0"/>
    <s v="photography/people"/>
    <x v="8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b v="0"/>
    <n v="0"/>
    <b v="0"/>
    <s v="photography/people"/>
    <x v="8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b v="0"/>
    <n v="0"/>
    <b v="0"/>
    <s v="photography/people"/>
    <x v="8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b v="0"/>
    <n v="3"/>
    <b v="0"/>
    <s v="photography/people"/>
    <x v="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b v="0"/>
    <n v="7"/>
    <b v="0"/>
    <s v="photography/people"/>
    <x v="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b v="0"/>
    <n v="25"/>
    <b v="0"/>
    <s v="photography/people"/>
    <x v="8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b v="1"/>
    <n v="1637"/>
    <b v="1"/>
    <s v="technology/hardware"/>
    <x v="2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b v="1"/>
    <n v="1375"/>
    <b v="1"/>
    <s v="technology/hardware"/>
    <x v="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b v="1"/>
    <n v="17"/>
    <b v="1"/>
    <s v="technology/hardware"/>
    <x v="2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b v="1"/>
    <n v="354"/>
    <b v="1"/>
    <s v="technology/hardware"/>
    <x v="2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b v="1"/>
    <n v="191"/>
    <b v="1"/>
    <s v="technology/hardware"/>
    <x v="2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b v="1"/>
    <n v="303"/>
    <b v="1"/>
    <s v="technology/hardware"/>
    <x v="2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b v="1"/>
    <n v="137"/>
    <b v="1"/>
    <s v="technology/hardware"/>
    <x v="2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b v="1"/>
    <n v="41"/>
    <b v="1"/>
    <s v="technology/hardware"/>
    <x v="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b v="1"/>
    <n v="398"/>
    <b v="1"/>
    <s v="technology/hardware"/>
    <x v="2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b v="1"/>
    <n v="1737"/>
    <b v="1"/>
    <s v="technology/hardware"/>
    <x v="2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b v="1"/>
    <n v="971"/>
    <b v="1"/>
    <s v="technology/hardware"/>
    <x v="2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b v="1"/>
    <n v="183"/>
    <b v="1"/>
    <s v="technology/hardware"/>
    <x v="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b v="1"/>
    <n v="4562"/>
    <b v="1"/>
    <s v="technology/hardware"/>
    <x v="2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b v="1"/>
    <n v="26457"/>
    <b v="1"/>
    <s v="technology/hardware"/>
    <x v="2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b v="1"/>
    <n v="162"/>
    <b v="1"/>
    <s v="technology/hardware"/>
    <x v="2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b v="1"/>
    <n v="479"/>
    <b v="1"/>
    <s v="technology/hardware"/>
    <x v="2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b v="1"/>
    <n v="426"/>
    <b v="1"/>
    <s v="technology/hardware"/>
    <x v="2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b v="1"/>
    <n v="450"/>
    <b v="1"/>
    <s v="technology/hardware"/>
    <x v="2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b v="1"/>
    <n v="1780"/>
    <b v="1"/>
    <s v="technology/hardware"/>
    <x v="2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b v="1"/>
    <n v="122"/>
    <b v="1"/>
    <s v="technology/hardware"/>
    <x v="2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b v="1"/>
    <n v="95"/>
    <b v="1"/>
    <s v="technology/hardware"/>
    <x v="2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b v="1"/>
    <n v="325"/>
    <b v="1"/>
    <s v="technology/hardware"/>
    <x v="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b v="1"/>
    <n v="353"/>
    <b v="1"/>
    <s v="technology/hardware"/>
    <x v="2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b v="1"/>
    <n v="105"/>
    <b v="1"/>
    <s v="technology/hardware"/>
    <x v="2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b v="1"/>
    <n v="729"/>
    <b v="1"/>
    <s v="technology/hardware"/>
    <x v="2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b v="1"/>
    <n v="454"/>
    <b v="1"/>
    <s v="technology/hardware"/>
    <x v="2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b v="1"/>
    <n v="539"/>
    <b v="1"/>
    <s v="technology/hardware"/>
    <x v="2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b v="1"/>
    <n v="79"/>
    <b v="1"/>
    <s v="technology/hardware"/>
    <x v="2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b v="1"/>
    <n v="94"/>
    <b v="1"/>
    <s v="technology/hardware"/>
    <x v="2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b v="1"/>
    <n v="625"/>
    <b v="1"/>
    <s v="technology/hardware"/>
    <x v="2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b v="1"/>
    <n v="508"/>
    <b v="1"/>
    <s v="technology/hardware"/>
    <x v="2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b v="1"/>
    <n v="531"/>
    <b v="1"/>
    <s v="technology/hardware"/>
    <x v="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b v="1"/>
    <n v="158"/>
    <b v="1"/>
    <s v="technology/hardware"/>
    <x v="2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b v="1"/>
    <n v="508"/>
    <b v="1"/>
    <s v="technology/hardware"/>
    <x v="2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b v="1"/>
    <n v="644"/>
    <b v="1"/>
    <s v="technology/hardware"/>
    <x v="2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b v="1"/>
    <n v="848"/>
    <b v="1"/>
    <s v="technology/hardware"/>
    <x v="2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b v="1"/>
    <n v="429"/>
    <b v="1"/>
    <s v="technology/hardware"/>
    <x v="2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b v="1"/>
    <n v="204"/>
    <b v="1"/>
    <s v="technology/hardware"/>
    <x v="2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b v="1"/>
    <n v="379"/>
    <b v="1"/>
    <s v="technology/hardware"/>
    <x v="2"/>
    <x v="2"/>
  </r>
  <r>
    <n v="2040"/>
    <s v="Programmable Capacitor"/>
    <s v="4.29 Billion+ Capacitor Combinations._x000d_No Coding Required."/>
    <n v="3000"/>
    <n v="7445.14"/>
    <x v="0"/>
    <s v="US"/>
    <s v="USD"/>
    <n v="1384557303"/>
    <n v="1383257703"/>
    <x v="2040"/>
    <b v="1"/>
    <n v="271"/>
    <b v="1"/>
    <s v="technology/hardware"/>
    <x v="2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b v="0"/>
    <n v="120"/>
    <b v="1"/>
    <s v="technology/hardware"/>
    <x v="2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b v="0"/>
    <n v="140"/>
    <b v="1"/>
    <s v="technology/hardware"/>
    <x v="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b v="0"/>
    <n v="193"/>
    <b v="1"/>
    <s v="technology/hardware"/>
    <x v="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b v="0"/>
    <n v="180"/>
    <b v="1"/>
    <s v="technology/hardware"/>
    <x v="2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b v="0"/>
    <n v="263"/>
    <b v="1"/>
    <s v="technology/hardware"/>
    <x v="2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b v="0"/>
    <n v="217"/>
    <b v="1"/>
    <s v="technology/hardware"/>
    <x v="2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b v="0"/>
    <n v="443"/>
    <b v="1"/>
    <s v="technology/hardware"/>
    <x v="2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b v="0"/>
    <n v="1373"/>
    <b v="1"/>
    <s v="technology/hardware"/>
    <x v="2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b v="0"/>
    <n v="742"/>
    <b v="1"/>
    <s v="technology/hardware"/>
    <x v="2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b v="0"/>
    <n v="170"/>
    <b v="1"/>
    <s v="technology/hardware"/>
    <x v="2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b v="0"/>
    <n v="242"/>
    <b v="1"/>
    <s v="technology/hardware"/>
    <x v="2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b v="0"/>
    <n v="541"/>
    <b v="1"/>
    <s v="technology/hardware"/>
    <x v="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b v="0"/>
    <n v="121"/>
    <b v="1"/>
    <s v="technology/hardware"/>
    <x v="2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b v="0"/>
    <n v="621"/>
    <b v="1"/>
    <s v="technology/hardware"/>
    <x v="2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b v="0"/>
    <n v="101"/>
    <b v="1"/>
    <s v="technology/hardware"/>
    <x v="2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b v="0"/>
    <n v="554"/>
    <b v="1"/>
    <s v="technology/hardware"/>
    <x v="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b v="0"/>
    <n v="666"/>
    <b v="1"/>
    <s v="technology/hardware"/>
    <x v="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b v="0"/>
    <n v="410"/>
    <b v="1"/>
    <s v="technology/hardware"/>
    <x v="2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b v="0"/>
    <n v="375"/>
    <b v="1"/>
    <s v="technology/hardware"/>
    <x v="2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b v="0"/>
    <n v="1364"/>
    <b v="1"/>
    <s v="technology/hardware"/>
    <x v="2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b v="0"/>
    <n v="35"/>
    <b v="1"/>
    <s v="technology/hardware"/>
    <x v="2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b v="0"/>
    <n v="203"/>
    <b v="1"/>
    <s v="technology/hardware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b v="0"/>
    <n v="49"/>
    <b v="1"/>
    <s v="technology/hardware"/>
    <x v="2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b v="0"/>
    <n v="5812"/>
    <b v="1"/>
    <s v="technology/hardware"/>
    <x v="2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b v="0"/>
    <n v="1556"/>
    <b v="1"/>
    <s v="technology/hardware"/>
    <x v="2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b v="0"/>
    <n v="65"/>
    <b v="1"/>
    <s v="technology/hardware"/>
    <x v="2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b v="0"/>
    <n v="10"/>
    <b v="1"/>
    <s v="technology/hardware"/>
    <x v="2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b v="0"/>
    <n v="76"/>
    <b v="1"/>
    <s v="technology/hardware"/>
    <x v="2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b v="0"/>
    <n v="263"/>
    <b v="1"/>
    <s v="technology/hardware"/>
    <x v="2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b v="0"/>
    <n v="1530"/>
    <b v="1"/>
    <s v="technology/hardware"/>
    <x v="2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b v="0"/>
    <n v="278"/>
    <b v="1"/>
    <s v="technology/hardware"/>
    <x v="2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b v="0"/>
    <n v="350"/>
    <b v="1"/>
    <s v="technology/hardware"/>
    <x v="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b v="0"/>
    <n v="470"/>
    <b v="1"/>
    <s v="technology/hardware"/>
    <x v="2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b v="0"/>
    <n v="3"/>
    <b v="1"/>
    <s v="technology/hardware"/>
    <x v="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b v="0"/>
    <n v="8200"/>
    <b v="1"/>
    <s v="technology/hardware"/>
    <x v="2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b v="0"/>
    <n v="8359"/>
    <b v="1"/>
    <s v="technology/hardware"/>
    <x v="2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b v="0"/>
    <n v="188"/>
    <b v="1"/>
    <s v="technology/hardware"/>
    <x v="2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b v="0"/>
    <n v="48"/>
    <b v="1"/>
    <s v="technology/hardware"/>
    <x v="2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b v="0"/>
    <n v="607"/>
    <b v="1"/>
    <s v="technology/hardware"/>
    <x v="2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b v="0"/>
    <n v="50"/>
    <b v="1"/>
    <s v="technology/hardware"/>
    <x v="2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b v="0"/>
    <n v="55"/>
    <b v="1"/>
    <s v="music/indie rock"/>
    <x v="4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b v="0"/>
    <n v="38"/>
    <b v="1"/>
    <s v="music/indie rock"/>
    <x v="4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b v="0"/>
    <n v="25"/>
    <b v="1"/>
    <s v="music/indie rock"/>
    <x v="4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b v="0"/>
    <n v="46"/>
    <b v="1"/>
    <s v="music/indie rock"/>
    <x v="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b v="0"/>
    <n v="83"/>
    <b v="1"/>
    <s v="music/indie rock"/>
    <x v="4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b v="0"/>
    <n v="35"/>
    <b v="1"/>
    <s v="music/indie rock"/>
    <x v="4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b v="0"/>
    <n v="25"/>
    <b v="1"/>
    <s v="music/indie rock"/>
    <x v="4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b v="0"/>
    <n v="75"/>
    <b v="1"/>
    <s v="music/indie rock"/>
    <x v="4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b v="0"/>
    <n v="62"/>
    <b v="1"/>
    <s v="music/indie rock"/>
    <x v="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b v="0"/>
    <n v="160"/>
    <b v="1"/>
    <s v="music/indie rock"/>
    <x v="4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b v="0"/>
    <n v="246"/>
    <b v="1"/>
    <s v="music/indie rock"/>
    <x v="4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b v="0"/>
    <n v="55"/>
    <b v="1"/>
    <s v="music/indie rock"/>
    <x v="4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b v="0"/>
    <n v="23"/>
    <b v="1"/>
    <s v="music/indie rock"/>
    <x v="4"/>
    <x v="5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x v="0"/>
    <s v="US"/>
    <s v="USD"/>
    <n v="1330916400"/>
    <n v="1327969730"/>
    <x v="2094"/>
    <b v="0"/>
    <n v="72"/>
    <b v="1"/>
    <s v="music/indie rock"/>
    <x v="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b v="0"/>
    <n v="22"/>
    <b v="1"/>
    <s v="music/indie rock"/>
    <x v="4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b v="0"/>
    <n v="14"/>
    <b v="1"/>
    <s v="music/indie rock"/>
    <x v="4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b v="0"/>
    <n v="38"/>
    <b v="1"/>
    <s v="music/indie rock"/>
    <x v="4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b v="0"/>
    <n v="32"/>
    <b v="1"/>
    <s v="music/indie rock"/>
    <x v="4"/>
    <x v="5"/>
  </r>
  <r>
    <n v="2099"/>
    <s v="Roosevelt Died."/>
    <s v="Our tour van died, we need help!"/>
    <n v="3000"/>
    <n v="3971"/>
    <x v="0"/>
    <s v="US"/>
    <s v="USD"/>
    <n v="1435808400"/>
    <n v="1434650084"/>
    <x v="2099"/>
    <b v="0"/>
    <n v="63"/>
    <b v="1"/>
    <s v="music/indie rock"/>
    <x v="4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b v="0"/>
    <n v="27"/>
    <b v="1"/>
    <s v="music/indie rock"/>
    <x v="4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b v="0"/>
    <n v="44"/>
    <b v="1"/>
    <s v="music/indie rock"/>
    <x v="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b v="0"/>
    <n v="38"/>
    <b v="1"/>
    <s v="music/indie rock"/>
    <x v="4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b v="0"/>
    <n v="115"/>
    <b v="1"/>
    <s v="music/indie rock"/>
    <x v="4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b v="0"/>
    <n v="37"/>
    <b v="1"/>
    <s v="music/indie rock"/>
    <x v="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b v="0"/>
    <n v="99"/>
    <b v="1"/>
    <s v="music/indie rock"/>
    <x v="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b v="0"/>
    <n v="44"/>
    <b v="1"/>
    <s v="music/indie rock"/>
    <x v="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b v="0"/>
    <n v="58"/>
    <b v="1"/>
    <s v="music/indie rock"/>
    <x v="4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b v="0"/>
    <n v="191"/>
    <b v="1"/>
    <s v="music/indie rock"/>
    <x v="4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b v="0"/>
    <n v="40"/>
    <b v="1"/>
    <s v="music/indie rock"/>
    <x v="4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b v="0"/>
    <n v="38"/>
    <b v="1"/>
    <s v="music/indie rock"/>
    <x v="4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b v="0"/>
    <n v="39"/>
    <b v="1"/>
    <s v="music/indie rock"/>
    <x v="4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b v="0"/>
    <n v="11"/>
    <b v="1"/>
    <s v="music/indie rock"/>
    <x v="4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b v="0"/>
    <n v="107"/>
    <b v="1"/>
    <s v="music/indie rock"/>
    <x v="4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b v="0"/>
    <n v="147"/>
    <b v="1"/>
    <s v="music/indie rock"/>
    <x v="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b v="0"/>
    <n v="36"/>
    <b v="1"/>
    <s v="music/indie rock"/>
    <x v="4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b v="0"/>
    <n v="92"/>
    <b v="1"/>
    <s v="music/indie rock"/>
    <x v="4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b v="0"/>
    <n v="35"/>
    <b v="1"/>
    <s v="music/indie rock"/>
    <x v="4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b v="0"/>
    <n v="17"/>
    <b v="1"/>
    <s v="music/indie rock"/>
    <x v="4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b v="0"/>
    <n v="22"/>
    <b v="1"/>
    <s v="music/indie rock"/>
    <x v="4"/>
    <x v="5"/>
  </r>
  <r>
    <n v="2120"/>
    <s v="Hearty Har Full Length Album"/>
    <s v="&lt;3_x000d_Coming in from outer space. Help Hearty Har record their 1st album!!"/>
    <n v="8000"/>
    <n v="8070.43"/>
    <x v="0"/>
    <s v="US"/>
    <s v="USD"/>
    <n v="1388617736"/>
    <n v="1384384136"/>
    <x v="2120"/>
    <b v="0"/>
    <n v="69"/>
    <b v="1"/>
    <s v="music/indie rock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b v="0"/>
    <n v="10"/>
    <b v="0"/>
    <s v="games/video games"/>
    <x v="6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b v="0"/>
    <n v="3"/>
    <b v="0"/>
    <s v="games/video games"/>
    <x v="6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b v="0"/>
    <n v="5"/>
    <b v="0"/>
    <s v="games/video games"/>
    <x v="6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b v="0"/>
    <n v="5"/>
    <b v="0"/>
    <s v="games/video games"/>
    <x v="6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b v="0"/>
    <n v="27"/>
    <b v="0"/>
    <s v="games/video games"/>
    <x v="6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b v="0"/>
    <n v="2"/>
    <b v="0"/>
    <s v="games/video games"/>
    <x v="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b v="0"/>
    <n v="236"/>
    <b v="0"/>
    <s v="games/video games"/>
    <x v="6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b v="0"/>
    <n v="1"/>
    <b v="0"/>
    <s v="games/video games"/>
    <x v="6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b v="0"/>
    <n v="12"/>
    <b v="0"/>
    <s v="games/video games"/>
    <x v="6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b v="0"/>
    <n v="4"/>
    <b v="0"/>
    <s v="games/video games"/>
    <x v="6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b v="0"/>
    <n v="3"/>
    <b v="0"/>
    <s v="games/video games"/>
    <x v="6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b v="0"/>
    <n v="99"/>
    <b v="0"/>
    <s v="games/video games"/>
    <x v="6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b v="0"/>
    <n v="3"/>
    <b v="0"/>
    <s v="games/video games"/>
    <x v="6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b v="0"/>
    <n v="3"/>
    <b v="0"/>
    <s v="games/video games"/>
    <x v="6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b v="0"/>
    <n v="22"/>
    <b v="0"/>
    <s v="games/video games"/>
    <x v="6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b v="0"/>
    <n v="4"/>
    <b v="0"/>
    <s v="games/video games"/>
    <x v="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b v="0"/>
    <n v="534"/>
    <b v="0"/>
    <s v="games/video games"/>
    <x v="6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b v="0"/>
    <n v="12"/>
    <b v="0"/>
    <s v="games/video games"/>
    <x v="6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b v="0"/>
    <n v="56"/>
    <b v="0"/>
    <s v="games/video games"/>
    <x v="6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b v="0"/>
    <n v="11"/>
    <b v="0"/>
    <s v="games/video games"/>
    <x v="6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b v="0"/>
    <n v="0"/>
    <b v="0"/>
    <s v="games/video games"/>
    <x v="6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b v="0"/>
    <n v="12"/>
    <b v="0"/>
    <s v="games/video games"/>
    <x v="6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b v="0"/>
    <n v="5"/>
    <b v="0"/>
    <s v="games/video games"/>
    <x v="6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b v="0"/>
    <n v="24"/>
    <b v="0"/>
    <s v="games/video games"/>
    <x v="6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b v="0"/>
    <n v="89"/>
    <b v="0"/>
    <s v="games/video games"/>
    <x v="6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b v="0"/>
    <n v="1"/>
    <b v="0"/>
    <s v="games/video games"/>
    <x v="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b v="0"/>
    <n v="55"/>
    <b v="0"/>
    <s v="games/video games"/>
    <x v="6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b v="0"/>
    <n v="2"/>
    <b v="0"/>
    <s v="games/video games"/>
    <x v="6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b v="0"/>
    <n v="0"/>
    <b v="0"/>
    <s v="games/video games"/>
    <x v="6"/>
    <x v="7"/>
  </r>
  <r>
    <n v="2150"/>
    <s v="The Unknown Door"/>
    <s v="A pixel styled open world detective game."/>
    <n v="50000"/>
    <n v="405"/>
    <x v="2"/>
    <s v="NO"/>
    <s v="NOK"/>
    <n v="1468392599"/>
    <n v="1465800599"/>
    <x v="2150"/>
    <b v="0"/>
    <n v="4"/>
    <b v="0"/>
    <s v="games/video games"/>
    <x v="6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b v="0"/>
    <n v="6"/>
    <b v="0"/>
    <s v="games/video games"/>
    <x v="6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b v="0"/>
    <n v="4"/>
    <b v="0"/>
    <s v="games/video games"/>
    <x v="6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b v="0"/>
    <n v="4"/>
    <b v="0"/>
    <s v="games/video games"/>
    <x v="6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b v="0"/>
    <n v="2"/>
    <b v="0"/>
    <s v="games/video games"/>
    <x v="6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b v="0"/>
    <n v="5"/>
    <b v="0"/>
    <s v="games/video games"/>
    <x v="6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b v="0"/>
    <n v="83"/>
    <b v="0"/>
    <s v="games/video games"/>
    <x v="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b v="0"/>
    <n v="57"/>
    <b v="0"/>
    <s v="games/video games"/>
    <x v="6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b v="0"/>
    <n v="311"/>
    <b v="0"/>
    <s v="games/video games"/>
    <x v="6"/>
    <x v="5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x v="2"/>
    <s v="US"/>
    <s v="USD"/>
    <n v="1310837574"/>
    <n v="1308245574"/>
    <x v="2159"/>
    <b v="0"/>
    <n v="2"/>
    <b v="0"/>
    <s v="games/video games"/>
    <x v="6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b v="0"/>
    <n v="16"/>
    <b v="0"/>
    <s v="games/video games"/>
    <x v="6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b v="0"/>
    <n v="13"/>
    <b v="1"/>
    <s v="music/rock"/>
    <x v="4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b v="0"/>
    <n v="58"/>
    <b v="1"/>
    <s v="music/rock"/>
    <x v="4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b v="0"/>
    <n v="44"/>
    <b v="1"/>
    <s v="music/rock"/>
    <x v="4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b v="0"/>
    <n v="83"/>
    <b v="1"/>
    <s v="music/rock"/>
    <x v="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b v="0"/>
    <n v="117"/>
    <b v="1"/>
    <s v="music/rock"/>
    <x v="4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b v="0"/>
    <n v="32"/>
    <b v="1"/>
    <s v="music/rock"/>
    <x v="4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b v="0"/>
    <n v="8"/>
    <b v="1"/>
    <s v="music/rock"/>
    <x v="4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b v="0"/>
    <n v="340"/>
    <b v="1"/>
    <s v="music/rock"/>
    <x v="4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b v="0"/>
    <n v="7"/>
    <b v="1"/>
    <s v="music/rock"/>
    <x v="4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b v="0"/>
    <n v="19"/>
    <b v="1"/>
    <s v="music/rock"/>
    <x v="4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b v="0"/>
    <n v="47"/>
    <b v="1"/>
    <s v="music/rock"/>
    <x v="4"/>
    <x v="0"/>
  </r>
  <r>
    <n v="2172"/>
    <s v="Hollow point 9, Sins Of Yesterday CD"/>
    <s v="hey friends. We are Hollow Point 9._x000d_We are calling on you to help us._x000d_In our journey to make our debut album."/>
    <n v="1000"/>
    <n v="1000"/>
    <x v="0"/>
    <s v="US"/>
    <s v="USD"/>
    <n v="1429365320"/>
    <n v="1426773320"/>
    <x v="2172"/>
    <b v="0"/>
    <n v="13"/>
    <b v="1"/>
    <s v="music/rock"/>
    <x v="4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b v="0"/>
    <n v="90"/>
    <b v="1"/>
    <s v="music/rock"/>
    <x v="4"/>
    <x v="4"/>
  </r>
  <r>
    <n v="2174"/>
    <s v="Chivo Funge and the Extensions"/>
    <s v="Chivo and his band of miscreants present their debut album _x000d_'Blind Energy' ...we think you are going to like it."/>
    <n v="4000"/>
    <n v="4119"/>
    <x v="0"/>
    <s v="GB"/>
    <s v="GBP"/>
    <n v="1462453307"/>
    <n v="1459861307"/>
    <x v="2174"/>
    <b v="0"/>
    <n v="63"/>
    <b v="1"/>
    <s v="music/rock"/>
    <x v="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b v="0"/>
    <n v="26"/>
    <b v="1"/>
    <s v="music/rock"/>
    <x v="4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b v="0"/>
    <n v="71"/>
    <b v="1"/>
    <s v="music/rock"/>
    <x v="4"/>
    <x v="0"/>
  </r>
  <r>
    <n v="2177"/>
    <s v="Nobody Rides For Free ~ Stone Horse"/>
    <s v="Stone Horse ~ _x000d_Doing what they do best, laying down honest and _x000d_proper Rock-n-Roll guaranteed to soothe your soul!"/>
    <n v="2500"/>
    <n v="2503"/>
    <x v="0"/>
    <s v="US"/>
    <s v="USD"/>
    <n v="1465192867"/>
    <n v="1463032867"/>
    <x v="2177"/>
    <b v="0"/>
    <n v="38"/>
    <b v="1"/>
    <s v="music/rock"/>
    <x v="4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b v="0"/>
    <n v="859"/>
    <b v="1"/>
    <s v="music/rock"/>
    <x v="4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b v="0"/>
    <n v="21"/>
    <b v="1"/>
    <s v="music/rock"/>
    <x v="4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b v="0"/>
    <n v="78"/>
    <b v="1"/>
    <s v="music/rock"/>
    <x v="4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b v="0"/>
    <n v="53"/>
    <b v="1"/>
    <s v="games/tabletop games"/>
    <x v="6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b v="0"/>
    <n v="356"/>
    <b v="1"/>
    <s v="games/tabletop games"/>
    <x v="6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b v="0"/>
    <n v="279"/>
    <b v="1"/>
    <s v="games/tabletop games"/>
    <x v="6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b v="1"/>
    <n v="266"/>
    <b v="1"/>
    <s v="games/tabletop games"/>
    <x v="6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b v="0"/>
    <n v="623"/>
    <b v="1"/>
    <s v="games/tabletop games"/>
    <x v="6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b v="0"/>
    <n v="392"/>
    <b v="1"/>
    <s v="games/tabletop games"/>
    <x v="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b v="1"/>
    <n v="3562"/>
    <b v="1"/>
    <s v="games/tabletop games"/>
    <x v="6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b v="0"/>
    <n v="514"/>
    <b v="1"/>
    <s v="games/tabletop games"/>
    <x v="6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b v="0"/>
    <n v="88"/>
    <b v="1"/>
    <s v="games/tabletop games"/>
    <x v="6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b v="0"/>
    <n v="537"/>
    <b v="1"/>
    <s v="games/tabletop games"/>
    <x v="6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b v="0"/>
    <n v="25"/>
    <b v="1"/>
    <s v="games/tabletop games"/>
    <x v="6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b v="0"/>
    <n v="3238"/>
    <b v="1"/>
    <s v="games/tabletop games"/>
    <x v="6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b v="0"/>
    <n v="897"/>
    <b v="1"/>
    <s v="games/tabletop games"/>
    <x v="6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b v="0"/>
    <n v="878"/>
    <b v="1"/>
    <s v="games/tabletop games"/>
    <x v="6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b v="0"/>
    <n v="115"/>
    <b v="1"/>
    <s v="games/tabletop games"/>
    <x v="6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b v="0"/>
    <n v="234"/>
    <b v="1"/>
    <s v="games/tabletop games"/>
    <x v="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b v="0"/>
    <n v="4330"/>
    <b v="1"/>
    <s v="games/tabletop games"/>
    <x v="6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b v="0"/>
    <n v="651"/>
    <b v="1"/>
    <s v="games/tabletop games"/>
    <x v="6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b v="1"/>
    <n v="251"/>
    <b v="1"/>
    <s v="games/tabletop games"/>
    <x v="6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b v="0"/>
    <n v="263"/>
    <b v="1"/>
    <s v="games/tabletop games"/>
    <x v="6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b v="0"/>
    <n v="28"/>
    <b v="1"/>
    <s v="music/electronic music"/>
    <x v="4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b v="0"/>
    <n v="721"/>
    <b v="1"/>
    <s v="music/electronic music"/>
    <x v="4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b v="0"/>
    <n v="50"/>
    <b v="1"/>
    <s v="music/electronic music"/>
    <x v="4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b v="0"/>
    <n v="73"/>
    <b v="1"/>
    <s v="music/electronic music"/>
    <x v="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b v="0"/>
    <n v="27"/>
    <b v="1"/>
    <s v="music/electronic music"/>
    <x v="4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b v="0"/>
    <n v="34"/>
    <b v="1"/>
    <s v="music/electronic music"/>
    <x v="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b v="0"/>
    <n v="7"/>
    <b v="1"/>
    <s v="music/electronic music"/>
    <x v="4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b v="0"/>
    <n v="24"/>
    <b v="1"/>
    <s v="music/electronic music"/>
    <x v="4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b v="0"/>
    <n v="15"/>
    <b v="1"/>
    <s v="music/electronic music"/>
    <x v="4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b v="0"/>
    <n v="72"/>
    <b v="1"/>
    <s v="music/electronic music"/>
    <x v="4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b v="0"/>
    <n v="120"/>
    <b v="1"/>
    <s v="music/electronic music"/>
    <x v="4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b v="0"/>
    <n v="123"/>
    <b v="1"/>
    <s v="music/electronic music"/>
    <x v="4"/>
    <x v="4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x v="0"/>
    <s v="US"/>
    <s v="USD"/>
    <n v="1431719379"/>
    <n v="1429127379"/>
    <x v="2213"/>
    <b v="0"/>
    <n v="1"/>
    <b v="1"/>
    <s v="music/electronic music"/>
    <x v="4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b v="0"/>
    <n v="24"/>
    <b v="1"/>
    <s v="music/electronic music"/>
    <x v="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b v="0"/>
    <n v="33"/>
    <b v="1"/>
    <s v="music/electronic music"/>
    <x v="4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b v="0"/>
    <n v="14"/>
    <b v="1"/>
    <s v="music/electronic music"/>
    <x v="4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b v="0"/>
    <n v="9"/>
    <b v="1"/>
    <s v="music/electronic music"/>
    <x v="4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b v="0"/>
    <n v="76"/>
    <b v="1"/>
    <s v="music/electronic music"/>
    <x v="4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b v="0"/>
    <n v="19"/>
    <b v="1"/>
    <s v="music/electronic music"/>
    <x v="4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b v="0"/>
    <n v="69"/>
    <b v="1"/>
    <s v="music/electronic music"/>
    <x v="4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b v="0"/>
    <n v="218"/>
    <b v="1"/>
    <s v="games/tabletop games"/>
    <x v="6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b v="0"/>
    <n v="30"/>
    <b v="1"/>
    <s v="games/tabletop games"/>
    <x v="6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b v="0"/>
    <n v="100"/>
    <b v="1"/>
    <s v="games/tabletop games"/>
    <x v="6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b v="0"/>
    <n v="296"/>
    <b v="1"/>
    <s v="games/tabletop games"/>
    <x v="6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b v="0"/>
    <n v="1204"/>
    <b v="1"/>
    <s v="games/tabletop games"/>
    <x v="6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b v="0"/>
    <n v="321"/>
    <b v="1"/>
    <s v="games/tabletop games"/>
    <x v="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b v="0"/>
    <n v="301"/>
    <b v="1"/>
    <s v="games/tabletop games"/>
    <x v="6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b v="0"/>
    <n v="144"/>
    <b v="1"/>
    <s v="games/tabletop games"/>
    <x v="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b v="0"/>
    <n v="539"/>
    <b v="1"/>
    <s v="games/tabletop games"/>
    <x v="6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b v="0"/>
    <n v="498"/>
    <b v="1"/>
    <s v="games/tabletop games"/>
    <x v="6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b v="0"/>
    <n v="1113"/>
    <b v="1"/>
    <s v="games/tabletop games"/>
    <x v="6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b v="0"/>
    <n v="988"/>
    <b v="1"/>
    <s v="games/tabletop games"/>
    <x v="6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b v="0"/>
    <n v="391"/>
    <b v="1"/>
    <s v="games/tabletop games"/>
    <x v="6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b v="0"/>
    <n v="28"/>
    <b v="1"/>
    <s v="games/tabletop games"/>
    <x v="6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b v="0"/>
    <n v="147"/>
    <b v="1"/>
    <s v="games/tabletop games"/>
    <x v="6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b v="0"/>
    <n v="680"/>
    <b v="1"/>
    <s v="games/tabletop games"/>
    <x v="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b v="0"/>
    <n v="983"/>
    <b v="1"/>
    <s v="games/tabletop games"/>
    <x v="6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b v="0"/>
    <n v="79"/>
    <b v="1"/>
    <s v="games/tabletop games"/>
    <x v="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b v="0"/>
    <n v="426"/>
    <b v="1"/>
    <s v="games/tabletop games"/>
    <x v="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b v="0"/>
    <n v="96"/>
    <b v="1"/>
    <s v="games/tabletop games"/>
    <x v="6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b v="0"/>
    <n v="163"/>
    <b v="1"/>
    <s v="games/tabletop games"/>
    <x v="6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b v="0"/>
    <n v="2525"/>
    <b v="1"/>
    <s v="games/tabletop games"/>
    <x v="6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b v="0"/>
    <n v="2035"/>
    <b v="1"/>
    <s v="games/tabletop games"/>
    <x v="6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b v="0"/>
    <n v="290"/>
    <b v="1"/>
    <s v="games/tabletop games"/>
    <x v="6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b v="0"/>
    <n v="1980"/>
    <b v="1"/>
    <s v="games/tabletop games"/>
    <x v="6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b v="0"/>
    <n v="57"/>
    <b v="1"/>
    <s v="games/tabletop games"/>
    <x v="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b v="0"/>
    <n v="380"/>
    <b v="1"/>
    <s v="games/tabletop games"/>
    <x v="6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b v="0"/>
    <n v="128"/>
    <b v="1"/>
    <s v="games/tabletop games"/>
    <x v="6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b v="0"/>
    <n v="180"/>
    <b v="1"/>
    <s v="games/tabletop games"/>
    <x v="6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b v="0"/>
    <n v="571"/>
    <b v="1"/>
    <s v="games/tabletop games"/>
    <x v="6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b v="0"/>
    <n v="480"/>
    <b v="1"/>
    <s v="games/tabletop games"/>
    <x v="6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b v="0"/>
    <n v="249"/>
    <b v="1"/>
    <s v="games/tabletop games"/>
    <x v="6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b v="0"/>
    <n v="84"/>
    <b v="1"/>
    <s v="games/tabletop games"/>
    <x v="6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b v="0"/>
    <n v="197"/>
    <b v="1"/>
    <s v="games/tabletop games"/>
    <x v="6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b v="0"/>
    <n v="271"/>
    <b v="1"/>
    <s v="games/tabletop games"/>
    <x v="6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b v="0"/>
    <n v="50"/>
    <b v="1"/>
    <s v="games/tabletop games"/>
    <x v="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b v="0"/>
    <n v="169"/>
    <b v="1"/>
    <s v="games/tabletop games"/>
    <x v="6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b v="0"/>
    <n v="205"/>
    <b v="1"/>
    <s v="games/tabletop games"/>
    <x v="6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b v="0"/>
    <n v="206"/>
    <b v="1"/>
    <s v="games/tabletop games"/>
    <x v="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b v="0"/>
    <n v="84"/>
    <b v="1"/>
    <s v="games/tabletop games"/>
    <x v="6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b v="0"/>
    <n v="210"/>
    <b v="1"/>
    <s v="games/tabletop games"/>
    <x v="6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b v="0"/>
    <n v="181"/>
    <b v="1"/>
    <s v="games/tabletop games"/>
    <x v="6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b v="0"/>
    <n v="60"/>
    <b v="1"/>
    <s v="games/tabletop games"/>
    <x v="6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b v="0"/>
    <n v="445"/>
    <b v="1"/>
    <s v="games/tabletop games"/>
    <x v="6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b v="0"/>
    <n v="17"/>
    <b v="1"/>
    <s v="games/tabletop games"/>
    <x v="6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b v="0"/>
    <n v="194"/>
    <b v="1"/>
    <s v="games/tabletop games"/>
    <x v="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b v="0"/>
    <n v="404"/>
    <b v="1"/>
    <s v="games/tabletop games"/>
    <x v="6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b v="0"/>
    <n v="194"/>
    <b v="1"/>
    <s v="games/tabletop games"/>
    <x v="6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b v="0"/>
    <n v="902"/>
    <b v="1"/>
    <s v="games/tabletop games"/>
    <x v="6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b v="0"/>
    <n v="1670"/>
    <b v="1"/>
    <s v="games/tabletop games"/>
    <x v="6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b v="0"/>
    <n v="1328"/>
    <b v="1"/>
    <s v="games/tabletop games"/>
    <x v="6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b v="0"/>
    <n v="944"/>
    <b v="1"/>
    <s v="games/tabletop games"/>
    <x v="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b v="0"/>
    <n v="147"/>
    <b v="1"/>
    <s v="games/tabletop games"/>
    <x v="6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b v="0"/>
    <n v="99"/>
    <b v="1"/>
    <s v="games/tabletop games"/>
    <x v="6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b v="0"/>
    <n v="79"/>
    <b v="1"/>
    <s v="games/tabletop games"/>
    <x v="6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b v="0"/>
    <n v="75"/>
    <b v="1"/>
    <s v="games/tabletop games"/>
    <x v="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b v="0"/>
    <n v="207"/>
    <b v="1"/>
    <s v="games/tabletop games"/>
    <x v="6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b v="0"/>
    <n v="102"/>
    <b v="1"/>
    <s v="games/tabletop games"/>
    <x v="6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b v="0"/>
    <n v="32"/>
    <b v="1"/>
    <s v="games/tabletop games"/>
    <x v="6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b v="0"/>
    <n v="480"/>
    <b v="1"/>
    <s v="games/tabletop games"/>
    <x v="6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b v="0"/>
    <n v="11"/>
    <b v="1"/>
    <s v="music/rock"/>
    <x v="4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b v="0"/>
    <n v="12"/>
    <b v="1"/>
    <s v="music/rock"/>
    <x v="4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b v="0"/>
    <n v="48"/>
    <b v="1"/>
    <s v="music/rock"/>
    <x v="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b v="0"/>
    <n v="59"/>
    <b v="1"/>
    <s v="music/rock"/>
    <x v="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b v="0"/>
    <n v="79"/>
    <b v="1"/>
    <s v="music/rock"/>
    <x v="4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b v="0"/>
    <n v="14"/>
    <b v="1"/>
    <s v="music/rock"/>
    <x v="4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b v="0"/>
    <n v="106"/>
    <b v="1"/>
    <s v="music/rock"/>
    <x v="4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b v="0"/>
    <n v="25"/>
    <b v="1"/>
    <s v="music/rock"/>
    <x v="4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b v="0"/>
    <n v="25"/>
    <b v="1"/>
    <s v="music/rock"/>
    <x v="4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b v="0"/>
    <n v="29"/>
    <b v="1"/>
    <s v="music/rock"/>
    <x v="4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b v="0"/>
    <n v="43"/>
    <b v="1"/>
    <s v="music/rock"/>
    <x v="4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b v="0"/>
    <n v="46"/>
    <b v="1"/>
    <s v="music/rock"/>
    <x v="4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b v="0"/>
    <n v="27"/>
    <b v="1"/>
    <s v="music/rock"/>
    <x v="4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b v="0"/>
    <n v="112"/>
    <b v="1"/>
    <s v="music/rock"/>
    <x v="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b v="0"/>
    <n v="34"/>
    <b v="1"/>
    <s v="music/rock"/>
    <x v="4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b v="0"/>
    <n v="145"/>
    <b v="1"/>
    <s v="music/rock"/>
    <x v="4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b v="0"/>
    <n v="19"/>
    <b v="1"/>
    <s v="music/rock"/>
    <x v="4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b v="0"/>
    <n v="288"/>
    <b v="1"/>
    <s v="music/rock"/>
    <x v="4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b v="0"/>
    <n v="14"/>
    <b v="1"/>
    <s v="music/rock"/>
    <x v="4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b v="0"/>
    <n v="7"/>
    <b v="1"/>
    <s v="music/rock"/>
    <x v="4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b v="1"/>
    <n v="211"/>
    <b v="1"/>
    <s v="music/indie rock"/>
    <x v="4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b v="1"/>
    <n v="85"/>
    <b v="1"/>
    <s v="music/indie rock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b v="1"/>
    <n v="103"/>
    <b v="1"/>
    <s v="music/indie rock"/>
    <x v="4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b v="1"/>
    <n v="113"/>
    <b v="1"/>
    <s v="music/indie rock"/>
    <x v="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b v="1"/>
    <n v="167"/>
    <b v="1"/>
    <s v="music/indie rock"/>
    <x v="4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b v="1"/>
    <n v="73"/>
    <b v="1"/>
    <s v="music/indie rock"/>
    <x v="4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b v="1"/>
    <n v="75"/>
    <b v="1"/>
    <s v="music/indie rock"/>
    <x v="4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b v="1"/>
    <n v="614"/>
    <b v="1"/>
    <s v="music/indie rock"/>
    <x v="4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b v="1"/>
    <n v="107"/>
    <b v="1"/>
    <s v="music/indie rock"/>
    <x v="4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b v="1"/>
    <n v="1224"/>
    <b v="1"/>
    <s v="music/indie rock"/>
    <x v="4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b v="1"/>
    <n v="104"/>
    <b v="1"/>
    <s v="music/indie rock"/>
    <x v="4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b v="1"/>
    <n v="79"/>
    <b v="1"/>
    <s v="music/indie rock"/>
    <x v="4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b v="1"/>
    <n v="157"/>
    <b v="1"/>
    <s v="music/indie rock"/>
    <x v="4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b v="1"/>
    <n v="50"/>
    <b v="1"/>
    <s v="music/indie rock"/>
    <x v="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b v="1"/>
    <n v="64"/>
    <b v="1"/>
    <s v="music/indie rock"/>
    <x v="4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b v="1"/>
    <n v="200"/>
    <b v="1"/>
    <s v="music/indie rock"/>
    <x v="4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b v="1"/>
    <n v="22"/>
    <b v="1"/>
    <s v="music/indie rock"/>
    <x v="4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b v="1"/>
    <n v="163"/>
    <b v="1"/>
    <s v="music/indie rock"/>
    <x v="4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b v="1"/>
    <n v="77"/>
    <b v="1"/>
    <s v="music/indie rock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b v="1"/>
    <n v="89"/>
    <b v="1"/>
    <s v="music/indie rock"/>
    <x v="4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b v="0"/>
    <n v="64"/>
    <b v="0"/>
    <s v="food/small batch"/>
    <x v="7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b v="0"/>
    <n v="4"/>
    <b v="0"/>
    <s v="food/small batch"/>
    <x v="7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b v="0"/>
    <n v="4"/>
    <b v="0"/>
    <s v="food/small batch"/>
    <x v="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b v="0"/>
    <n v="61"/>
    <b v="0"/>
    <s v="food/small batch"/>
    <x v="7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b v="0"/>
    <n v="7"/>
    <b v="0"/>
    <s v="food/small batch"/>
    <x v="7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b v="0"/>
    <n v="1"/>
    <b v="0"/>
    <s v="food/small batch"/>
    <x v="7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b v="1"/>
    <n v="3355"/>
    <b v="1"/>
    <s v="food/small batch"/>
    <x v="7"/>
    <x v="3"/>
  </r>
  <r>
    <n v="2328"/>
    <s v="Bravado Spice | Bigger &amp; Bolder"/>
    <s v="Our mission: To launch our Crimson Hot Sauce &amp; introduce our Chili &amp; Garlic Pickles. _x000d__x000d_Let's change the game together!"/>
    <n v="10000"/>
    <n v="25445"/>
    <x v="0"/>
    <s v="US"/>
    <s v="USD"/>
    <n v="1434307537"/>
    <n v="1431715537"/>
    <x v="2328"/>
    <b v="1"/>
    <n v="537"/>
    <b v="1"/>
    <s v="food/small batch"/>
    <x v="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b v="1"/>
    <n v="125"/>
    <b v="1"/>
    <s v="food/small batch"/>
    <x v="7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b v="1"/>
    <n v="163"/>
    <b v="1"/>
    <s v="food/small batch"/>
    <x v="7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b v="1"/>
    <n v="283"/>
    <b v="1"/>
    <s v="food/small batch"/>
    <x v="7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b v="1"/>
    <n v="352"/>
    <b v="1"/>
    <s v="food/small batch"/>
    <x v="7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b v="1"/>
    <n v="94"/>
    <b v="1"/>
    <s v="food/small batch"/>
    <x v="7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b v="1"/>
    <n v="67"/>
    <b v="1"/>
    <s v="food/small batch"/>
    <x v="7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b v="1"/>
    <n v="221"/>
    <b v="1"/>
    <s v="food/small batch"/>
    <x v="7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b v="1"/>
    <n v="2165"/>
    <b v="1"/>
    <s v="food/small batch"/>
    <x v="7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b v="1"/>
    <n v="179"/>
    <b v="1"/>
    <s v="food/small batch"/>
    <x v="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b v="1"/>
    <n v="123"/>
    <b v="1"/>
    <s v="food/small batch"/>
    <x v="7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b v="1"/>
    <n v="1104"/>
    <b v="1"/>
    <s v="food/small batch"/>
    <x v="7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b v="1"/>
    <n v="403"/>
    <b v="1"/>
    <s v="food/small batch"/>
    <x v="7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b v="0"/>
    <n v="0"/>
    <b v="0"/>
    <s v="technology/web"/>
    <x v="2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b v="0"/>
    <n v="0"/>
    <b v="0"/>
    <s v="technology/web"/>
    <x v="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b v="0"/>
    <n v="1"/>
    <b v="0"/>
    <s v="technology/web"/>
    <x v="2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b v="0"/>
    <n v="1"/>
    <b v="0"/>
    <s v="technology/web"/>
    <x v="2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b v="0"/>
    <n v="0"/>
    <b v="0"/>
    <s v="technology/web"/>
    <x v="2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b v="0"/>
    <n v="3"/>
    <b v="0"/>
    <s v="technology/web"/>
    <x v="2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b v="0"/>
    <n v="1"/>
    <b v="0"/>
    <s v="technology/web"/>
    <x v="2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b v="0"/>
    <n v="5"/>
    <b v="0"/>
    <s v="technology/web"/>
    <x v="2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b v="0"/>
    <n v="0"/>
    <b v="0"/>
    <s v="technology/web"/>
    <x v="2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b v="0"/>
    <n v="0"/>
    <b v="0"/>
    <s v="technology/web"/>
    <x v="2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b v="0"/>
    <n v="7"/>
    <b v="0"/>
    <s v="technology/web"/>
    <x v="2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b v="0"/>
    <n v="0"/>
    <b v="0"/>
    <s v="technology/web"/>
    <x v="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b v="0"/>
    <n v="0"/>
    <b v="0"/>
    <s v="technology/web"/>
    <x v="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b v="0"/>
    <n v="1"/>
    <b v="0"/>
    <s v="technology/web"/>
    <x v="2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b v="0"/>
    <n v="2"/>
    <b v="0"/>
    <s v="technology/web"/>
    <x v="2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b v="0"/>
    <n v="0"/>
    <b v="0"/>
    <s v="technology/web"/>
    <x v="2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b v="0"/>
    <n v="0"/>
    <b v="0"/>
    <s v="technology/web"/>
    <x v="2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b v="0"/>
    <n v="0"/>
    <b v="0"/>
    <s v="technology/web"/>
    <x v="2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b v="0"/>
    <n v="3"/>
    <b v="0"/>
    <s v="technology/web"/>
    <x v="2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b v="0"/>
    <n v="1"/>
    <b v="0"/>
    <s v="technology/web"/>
    <x v="2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b v="0"/>
    <n v="0"/>
    <b v="0"/>
    <s v="technology/web"/>
    <x v="2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b v="0"/>
    <n v="2"/>
    <b v="0"/>
    <s v="technology/web"/>
    <x v="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b v="0"/>
    <n v="0"/>
    <b v="0"/>
    <s v="technology/web"/>
    <x v="2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b v="0"/>
    <n v="0"/>
    <b v="0"/>
    <s v="technology/web"/>
    <x v="2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b v="0"/>
    <n v="0"/>
    <b v="0"/>
    <s v="technology/web"/>
    <x v="2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b v="0"/>
    <n v="27"/>
    <b v="0"/>
    <s v="technology/web"/>
    <x v="2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b v="0"/>
    <n v="14"/>
    <b v="0"/>
    <s v="technology/web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b v="0"/>
    <n v="2"/>
    <b v="0"/>
    <s v="technology/web"/>
    <x v="2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b v="0"/>
    <n v="0"/>
    <b v="0"/>
    <s v="technology/web"/>
    <x v="2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b v="0"/>
    <n v="4"/>
    <b v="0"/>
    <s v="technology/web"/>
    <x v="2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b v="0"/>
    <n v="0"/>
    <b v="0"/>
    <s v="technology/web"/>
    <x v="2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b v="0"/>
    <n v="6"/>
    <b v="0"/>
    <s v="technology/web"/>
    <x v="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b v="0"/>
    <n v="1"/>
    <b v="0"/>
    <s v="technology/web"/>
    <x v="2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b v="0"/>
    <n v="1"/>
    <b v="0"/>
    <s v="technology/web"/>
    <x v="2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b v="0"/>
    <n v="0"/>
    <b v="0"/>
    <s v="technology/web"/>
    <x v="2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b v="0"/>
    <n v="4"/>
    <b v="0"/>
    <s v="technology/web"/>
    <x v="2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b v="0"/>
    <n v="0"/>
    <b v="0"/>
    <s v="technology/web"/>
    <x v="2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b v="0"/>
    <n v="0"/>
    <b v="0"/>
    <s v="technology/web"/>
    <x v="2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b v="0"/>
    <n v="0"/>
    <b v="0"/>
    <s v="technology/web"/>
    <x v="2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b v="0"/>
    <n v="3"/>
    <b v="0"/>
    <s v="technology/web"/>
    <x v="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b v="0"/>
    <n v="7"/>
    <b v="0"/>
    <s v="technology/web"/>
    <x v="2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b v="0"/>
    <n v="2"/>
    <b v="0"/>
    <s v="technology/web"/>
    <x v="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b v="0"/>
    <n v="3"/>
    <b v="0"/>
    <s v="technology/web"/>
    <x v="2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b v="0"/>
    <n v="8"/>
    <b v="0"/>
    <s v="technology/web"/>
    <x v="2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b v="0"/>
    <n v="7"/>
    <b v="0"/>
    <s v="technology/web"/>
    <x v="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b v="0"/>
    <n v="0"/>
    <b v="0"/>
    <s v="technology/web"/>
    <x v="2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b v="0"/>
    <n v="3"/>
    <b v="0"/>
    <s v="technology/web"/>
    <x v="2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b v="0"/>
    <n v="8"/>
    <b v="0"/>
    <s v="technology/web"/>
    <x v="2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b v="0"/>
    <n v="1"/>
    <b v="0"/>
    <s v="technology/web"/>
    <x v="2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b v="0"/>
    <n v="0"/>
    <b v="0"/>
    <s v="technology/web"/>
    <x v="2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b v="0"/>
    <n v="1"/>
    <b v="0"/>
    <s v="technology/web"/>
    <x v="2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b v="0"/>
    <n v="0"/>
    <b v="0"/>
    <s v="technology/web"/>
    <x v="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b v="0"/>
    <n v="1"/>
    <b v="0"/>
    <s v="technology/web"/>
    <x v="2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b v="0"/>
    <n v="2"/>
    <b v="0"/>
    <s v="technology/web"/>
    <x v="2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b v="0"/>
    <n v="0"/>
    <b v="0"/>
    <s v="technology/web"/>
    <x v="2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b v="0"/>
    <n v="1"/>
    <b v="0"/>
    <s v="technology/web"/>
    <x v="2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b v="0"/>
    <n v="0"/>
    <b v="0"/>
    <s v="technology/web"/>
    <x v="2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b v="0"/>
    <n v="0"/>
    <b v="0"/>
    <s v="technology/web"/>
    <x v="2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b v="0"/>
    <n v="0"/>
    <b v="0"/>
    <s v="technology/web"/>
    <x v="2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b v="0"/>
    <n v="0"/>
    <b v="0"/>
    <s v="technology/web"/>
    <x v="2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b v="0"/>
    <n v="9"/>
    <b v="0"/>
    <s v="food/food trucks"/>
    <x v="7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b v="0"/>
    <n v="1"/>
    <b v="0"/>
    <s v="food/food trucks"/>
    <x v="7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b v="0"/>
    <n v="12"/>
    <b v="0"/>
    <s v="food/food trucks"/>
    <x v="7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b v="0"/>
    <n v="0"/>
    <b v="0"/>
    <s v="food/food trucks"/>
    <x v="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b v="0"/>
    <n v="20"/>
    <b v="0"/>
    <s v="food/food trucks"/>
    <x v="7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b v="0"/>
    <n v="16"/>
    <b v="0"/>
    <s v="food/food trucks"/>
    <x v="7"/>
    <x v="3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x v="2"/>
    <s v="US"/>
    <s v="USD"/>
    <n v="1428732000"/>
    <n v="1426772928"/>
    <x v="2407"/>
    <b v="0"/>
    <n v="33"/>
    <b v="0"/>
    <s v="food/food trucks"/>
    <x v="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b v="0"/>
    <n v="2"/>
    <b v="0"/>
    <s v="food/food trucks"/>
    <x v="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b v="0"/>
    <n v="6"/>
    <b v="0"/>
    <s v="food/food trucks"/>
    <x v="7"/>
    <x v="0"/>
  </r>
  <r>
    <n v="2410"/>
    <s v="Websters grill truck       slow cooked meats"/>
    <s v="Websters grill truck the best slow cooked meats on hot coals_x000d_Beef bisket, roast Lamb, roast chicken, Ribs, burgers, sliders,"/>
    <n v="15000"/>
    <n v="0"/>
    <x v="2"/>
    <s v="AU"/>
    <s v="AUD"/>
    <n v="1441619275"/>
    <n v="1439027275"/>
    <x v="2410"/>
    <b v="0"/>
    <n v="0"/>
    <b v="0"/>
    <s v="food/food trucks"/>
    <x v="7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b v="0"/>
    <n v="3"/>
    <b v="0"/>
    <s v="food/food trucks"/>
    <x v="7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b v="0"/>
    <n v="0"/>
    <b v="0"/>
    <s v="food/food trucks"/>
    <x v="7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b v="0"/>
    <n v="3"/>
    <b v="0"/>
    <s v="food/food trucks"/>
    <x v="7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b v="0"/>
    <n v="13"/>
    <b v="0"/>
    <s v="food/food trucks"/>
    <x v="7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b v="0"/>
    <n v="6"/>
    <b v="0"/>
    <s v="food/food trucks"/>
    <x v="7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b v="0"/>
    <n v="1"/>
    <b v="0"/>
    <s v="food/food trucks"/>
    <x v="7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b v="0"/>
    <n v="0"/>
    <b v="0"/>
    <s v="food/food trucks"/>
    <x v="7"/>
    <x v="3"/>
  </r>
  <r>
    <n v="2418"/>
    <s v="Mexican food truck"/>
    <s v="I want to start my food truck business."/>
    <n v="25000"/>
    <n v="5"/>
    <x v="2"/>
    <s v="US"/>
    <s v="USD"/>
    <n v="1427225644"/>
    <n v="1422045244"/>
    <x v="2418"/>
    <b v="0"/>
    <n v="5"/>
    <b v="0"/>
    <s v="food/food trucks"/>
    <x v="7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b v="0"/>
    <n v="0"/>
    <b v="0"/>
    <s v="food/food trucks"/>
    <x v="7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b v="0"/>
    <n v="36"/>
    <b v="0"/>
    <s v="food/food trucks"/>
    <x v="7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b v="0"/>
    <n v="1"/>
    <b v="0"/>
    <s v="food/food trucks"/>
    <x v="7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b v="0"/>
    <n v="1"/>
    <b v="0"/>
    <s v="food/food trucks"/>
    <x v="7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b v="0"/>
    <n v="1"/>
    <b v="0"/>
    <s v="food/food trucks"/>
    <x v="7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b v="0"/>
    <n v="9"/>
    <b v="0"/>
    <s v="food/food trucks"/>
    <x v="7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b v="0"/>
    <n v="1"/>
    <b v="0"/>
    <s v="food/food trucks"/>
    <x v="7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b v="0"/>
    <n v="0"/>
    <b v="0"/>
    <s v="food/food trucks"/>
    <x v="7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b v="0"/>
    <n v="1"/>
    <b v="0"/>
    <s v="food/food trucks"/>
    <x v="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b v="0"/>
    <n v="1"/>
    <b v="0"/>
    <s v="food/food trucks"/>
    <x v="7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b v="0"/>
    <n v="4"/>
    <b v="0"/>
    <s v="food/food trucks"/>
    <x v="7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b v="0"/>
    <n v="2"/>
    <b v="0"/>
    <s v="food/food trucks"/>
    <x v="7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b v="0"/>
    <n v="2"/>
    <b v="0"/>
    <s v="food/food trucks"/>
    <x v="7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b v="0"/>
    <n v="2"/>
    <b v="0"/>
    <s v="food/food trucks"/>
    <x v="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b v="0"/>
    <n v="0"/>
    <b v="0"/>
    <s v="food/food trucks"/>
    <x v="7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b v="0"/>
    <n v="2"/>
    <b v="0"/>
    <s v="food/food trucks"/>
    <x v="7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b v="0"/>
    <n v="4"/>
    <b v="0"/>
    <s v="food/food trucks"/>
    <x v="7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b v="0"/>
    <n v="2"/>
    <b v="0"/>
    <s v="food/food trucks"/>
    <x v="7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b v="0"/>
    <n v="0"/>
    <b v="0"/>
    <s v="food/food trucks"/>
    <x v="7"/>
    <x v="0"/>
  </r>
  <r>
    <n v="2438"/>
    <s v="FOOD|Art"/>
    <s v="I'm starting a catering and food truck business of southern comfort food. My FOOD is my Art!  _x000d_Thanks for you help!"/>
    <n v="15000"/>
    <n v="50"/>
    <x v="2"/>
    <s v="US"/>
    <s v="USD"/>
    <n v="1449529062"/>
    <n v="1444341462"/>
    <x v="2438"/>
    <b v="0"/>
    <n v="1"/>
    <b v="0"/>
    <s v="food/food trucks"/>
    <x v="7"/>
    <x v="0"/>
  </r>
  <r>
    <n v="2439"/>
    <s v="Pillow Puffs Concessions"/>
    <s v="Expand cotton candy concession to include other foods and purchase a trailer to haul._x000d_Purchase unstuffed pets to fill with cotton candy"/>
    <n v="10000"/>
    <n v="0"/>
    <x v="2"/>
    <s v="US"/>
    <s v="USD"/>
    <n v="1445197129"/>
    <n v="1442605129"/>
    <x v="2439"/>
    <b v="0"/>
    <n v="0"/>
    <b v="0"/>
    <s v="food/food trucks"/>
    <x v="7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b v="0"/>
    <n v="2"/>
    <b v="0"/>
    <s v="food/food trucks"/>
    <x v="7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b v="0"/>
    <n v="109"/>
    <b v="1"/>
    <s v="food/small batch"/>
    <x v="7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b v="0"/>
    <n v="372"/>
    <b v="1"/>
    <s v="food/small batch"/>
    <x v="7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b v="0"/>
    <n v="311"/>
    <b v="1"/>
    <s v="food/small batch"/>
    <x v="7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b v="0"/>
    <n v="61"/>
    <b v="1"/>
    <s v="food/small batch"/>
    <x v="7"/>
    <x v="2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0"/>
    <s v="US"/>
    <s v="USD"/>
    <n v="1443242021"/>
    <n v="1440650021"/>
    <x v="2445"/>
    <b v="0"/>
    <n v="115"/>
    <b v="1"/>
    <s v="food/small batch"/>
    <x v="7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b v="0"/>
    <n v="111"/>
    <b v="1"/>
    <s v="food/small batch"/>
    <x v="7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b v="0"/>
    <n v="337"/>
    <b v="1"/>
    <s v="food/small batch"/>
    <x v="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b v="0"/>
    <n v="9"/>
    <b v="1"/>
    <s v="food/small batch"/>
    <x v="7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b v="0"/>
    <n v="120"/>
    <b v="1"/>
    <s v="food/small batch"/>
    <x v="7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b v="0"/>
    <n v="102"/>
    <b v="1"/>
    <s v="food/small batch"/>
    <x v="7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b v="0"/>
    <n v="186"/>
    <b v="1"/>
    <s v="food/small batch"/>
    <x v="7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b v="0"/>
    <n v="15"/>
    <b v="1"/>
    <s v="food/small batch"/>
    <x v="7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b v="0"/>
    <n v="67"/>
    <b v="1"/>
    <s v="food/small batch"/>
    <x v="7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b v="0"/>
    <n v="130"/>
    <b v="1"/>
    <s v="food/small batch"/>
    <x v="7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b v="0"/>
    <n v="16"/>
    <b v="1"/>
    <s v="food/small batch"/>
    <x v="7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b v="0"/>
    <n v="67"/>
    <b v="1"/>
    <s v="food/small batch"/>
    <x v="7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b v="0"/>
    <n v="124"/>
    <b v="1"/>
    <s v="food/small batch"/>
    <x v="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b v="0"/>
    <n v="80"/>
    <b v="1"/>
    <s v="food/small batch"/>
    <x v="7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b v="0"/>
    <n v="282"/>
    <b v="1"/>
    <s v="food/small batch"/>
    <x v="7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b v="0"/>
    <n v="68"/>
    <b v="1"/>
    <s v="food/small batch"/>
    <x v="7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b v="0"/>
    <n v="86"/>
    <b v="1"/>
    <s v="music/indie rock"/>
    <x v="4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b v="0"/>
    <n v="115"/>
    <b v="1"/>
    <s v="music/indie rock"/>
    <x v="4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b v="0"/>
    <n v="75"/>
    <b v="1"/>
    <s v="music/indie rock"/>
    <x v="4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b v="0"/>
    <n v="43"/>
    <b v="1"/>
    <s v="music/indie rock"/>
    <x v="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b v="0"/>
    <n v="48"/>
    <b v="1"/>
    <s v="music/indie rock"/>
    <x v="4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b v="0"/>
    <n v="52"/>
    <b v="1"/>
    <s v="music/indie rock"/>
    <x v="4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b v="0"/>
    <n v="43"/>
    <b v="1"/>
    <s v="music/indie rock"/>
    <x v="4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b v="0"/>
    <n v="58"/>
    <b v="1"/>
    <s v="music/indie rock"/>
    <x v="4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b v="0"/>
    <n v="47"/>
    <b v="1"/>
    <s v="music/indie rock"/>
    <x v="4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b v="0"/>
    <n v="36"/>
    <b v="1"/>
    <s v="music/indie rock"/>
    <x v="4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b v="0"/>
    <n v="17"/>
    <b v="1"/>
    <s v="music/indie rock"/>
    <x v="4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b v="0"/>
    <n v="104"/>
    <b v="1"/>
    <s v="music/indie rock"/>
    <x v="4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b v="0"/>
    <n v="47"/>
    <b v="1"/>
    <s v="music/indie rock"/>
    <x v="4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b v="0"/>
    <n v="38"/>
    <b v="1"/>
    <s v="music/indie rock"/>
    <x v="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b v="0"/>
    <n v="81"/>
    <b v="1"/>
    <s v="music/indie rock"/>
    <x v="4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b v="0"/>
    <n v="55"/>
    <b v="1"/>
    <s v="music/indie rock"/>
    <x v="4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b v="0"/>
    <n v="41"/>
    <b v="1"/>
    <s v="music/indie rock"/>
    <x v="4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b v="0"/>
    <n v="79"/>
    <b v="1"/>
    <s v="music/indie rock"/>
    <x v="4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b v="0"/>
    <n v="16"/>
    <b v="1"/>
    <s v="music/indie rock"/>
    <x v="4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b v="0"/>
    <n v="8"/>
    <b v="1"/>
    <s v="music/indie rock"/>
    <x v="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b v="0"/>
    <n v="95"/>
    <b v="1"/>
    <s v="music/indie rock"/>
    <x v="4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b v="0"/>
    <n v="25"/>
    <b v="1"/>
    <s v="music/indie rock"/>
    <x v="4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b v="0"/>
    <n v="19"/>
    <b v="1"/>
    <s v="music/indie rock"/>
    <x v="4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b v="0"/>
    <n v="90"/>
    <b v="1"/>
    <s v="music/indie rock"/>
    <x v="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b v="0"/>
    <n v="41"/>
    <b v="1"/>
    <s v="music/indie rock"/>
    <x v="4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b v="0"/>
    <n v="30"/>
    <b v="1"/>
    <s v="music/indie rock"/>
    <x v="4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b v="0"/>
    <n v="38"/>
    <b v="1"/>
    <s v="music/indie rock"/>
    <x v="4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b v="0"/>
    <n v="65"/>
    <b v="1"/>
    <s v="music/indie rock"/>
    <x v="4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b v="0"/>
    <n v="75"/>
    <b v="1"/>
    <s v="music/indie rock"/>
    <x v="4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b v="0"/>
    <n v="16"/>
    <b v="1"/>
    <s v="music/indie rock"/>
    <x v="4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b v="0"/>
    <n v="10"/>
    <b v="1"/>
    <s v="music/indie rock"/>
    <x v="4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b v="0"/>
    <n v="27"/>
    <b v="1"/>
    <s v="music/indie rock"/>
    <x v="4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b v="0"/>
    <n v="259"/>
    <b v="1"/>
    <s v="music/indie rock"/>
    <x v="4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b v="0"/>
    <n v="39"/>
    <b v="1"/>
    <s v="music/indie rock"/>
    <x v="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b v="0"/>
    <n v="42"/>
    <b v="1"/>
    <s v="music/indie rock"/>
    <x v="4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b v="0"/>
    <n v="10"/>
    <b v="1"/>
    <s v="music/indie rock"/>
    <x v="4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b v="0"/>
    <n v="56"/>
    <b v="1"/>
    <s v="music/indie rock"/>
    <x v="4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b v="0"/>
    <n v="20"/>
    <b v="1"/>
    <s v="music/indie rock"/>
    <x v="4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b v="0"/>
    <n v="170"/>
    <b v="1"/>
    <s v="music/indie rock"/>
    <x v="4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b v="0"/>
    <n v="29"/>
    <b v="1"/>
    <s v="music/indie rock"/>
    <x v="4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b v="0"/>
    <n v="7"/>
    <b v="0"/>
    <s v="food/restaurants"/>
    <x v="7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b v="0"/>
    <n v="5"/>
    <b v="0"/>
    <s v="food/restaurants"/>
    <x v="7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b v="0"/>
    <n v="0"/>
    <b v="0"/>
    <s v="food/restaurants"/>
    <x v="7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b v="0"/>
    <n v="0"/>
    <b v="0"/>
    <s v="food/restaurants"/>
    <x v="7"/>
    <x v="3"/>
  </r>
  <r>
    <n v="2505"/>
    <s v="PASTATUTION"/>
    <s v="PASTATUTION- The act or practice of engaging in Pasta Making for money.  _x000d__x000d_Help us get the Arcobaleno Pasta Extruder!"/>
    <n v="7000"/>
    <n v="0"/>
    <x v="2"/>
    <s v="US"/>
    <s v="USD"/>
    <n v="1426292416"/>
    <n v="1423704016"/>
    <x v="2505"/>
    <b v="0"/>
    <n v="0"/>
    <b v="0"/>
    <s v="food/restaurants"/>
    <x v="7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b v="0"/>
    <n v="2"/>
    <b v="0"/>
    <s v="food/restaurants"/>
    <x v="7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b v="0"/>
    <n v="0"/>
    <b v="0"/>
    <s v="food/restaurants"/>
    <x v="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b v="0"/>
    <n v="0"/>
    <b v="0"/>
    <s v="food/restaurants"/>
    <x v="7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b v="0"/>
    <n v="28"/>
    <b v="0"/>
    <s v="food/restaurants"/>
    <x v="7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b v="0"/>
    <n v="2"/>
    <b v="0"/>
    <s v="food/restaurants"/>
    <x v="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b v="0"/>
    <n v="0"/>
    <b v="0"/>
    <s v="food/restaurants"/>
    <x v="7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b v="0"/>
    <n v="0"/>
    <b v="0"/>
    <s v="food/restaurants"/>
    <x v="7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b v="0"/>
    <n v="0"/>
    <b v="0"/>
    <s v="food/restaurants"/>
    <x v="7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b v="0"/>
    <n v="4"/>
    <b v="0"/>
    <s v="food/restaurants"/>
    <x v="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b v="0"/>
    <n v="12"/>
    <b v="0"/>
    <s v="food/restaurants"/>
    <x v="7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b v="0"/>
    <n v="0"/>
    <b v="0"/>
    <s v="food/restaurants"/>
    <x v="7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b v="0"/>
    <n v="33"/>
    <b v="0"/>
    <s v="food/restaurants"/>
    <x v="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b v="0"/>
    <n v="0"/>
    <b v="0"/>
    <s v="food/restaurants"/>
    <x v="7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b v="0"/>
    <n v="4"/>
    <b v="0"/>
    <s v="food/restaurants"/>
    <x v="7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b v="0"/>
    <n v="0"/>
    <b v="0"/>
    <s v="food/restaurants"/>
    <x v="7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b v="0"/>
    <n v="132"/>
    <b v="1"/>
    <s v="music/classical music"/>
    <x v="4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b v="0"/>
    <n v="27"/>
    <b v="1"/>
    <s v="music/classical music"/>
    <x v="4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b v="0"/>
    <n v="26"/>
    <b v="1"/>
    <s v="music/classical music"/>
    <x v="4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b v="0"/>
    <n v="43"/>
    <b v="1"/>
    <s v="music/classical music"/>
    <x v="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b v="0"/>
    <n v="80"/>
    <b v="1"/>
    <s v="music/classical music"/>
    <x v="4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b v="0"/>
    <n v="33"/>
    <b v="1"/>
    <s v="music/classical music"/>
    <x v="4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b v="0"/>
    <n v="71"/>
    <b v="1"/>
    <s v="music/classical music"/>
    <x v="4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b v="0"/>
    <n v="81"/>
    <b v="1"/>
    <s v="music/classical music"/>
    <x v="4"/>
    <x v="0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b v="0"/>
    <n v="76"/>
    <b v="1"/>
    <s v="music/classical music"/>
    <x v="4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b v="0"/>
    <n v="48"/>
    <b v="1"/>
    <s v="music/classical music"/>
    <x v="4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b v="0"/>
    <n v="61"/>
    <b v="1"/>
    <s v="music/classical music"/>
    <x v="4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b v="0"/>
    <n v="60"/>
    <b v="1"/>
    <s v="music/classical music"/>
    <x v="4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b v="0"/>
    <n v="136"/>
    <b v="1"/>
    <s v="music/classical music"/>
    <x v="4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b v="0"/>
    <n v="14"/>
    <b v="1"/>
    <s v="music/classical music"/>
    <x v="4"/>
    <x v="8"/>
  </r>
  <r>
    <n v="2535"/>
    <s v="Mark Hayes Requiem Recording"/>
    <s v="Mark Hayes: Requiem Recording"/>
    <n v="20000"/>
    <n v="20755"/>
    <x v="0"/>
    <s v="US"/>
    <s v="USD"/>
    <n v="1417463945"/>
    <n v="1414781945"/>
    <x v="2535"/>
    <b v="0"/>
    <n v="78"/>
    <b v="1"/>
    <s v="music/classical music"/>
    <x v="4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b v="0"/>
    <n v="4"/>
    <b v="1"/>
    <s v="music/classical music"/>
    <x v="4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b v="0"/>
    <n v="11"/>
    <b v="1"/>
    <s v="music/classical music"/>
    <x v="4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b v="0"/>
    <n v="185"/>
    <b v="1"/>
    <s v="music/classical music"/>
    <x v="4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b v="0"/>
    <n v="59"/>
    <b v="1"/>
    <s v="music/classical music"/>
    <x v="4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b v="0"/>
    <n v="27"/>
    <b v="1"/>
    <s v="music/classical music"/>
    <x v="4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b v="0"/>
    <n v="63"/>
    <b v="1"/>
    <s v="music/classical music"/>
    <x v="4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b v="0"/>
    <n v="13"/>
    <b v="1"/>
    <s v="music/classical music"/>
    <x v="4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b v="0"/>
    <n v="13"/>
    <b v="1"/>
    <s v="music/classical music"/>
    <x v="4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b v="0"/>
    <n v="57"/>
    <b v="1"/>
    <s v="music/classical music"/>
    <x v="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b v="0"/>
    <n v="61"/>
    <b v="1"/>
    <s v="music/classical music"/>
    <x v="4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b v="0"/>
    <n v="65"/>
    <b v="1"/>
    <s v="music/classical music"/>
    <x v="4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b v="0"/>
    <n v="134"/>
    <b v="1"/>
    <s v="music/classical music"/>
    <x v="4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b v="0"/>
    <n v="37"/>
    <b v="1"/>
    <s v="music/classical music"/>
    <x v="4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b v="0"/>
    <n v="37"/>
    <b v="1"/>
    <s v="music/classical music"/>
    <x v="4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b v="0"/>
    <n v="150"/>
    <b v="1"/>
    <s v="music/classical music"/>
    <x v="4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b v="0"/>
    <n v="56"/>
    <b v="1"/>
    <s v="music/classical music"/>
    <x v="4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b v="0"/>
    <n v="18"/>
    <b v="1"/>
    <s v="music/classical music"/>
    <x v="4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b v="0"/>
    <n v="60"/>
    <b v="1"/>
    <s v="music/classical music"/>
    <x v="4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b v="0"/>
    <n v="67"/>
    <b v="1"/>
    <s v="music/classical music"/>
    <x v="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b v="0"/>
    <n v="35"/>
    <b v="1"/>
    <s v="music/classical music"/>
    <x v="4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b v="0"/>
    <n v="34"/>
    <b v="1"/>
    <s v="music/classical music"/>
    <x v="4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b v="0"/>
    <n v="36"/>
    <b v="1"/>
    <s v="music/classical music"/>
    <x v="4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b v="0"/>
    <n v="18"/>
    <b v="1"/>
    <s v="music/classical music"/>
    <x v="4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b v="0"/>
    <n v="25"/>
    <b v="1"/>
    <s v="music/classical music"/>
    <x v="4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b v="0"/>
    <n v="21"/>
    <b v="1"/>
    <s v="music/classical music"/>
    <x v="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b v="0"/>
    <n v="0"/>
    <b v="0"/>
    <s v="food/food trucks"/>
    <x v="7"/>
    <x v="0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x v="1"/>
    <s v="DE"/>
    <s v="EUR"/>
    <n v="1476189339"/>
    <n v="1471005339"/>
    <x v="2562"/>
    <b v="0"/>
    <n v="3"/>
    <b v="0"/>
    <s v="food/food trucks"/>
    <x v="7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b v="0"/>
    <n v="0"/>
    <b v="0"/>
    <s v="food/food trucks"/>
    <x v="7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b v="0"/>
    <n v="0"/>
    <b v="0"/>
    <s v="food/food trucks"/>
    <x v="7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b v="0"/>
    <n v="1"/>
    <b v="0"/>
    <s v="food/food trucks"/>
    <x v="7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b v="0"/>
    <n v="0"/>
    <b v="0"/>
    <s v="food/food trucks"/>
    <x v="7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b v="0"/>
    <n v="2"/>
    <b v="0"/>
    <s v="food/food trucks"/>
    <x v="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b v="0"/>
    <n v="1"/>
    <b v="0"/>
    <s v="food/food trucks"/>
    <x v="7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b v="0"/>
    <n v="2"/>
    <b v="0"/>
    <s v="food/food trucks"/>
    <x v="7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b v="0"/>
    <n v="2"/>
    <b v="0"/>
    <s v="food/food trucks"/>
    <x v="7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b v="0"/>
    <n v="4"/>
    <b v="0"/>
    <s v="food/food trucks"/>
    <x v="7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b v="0"/>
    <n v="0"/>
    <b v="0"/>
    <s v="food/food trucks"/>
    <x v="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b v="0"/>
    <n v="0"/>
    <b v="0"/>
    <s v="food/food trucks"/>
    <x v="7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b v="0"/>
    <n v="0"/>
    <b v="0"/>
    <s v="food/food trucks"/>
    <x v="7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b v="0"/>
    <n v="0"/>
    <b v="0"/>
    <s v="food/food trucks"/>
    <x v="7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b v="0"/>
    <n v="0"/>
    <b v="0"/>
    <s v="food/food trucks"/>
    <x v="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b v="0"/>
    <n v="0"/>
    <b v="0"/>
    <s v="food/food trucks"/>
    <x v="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b v="0"/>
    <n v="0"/>
    <b v="0"/>
    <s v="food/food trucks"/>
    <x v="7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b v="0"/>
    <n v="12"/>
    <b v="0"/>
    <s v="food/food trucks"/>
    <x v="7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b v="0"/>
    <n v="2"/>
    <b v="0"/>
    <s v="food/food trucks"/>
    <x v="7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b v="0"/>
    <n v="11"/>
    <b v="0"/>
    <s v="food/food trucks"/>
    <x v="7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b v="0"/>
    <n v="1"/>
    <b v="0"/>
    <s v="food/food trucks"/>
    <x v="7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b v="0"/>
    <n v="5"/>
    <b v="0"/>
    <s v="food/food trucks"/>
    <x v="7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b v="0"/>
    <n v="0"/>
    <b v="0"/>
    <s v="food/food trucks"/>
    <x v="7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b v="0"/>
    <n v="1"/>
    <b v="0"/>
    <s v="food/food trucks"/>
    <x v="7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b v="0"/>
    <n v="1"/>
    <b v="0"/>
    <s v="food/food trucks"/>
    <x v="7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b v="0"/>
    <n v="6"/>
    <b v="0"/>
    <s v="food/food trucks"/>
    <x v="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b v="0"/>
    <n v="8"/>
    <b v="0"/>
    <s v="food/food trucks"/>
    <x v="7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b v="0"/>
    <n v="1"/>
    <b v="0"/>
    <s v="food/food trucks"/>
    <x v="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b v="0"/>
    <n v="0"/>
    <b v="0"/>
    <s v="food/food trucks"/>
    <x v="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b v="0"/>
    <n v="2"/>
    <b v="0"/>
    <s v="food/food trucks"/>
    <x v="7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b v="0"/>
    <n v="1"/>
    <b v="0"/>
    <s v="food/food trucks"/>
    <x v="7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b v="0"/>
    <n v="0"/>
    <b v="0"/>
    <s v="food/food trucks"/>
    <x v="7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b v="0"/>
    <n v="1"/>
    <b v="0"/>
    <s v="food/food trucks"/>
    <x v="7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b v="0"/>
    <n v="19"/>
    <b v="0"/>
    <s v="food/food trucks"/>
    <x v="7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b v="0"/>
    <n v="27"/>
    <b v="0"/>
    <s v="food/food trucks"/>
    <x v="7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b v="0"/>
    <n v="7"/>
    <b v="0"/>
    <s v="food/food trucks"/>
    <x v="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b v="0"/>
    <n v="14"/>
    <b v="0"/>
    <s v="food/food trucks"/>
    <x v="7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b v="0"/>
    <n v="5"/>
    <b v="0"/>
    <s v="food/food trucks"/>
    <x v="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b v="0"/>
    <n v="30"/>
    <b v="0"/>
    <s v="food/food trucks"/>
    <x v="7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b v="1"/>
    <n v="151"/>
    <b v="1"/>
    <s v="technology/space exploration"/>
    <x v="2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b v="1"/>
    <n v="489"/>
    <b v="1"/>
    <s v="technology/space exploration"/>
    <x v="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b v="1"/>
    <n v="50"/>
    <b v="1"/>
    <s v="technology/space exploration"/>
    <x v="2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b v="1"/>
    <n v="321"/>
    <b v="1"/>
    <s v="technology/space exploration"/>
    <x v="2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b v="1"/>
    <n v="1762"/>
    <b v="1"/>
    <s v="technology/space exploration"/>
    <x v="2"/>
    <x v="2"/>
  </r>
  <r>
    <n v="2606"/>
    <s v="2000 Student Projects to the Edge of Space"/>
    <s v="PongSat 2 !!!!!_x000d__x000d_On September 27, 2014 we are going to send 2000 student projects to the edge of space."/>
    <n v="11000"/>
    <n v="12106"/>
    <x v="0"/>
    <s v="US"/>
    <s v="USD"/>
    <n v="1398791182"/>
    <n v="1396026382"/>
    <x v="2606"/>
    <b v="1"/>
    <n v="385"/>
    <b v="1"/>
    <s v="technology/space exploration"/>
    <x v="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b v="1"/>
    <n v="398"/>
    <b v="1"/>
    <s v="technology/space exploration"/>
    <x v="2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b v="1"/>
    <n v="304"/>
    <b v="1"/>
    <s v="technology/space exploration"/>
    <x v="2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b v="1"/>
    <n v="676"/>
    <b v="1"/>
    <s v="technology/space exploration"/>
    <x v="2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b v="1"/>
    <n v="577"/>
    <b v="1"/>
    <s v="technology/space exploration"/>
    <x v="2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b v="1"/>
    <n v="3663"/>
    <b v="1"/>
    <s v="technology/space exploration"/>
    <x v="2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b v="1"/>
    <n v="294"/>
    <b v="1"/>
    <s v="technology/space exploration"/>
    <x v="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b v="1"/>
    <n v="28"/>
    <b v="1"/>
    <s v="technology/space exploration"/>
    <x v="2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b v="1"/>
    <n v="100"/>
    <b v="1"/>
    <s v="technology/space exploration"/>
    <x v="2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b v="0"/>
    <n v="72"/>
    <b v="1"/>
    <s v="technology/space exploration"/>
    <x v="2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b v="1"/>
    <n v="238"/>
    <b v="1"/>
    <s v="technology/space exploration"/>
    <x v="2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b v="1"/>
    <n v="159"/>
    <b v="1"/>
    <s v="technology/space exploration"/>
    <x v="2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b v="1"/>
    <n v="77"/>
    <b v="1"/>
    <s v="technology/space exploration"/>
    <x v="2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b v="1"/>
    <n v="53"/>
    <b v="1"/>
    <s v="technology/space exploration"/>
    <x v="2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b v="1"/>
    <n v="1251"/>
    <b v="1"/>
    <s v="technology/space exploration"/>
    <x v="2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b v="1"/>
    <n v="465"/>
    <b v="1"/>
    <s v="technology/space exploration"/>
    <x v="2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b v="0"/>
    <n v="74"/>
    <b v="1"/>
    <s v="technology/space exploration"/>
    <x v="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b v="0"/>
    <n v="62"/>
    <b v="1"/>
    <s v="technology/space exploration"/>
    <x v="2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b v="0"/>
    <n v="3468"/>
    <b v="1"/>
    <s v="technology/space exploration"/>
    <x v="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b v="0"/>
    <n v="52"/>
    <b v="1"/>
    <s v="technology/space exploration"/>
    <x v="2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b v="0"/>
    <n v="50"/>
    <b v="1"/>
    <s v="technology/space exploration"/>
    <x v="2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b v="0"/>
    <n v="45"/>
    <b v="1"/>
    <s v="technology/space exploration"/>
    <x v="2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b v="0"/>
    <n v="21"/>
    <b v="1"/>
    <s v="technology/space exploration"/>
    <x v="2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b v="0"/>
    <n v="100"/>
    <b v="1"/>
    <s v="technology/space exploration"/>
    <x v="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b v="0"/>
    <n v="81"/>
    <b v="1"/>
    <s v="technology/space exploration"/>
    <x v="2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b v="0"/>
    <n v="286"/>
    <b v="1"/>
    <s v="technology/space exploration"/>
    <x v="2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b v="0"/>
    <n v="42"/>
    <b v="1"/>
    <s v="technology/space exploration"/>
    <x v="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b v="0"/>
    <n v="199"/>
    <b v="1"/>
    <s v="technology/space exploration"/>
    <x v="2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b v="0"/>
    <n v="25"/>
    <b v="1"/>
    <s v="technology/space exploration"/>
    <x v="2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b v="0"/>
    <n v="84"/>
    <b v="1"/>
    <s v="technology/space exploration"/>
    <x v="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b v="0"/>
    <n v="50"/>
    <b v="1"/>
    <s v="technology/space exploration"/>
    <x v="2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b v="0"/>
    <n v="26"/>
    <b v="1"/>
    <s v="technology/space exploration"/>
    <x v="2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b v="0"/>
    <n v="14"/>
    <b v="1"/>
    <s v="technology/space exploration"/>
    <x v="2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b v="0"/>
    <n v="49"/>
    <b v="1"/>
    <s v="technology/space exploration"/>
    <x v="2"/>
    <x v="0"/>
  </r>
  <r>
    <n v="2640"/>
    <s v="Save the Astronomy Van"/>
    <s v="Hi,_x000d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b v="0"/>
    <n v="69"/>
    <b v="1"/>
    <s v="technology/space exploration"/>
    <x v="2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b v="0"/>
    <n v="1"/>
    <b v="0"/>
    <s v="technology/space exploration"/>
    <x v="2"/>
    <x v="3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x v="2"/>
    <s v="DE"/>
    <s v="EUR"/>
    <n v="1468565820"/>
    <n v="1465970108"/>
    <x v="2642"/>
    <b v="0"/>
    <n v="0"/>
    <b v="0"/>
    <s v="technology/space exploration"/>
    <x v="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b v="1"/>
    <n v="1501"/>
    <b v="0"/>
    <s v="technology/space exploration"/>
    <x v="2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b v="1"/>
    <n v="52"/>
    <b v="0"/>
    <s v="technology/space exploration"/>
    <x v="2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b v="1"/>
    <n v="23"/>
    <b v="0"/>
    <s v="technology/space exploration"/>
    <x v="2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b v="1"/>
    <n v="535"/>
    <b v="0"/>
    <s v="technology/space exploration"/>
    <x v="2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b v="0"/>
    <n v="3"/>
    <b v="0"/>
    <s v="technology/space exploration"/>
    <x v="2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b v="0"/>
    <n v="6"/>
    <b v="0"/>
    <s v="technology/space exploration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b v="0"/>
    <n v="3"/>
    <b v="0"/>
    <s v="technology/space exploration"/>
    <x v="2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b v="0"/>
    <n v="5"/>
    <b v="0"/>
    <s v="technology/space exploration"/>
    <x v="2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b v="0"/>
    <n v="17"/>
    <b v="0"/>
    <s v="technology/space exploration"/>
    <x v="2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b v="0"/>
    <n v="11"/>
    <b v="0"/>
    <s v="technology/space exploration"/>
    <x v="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b v="0"/>
    <n v="70"/>
    <b v="0"/>
    <s v="technology/space exploration"/>
    <x v="2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b v="0"/>
    <n v="6"/>
    <b v="0"/>
    <s v="technology/space exploration"/>
    <x v="2"/>
    <x v="0"/>
  </r>
  <r>
    <n v="2655"/>
    <s v="Balloons (Canceled)"/>
    <s v="Thank you for your support!"/>
    <n v="15000"/>
    <n v="3155"/>
    <x v="1"/>
    <s v="US"/>
    <s v="USD"/>
    <n v="1455048000"/>
    <n v="1452631647"/>
    <x v="2655"/>
    <b v="0"/>
    <n v="43"/>
    <b v="0"/>
    <s v="technology/space exploration"/>
    <x v="2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b v="0"/>
    <n v="152"/>
    <b v="0"/>
    <s v="technology/space exploration"/>
    <x v="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b v="0"/>
    <n v="59"/>
    <b v="0"/>
    <s v="technology/space exploration"/>
    <x v="2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b v="0"/>
    <n v="4"/>
    <b v="0"/>
    <s v="technology/space exploration"/>
    <x v="2"/>
    <x v="2"/>
  </r>
  <r>
    <n v="2659"/>
    <s v="test (Canceled)"/>
    <s v="test"/>
    <n v="49000"/>
    <n v="1333"/>
    <x v="1"/>
    <s v="US"/>
    <s v="USD"/>
    <n v="1429321210"/>
    <n v="1426729210"/>
    <x v="2659"/>
    <b v="0"/>
    <n v="10"/>
    <b v="0"/>
    <s v="technology/space exploration"/>
    <x v="2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b v="0"/>
    <n v="5"/>
    <b v="0"/>
    <s v="technology/space exploration"/>
    <x v="2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b v="0"/>
    <n v="60"/>
    <b v="1"/>
    <s v="technology/makerspaces"/>
    <x v="2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b v="0"/>
    <n v="80"/>
    <b v="1"/>
    <s v="technology/makerspaces"/>
    <x v="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b v="0"/>
    <n v="56"/>
    <b v="1"/>
    <s v="technology/makerspaces"/>
    <x v="2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b v="0"/>
    <n v="104"/>
    <b v="1"/>
    <s v="technology/makerspaces"/>
    <x v="2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b v="0"/>
    <n v="46"/>
    <b v="1"/>
    <s v="technology/makerspaces"/>
    <x v="2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b v="0"/>
    <n v="206"/>
    <b v="1"/>
    <s v="technology/makerspaces"/>
    <x v="2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b v="0"/>
    <n v="18"/>
    <b v="1"/>
    <s v="technology/makerspaces"/>
    <x v="2"/>
    <x v="2"/>
  </r>
  <r>
    <n v="2668"/>
    <s v="UOttawa Makermobile"/>
    <s v="Creativity on the go! |_x000d_CrÃ©ativitÃ© en mouvement !"/>
    <n v="1000"/>
    <n v="1707"/>
    <x v="0"/>
    <s v="CA"/>
    <s v="CAD"/>
    <n v="1447079520"/>
    <n v="1443449265"/>
    <x v="2668"/>
    <b v="0"/>
    <n v="28"/>
    <b v="1"/>
    <s v="technology/makerspaces"/>
    <x v="2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b v="0"/>
    <n v="11"/>
    <b v="1"/>
    <s v="technology/makerspaces"/>
    <x v="2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b v="1"/>
    <n v="60"/>
    <b v="0"/>
    <s v="technology/makerspaces"/>
    <x v="2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b v="1"/>
    <n v="84"/>
    <b v="0"/>
    <s v="technology/makerspaces"/>
    <x v="2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b v="1"/>
    <n v="47"/>
    <b v="0"/>
    <s v="technology/makerspaces"/>
    <x v="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b v="1"/>
    <n v="66"/>
    <b v="0"/>
    <s v="technology/makerspaces"/>
    <x v="2"/>
    <x v="3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2"/>
    <s v="US"/>
    <s v="USD"/>
    <n v="1467694740"/>
    <n v="1465398670"/>
    <x v="2674"/>
    <b v="1"/>
    <n v="171"/>
    <b v="0"/>
    <s v="technology/makerspaces"/>
    <x v="2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b v="1"/>
    <n v="29"/>
    <b v="0"/>
    <s v="technology/makerspaces"/>
    <x v="2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b v="0"/>
    <n v="9"/>
    <b v="0"/>
    <s v="technology/makerspaces"/>
    <x v="2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b v="0"/>
    <n v="27"/>
    <b v="0"/>
    <s v="technology/makerspaces"/>
    <x v="2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b v="0"/>
    <n v="2"/>
    <b v="0"/>
    <s v="technology/makerspaces"/>
    <x v="2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b v="0"/>
    <n v="3"/>
    <b v="0"/>
    <s v="technology/makerspaces"/>
    <x v="2"/>
    <x v="0"/>
  </r>
  <r>
    <n v="2680"/>
    <s v="iHeart Pillow"/>
    <s v="iHeartPillow, Connecting loved ones"/>
    <n v="32000"/>
    <n v="276"/>
    <x v="2"/>
    <s v="ES"/>
    <s v="EUR"/>
    <n v="1459915491"/>
    <n v="1457327091"/>
    <x v="2680"/>
    <b v="0"/>
    <n v="4"/>
    <b v="0"/>
    <s v="technology/makerspaces"/>
    <x v="2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b v="0"/>
    <n v="2"/>
    <b v="0"/>
    <s v="food/food trucks"/>
    <x v="7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b v="0"/>
    <n v="20"/>
    <b v="0"/>
    <s v="food/food trucks"/>
    <x v="7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b v="0"/>
    <n v="3"/>
    <b v="0"/>
    <s v="food/food trucks"/>
    <x v="7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b v="0"/>
    <n v="4"/>
    <b v="0"/>
    <s v="food/food trucks"/>
    <x v="7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b v="0"/>
    <n v="1"/>
    <b v="0"/>
    <s v="food/food trucks"/>
    <x v="7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b v="0"/>
    <n v="0"/>
    <b v="0"/>
    <s v="food/food trucks"/>
    <x v="7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b v="0"/>
    <n v="0"/>
    <b v="0"/>
    <s v="food/food trucks"/>
    <x v="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b v="0"/>
    <n v="14"/>
    <b v="0"/>
    <s v="food/food trucks"/>
    <x v="7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b v="0"/>
    <n v="1"/>
    <b v="0"/>
    <s v="food/food trucks"/>
    <x v="7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b v="0"/>
    <n v="118"/>
    <b v="0"/>
    <s v="food/food trucks"/>
    <x v="7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b v="0"/>
    <n v="2"/>
    <b v="0"/>
    <s v="food/food trucks"/>
    <x v="7"/>
    <x v="0"/>
  </r>
  <r>
    <n v="2692"/>
    <s v="&quot;Sami j's Food Truck&quot;"/>
    <s v="Our food truck will bring you -_x000d_                       Fast, Fresh, Food -_x000d_                            Throughout the Omaha area"/>
    <n v="3500"/>
    <n v="25"/>
    <x v="2"/>
    <s v="US"/>
    <s v="USD"/>
    <n v="1427266860"/>
    <n v="1424678460"/>
    <x v="2692"/>
    <b v="0"/>
    <n v="1"/>
    <b v="0"/>
    <s v="food/food trucks"/>
    <x v="7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b v="0"/>
    <n v="3"/>
    <b v="0"/>
    <s v="food/food trucks"/>
    <x v="7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b v="0"/>
    <n v="1"/>
    <b v="0"/>
    <s v="food/food trucks"/>
    <x v="7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b v="0"/>
    <n v="3"/>
    <b v="0"/>
    <s v="food/food trucks"/>
    <x v="7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b v="0"/>
    <n v="38"/>
    <b v="0"/>
    <s v="food/food trucks"/>
    <x v="7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b v="0"/>
    <n v="52"/>
    <b v="0"/>
    <s v="food/food trucks"/>
    <x v="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b v="0"/>
    <n v="2"/>
    <b v="0"/>
    <s v="food/food trucks"/>
    <x v="7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b v="0"/>
    <n v="0"/>
    <b v="0"/>
    <s v="food/food trucks"/>
    <x v="7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b v="0"/>
    <n v="4"/>
    <b v="0"/>
    <s v="food/food trucks"/>
    <x v="7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b v="0"/>
    <n v="46"/>
    <b v="0"/>
    <s v="theater/spaces"/>
    <x v="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b v="1"/>
    <n v="26"/>
    <b v="0"/>
    <s v="theater/spaces"/>
    <x v="1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b v="0"/>
    <n v="45"/>
    <b v="0"/>
    <s v="theater/spaces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b v="0"/>
    <n v="7"/>
    <b v="0"/>
    <s v="theater/spaces"/>
    <x v="1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b v="0"/>
    <n v="8"/>
    <b v="0"/>
    <s v="theater/spaces"/>
    <x v="1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b v="1"/>
    <n v="263"/>
    <b v="1"/>
    <s v="theater/spaces"/>
    <x v="1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b v="1"/>
    <n v="394"/>
    <b v="1"/>
    <s v="theater/spaces"/>
    <x v="1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b v="1"/>
    <n v="1049"/>
    <b v="1"/>
    <s v="theater/spaces"/>
    <x v="1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b v="1"/>
    <n v="308"/>
    <b v="1"/>
    <s v="theater/spaces"/>
    <x v="1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b v="1"/>
    <n v="1088"/>
    <b v="1"/>
    <s v="theater/spaces"/>
    <x v="1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b v="1"/>
    <n v="73"/>
    <b v="1"/>
    <s v="theater/spaces"/>
    <x v="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b v="1"/>
    <n v="143"/>
    <b v="1"/>
    <s v="theater/spaces"/>
    <x v="1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b v="1"/>
    <n v="1420"/>
    <b v="1"/>
    <s v="theater/spaces"/>
    <x v="1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b v="1"/>
    <n v="305"/>
    <b v="1"/>
    <s v="theater/spaces"/>
    <x v="1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b v="1"/>
    <n v="551"/>
    <b v="1"/>
    <s v="theater/spaces"/>
    <x v="1"/>
    <x v="2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0"/>
    <s v="DE"/>
    <s v="EUR"/>
    <n v="1444291193"/>
    <n v="1441699193"/>
    <x v="2716"/>
    <b v="1"/>
    <n v="187"/>
    <b v="1"/>
    <s v="theater/spaces"/>
    <x v="1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b v="1"/>
    <n v="325"/>
    <b v="1"/>
    <s v="theater/spaces"/>
    <x v="1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b v="1"/>
    <n v="148"/>
    <b v="1"/>
    <s v="theater/spaces"/>
    <x v="1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b v="0"/>
    <n v="69"/>
    <b v="1"/>
    <s v="theater/spaces"/>
    <x v="1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b v="0"/>
    <n v="173"/>
    <b v="1"/>
    <s v="theater/spaces"/>
    <x v="1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b v="0"/>
    <n v="269"/>
    <b v="1"/>
    <s v="technology/hardware"/>
    <x v="2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b v="0"/>
    <n v="185"/>
    <b v="1"/>
    <s v="technology/hardware"/>
    <x v="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b v="0"/>
    <n v="176"/>
    <b v="1"/>
    <s v="technology/hardware"/>
    <x v="2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b v="0"/>
    <n v="1019"/>
    <b v="1"/>
    <s v="technology/hardware"/>
    <x v="2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b v="0"/>
    <n v="113"/>
    <b v="1"/>
    <s v="technology/hardware"/>
    <x v="2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b v="0"/>
    <n v="404"/>
    <b v="1"/>
    <s v="technology/hardware"/>
    <x v="2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b v="0"/>
    <n v="707"/>
    <b v="1"/>
    <s v="technology/hardware"/>
    <x v="2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b v="0"/>
    <n v="392"/>
    <b v="1"/>
    <s v="technology/hardware"/>
    <x v="2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b v="0"/>
    <n v="23"/>
    <b v="1"/>
    <s v="technology/hardware"/>
    <x v="2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b v="0"/>
    <n v="682"/>
    <b v="1"/>
    <s v="technology/hardware"/>
    <x v="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b v="0"/>
    <n v="37"/>
    <b v="1"/>
    <s v="technology/hardware"/>
    <x v="2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b v="0"/>
    <n v="146"/>
    <b v="1"/>
    <s v="technology/hardware"/>
    <x v="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b v="0"/>
    <n v="119"/>
    <b v="1"/>
    <s v="technology/hardware"/>
    <x v="2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b v="0"/>
    <n v="163"/>
    <b v="1"/>
    <s v="technology/hardware"/>
    <x v="2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b v="0"/>
    <n v="339"/>
    <b v="1"/>
    <s v="technology/hardware"/>
    <x v="2"/>
    <x v="4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0"/>
    <s v="CA"/>
    <s v="CAD"/>
    <n v="1398268773"/>
    <n v="1395676773"/>
    <x v="2736"/>
    <b v="0"/>
    <n v="58"/>
    <b v="1"/>
    <s v="technology/hardware"/>
    <x v="2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b v="0"/>
    <n v="456"/>
    <b v="1"/>
    <s v="technology/hardware"/>
    <x v="2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b v="0"/>
    <n v="15"/>
    <b v="1"/>
    <s v="technology/hardware"/>
    <x v="2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b v="0"/>
    <n v="191"/>
    <b v="1"/>
    <s v="technology/hardware"/>
    <x v="2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b v="0"/>
    <n v="17"/>
    <b v="1"/>
    <s v="technology/hardware"/>
    <x v="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b v="0"/>
    <n v="4"/>
    <b v="0"/>
    <s v="publishing/children's books"/>
    <x v="3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b v="0"/>
    <n v="18"/>
    <b v="0"/>
    <s v="publishing/children's books"/>
    <x v="3"/>
    <x v="5"/>
  </r>
  <r>
    <n v="2743"/>
    <s v="St. Nick Jr"/>
    <s v="One Christmas every child was naughty, and Santa's son _x000d_St. Nick Jr sacrifices all his gifts over his whole life, for the children"/>
    <n v="5999"/>
    <n v="0"/>
    <x v="2"/>
    <s v="US"/>
    <s v="USD"/>
    <n v="1476863607"/>
    <n v="1474271607"/>
    <x v="2743"/>
    <b v="0"/>
    <n v="0"/>
    <b v="0"/>
    <s v="publishing/children's books"/>
    <x v="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b v="0"/>
    <n v="22"/>
    <b v="0"/>
    <s v="publishing/children's books"/>
    <x v="3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b v="0"/>
    <n v="49"/>
    <b v="0"/>
    <s v="publishing/children's books"/>
    <x v="3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b v="0"/>
    <n v="19"/>
    <b v="0"/>
    <s v="publishing/children's books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b v="0"/>
    <n v="4"/>
    <b v="0"/>
    <s v="publishing/children's books"/>
    <x v="3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b v="0"/>
    <n v="4"/>
    <b v="0"/>
    <s v="publishing/children's books"/>
    <x v="3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b v="0"/>
    <n v="2"/>
    <b v="0"/>
    <s v="publishing/children's books"/>
    <x v="3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b v="0"/>
    <n v="0"/>
    <b v="0"/>
    <s v="publishing/children's books"/>
    <x v="3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b v="0"/>
    <n v="0"/>
    <b v="0"/>
    <s v="publishing/children's books"/>
    <x v="3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b v="0"/>
    <n v="14"/>
    <b v="0"/>
    <s v="publishing/children's books"/>
    <x v="3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b v="0"/>
    <n v="8"/>
    <b v="0"/>
    <s v="publishing/children's books"/>
    <x v="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b v="0"/>
    <n v="0"/>
    <b v="0"/>
    <s v="publishing/children's books"/>
    <x v="3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b v="0"/>
    <n v="15"/>
    <b v="0"/>
    <s v="publishing/children's books"/>
    <x v="3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b v="0"/>
    <n v="33"/>
    <b v="0"/>
    <s v="publishing/children's books"/>
    <x v="3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b v="0"/>
    <n v="2"/>
    <b v="0"/>
    <s v="publishing/children's books"/>
    <x v="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b v="0"/>
    <n v="6"/>
    <b v="0"/>
    <s v="publishing/children's books"/>
    <x v="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b v="0"/>
    <n v="2"/>
    <b v="0"/>
    <s v="publishing/children's books"/>
    <x v="3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b v="0"/>
    <n v="0"/>
    <b v="0"/>
    <s v="publishing/children's books"/>
    <x v="3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b v="0"/>
    <n v="4"/>
    <b v="0"/>
    <s v="publishing/children's books"/>
    <x v="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b v="0"/>
    <n v="1"/>
    <b v="0"/>
    <s v="publishing/children's books"/>
    <x v="3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b v="0"/>
    <n v="3"/>
    <b v="0"/>
    <s v="publishing/children's books"/>
    <x v="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b v="0"/>
    <n v="4"/>
    <b v="0"/>
    <s v="publishing/children's books"/>
    <x v="3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b v="0"/>
    <n v="0"/>
    <b v="0"/>
    <s v="publishing/children's books"/>
    <x v="3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b v="0"/>
    <n v="4"/>
    <b v="0"/>
    <s v="publishing/children's books"/>
    <x v="3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b v="0"/>
    <n v="3"/>
    <b v="0"/>
    <s v="publishing/children's books"/>
    <x v="3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b v="0"/>
    <n v="34"/>
    <b v="0"/>
    <s v="publishing/children's books"/>
    <x v="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b v="0"/>
    <n v="2"/>
    <b v="0"/>
    <s v="publishing/children's books"/>
    <x v="3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b v="0"/>
    <n v="33"/>
    <b v="0"/>
    <s v="publishing/children's books"/>
    <x v="3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b v="0"/>
    <n v="0"/>
    <b v="0"/>
    <s v="publishing/children's books"/>
    <x v="3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b v="0"/>
    <n v="0"/>
    <b v="0"/>
    <s v="publishing/children's books"/>
    <x v="3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b v="0"/>
    <n v="1"/>
    <b v="0"/>
    <s v="publishing/children's books"/>
    <x v="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b v="0"/>
    <n v="13"/>
    <b v="0"/>
    <s v="publishing/children's books"/>
    <x v="3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b v="0"/>
    <n v="2"/>
    <b v="0"/>
    <s v="publishing/children's books"/>
    <x v="3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b v="0"/>
    <n v="36"/>
    <b v="0"/>
    <s v="publishing/children's books"/>
    <x v="3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b v="0"/>
    <n v="1"/>
    <b v="0"/>
    <s v="publishing/children's books"/>
    <x v="3"/>
    <x v="0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2"/>
    <s v="US"/>
    <s v="USD"/>
    <n v="1409009306"/>
    <n v="1406417306"/>
    <x v="2778"/>
    <b v="0"/>
    <n v="15"/>
    <b v="0"/>
    <s v="publishing/children's books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b v="0"/>
    <n v="1"/>
    <b v="0"/>
    <s v="publishing/children's books"/>
    <x v="3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b v="0"/>
    <n v="0"/>
    <b v="0"/>
    <s v="publishing/children's books"/>
    <x v="3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b v="0"/>
    <n v="28"/>
    <b v="1"/>
    <s v="theater/plays"/>
    <x v="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b v="0"/>
    <n v="18"/>
    <b v="1"/>
    <s v="theater/plays"/>
    <x v="1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b v="0"/>
    <n v="61"/>
    <b v="1"/>
    <s v="theater/plays"/>
    <x v="1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b v="0"/>
    <n v="108"/>
    <b v="1"/>
    <s v="theater/plays"/>
    <x v="1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b v="0"/>
    <n v="142"/>
    <b v="1"/>
    <s v="theater/plays"/>
    <x v="1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b v="0"/>
    <n v="74"/>
    <b v="1"/>
    <s v="theater/plays"/>
    <x v="1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b v="0"/>
    <n v="38"/>
    <b v="1"/>
    <s v="theater/plays"/>
    <x v="1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b v="0"/>
    <n v="20"/>
    <b v="1"/>
    <s v="theater/plays"/>
    <x v="1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b v="0"/>
    <n v="24"/>
    <b v="1"/>
    <s v="theater/plays"/>
    <x v="1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b v="0"/>
    <n v="66"/>
    <b v="1"/>
    <s v="theater/plays"/>
    <x v="1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b v="0"/>
    <n v="28"/>
    <b v="1"/>
    <s v="theater/plays"/>
    <x v="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b v="0"/>
    <n v="24"/>
    <b v="1"/>
    <s v="theater/plays"/>
    <x v="1"/>
    <x v="0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0"/>
    <s v="AU"/>
    <s v="AUD"/>
    <n v="1437473005"/>
    <n v="1434881005"/>
    <x v="2793"/>
    <b v="0"/>
    <n v="73"/>
    <b v="1"/>
    <s v="theater/plays"/>
    <x v="1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b v="0"/>
    <n v="3"/>
    <b v="1"/>
    <s v="theater/plays"/>
    <x v="1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b v="0"/>
    <n v="20"/>
    <b v="1"/>
    <s v="theater/plays"/>
    <x v="1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b v="0"/>
    <n v="21"/>
    <b v="1"/>
    <s v="theater/plays"/>
    <x v="1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b v="0"/>
    <n v="94"/>
    <b v="1"/>
    <s v="theater/plays"/>
    <x v="1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b v="0"/>
    <n v="139"/>
    <b v="1"/>
    <s v="theater/plays"/>
    <x v="1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b v="0"/>
    <n v="130"/>
    <b v="1"/>
    <s v="theater/plays"/>
    <x v="1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b v="0"/>
    <n v="31"/>
    <b v="1"/>
    <s v="theater/plays"/>
    <x v="1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b v="0"/>
    <n v="13"/>
    <b v="1"/>
    <s v="theater/plays"/>
    <x v="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b v="0"/>
    <n v="90"/>
    <b v="1"/>
    <s v="theater/plays"/>
    <x v="1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b v="0"/>
    <n v="141"/>
    <b v="1"/>
    <s v="theater/plays"/>
    <x v="1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b v="0"/>
    <n v="23"/>
    <b v="1"/>
    <s v="theater/plays"/>
    <x v="1"/>
    <x v="3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x v="0"/>
    <s v="GB"/>
    <s v="GBP"/>
    <n v="1440245273"/>
    <n v="1438085273"/>
    <x v="2805"/>
    <b v="0"/>
    <n v="18"/>
    <b v="1"/>
    <s v="theater/plays"/>
    <x v="1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b v="0"/>
    <n v="76"/>
    <b v="1"/>
    <s v="theater/plays"/>
    <x v="1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b v="0"/>
    <n v="93"/>
    <b v="1"/>
    <s v="theater/plays"/>
    <x v="1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b v="0"/>
    <n v="69"/>
    <b v="1"/>
    <s v="theater/plays"/>
    <x v="1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b v="0"/>
    <n v="21"/>
    <b v="1"/>
    <s v="theater/plays"/>
    <x v="1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b v="0"/>
    <n v="57"/>
    <b v="1"/>
    <s v="theater/plays"/>
    <x v="1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b v="0"/>
    <n v="108"/>
    <b v="1"/>
    <s v="theater/plays"/>
    <x v="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b v="0"/>
    <n v="83"/>
    <b v="1"/>
    <s v="theater/plays"/>
    <x v="1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b v="0"/>
    <n v="96"/>
    <b v="1"/>
    <s v="theater/plays"/>
    <x v="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b v="0"/>
    <n v="64"/>
    <b v="1"/>
    <s v="theater/plays"/>
    <x v="1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b v="0"/>
    <n v="14"/>
    <b v="1"/>
    <s v="theater/plays"/>
    <x v="1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b v="0"/>
    <n v="169"/>
    <b v="1"/>
    <s v="theater/plays"/>
    <x v="1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b v="0"/>
    <n v="33"/>
    <b v="1"/>
    <s v="theater/plays"/>
    <x v="1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b v="0"/>
    <n v="102"/>
    <b v="1"/>
    <s v="theater/plays"/>
    <x v="1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b v="0"/>
    <n v="104"/>
    <b v="1"/>
    <s v="theater/plays"/>
    <x v="1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b v="0"/>
    <n v="20"/>
    <b v="1"/>
    <s v="theater/plays"/>
    <x v="1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b v="0"/>
    <n v="35"/>
    <b v="1"/>
    <s v="theater/plays"/>
    <x v="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b v="0"/>
    <n v="94"/>
    <b v="1"/>
    <s v="theater/plays"/>
    <x v="1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b v="0"/>
    <n v="14"/>
    <b v="1"/>
    <s v="theater/plays"/>
    <x v="1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b v="0"/>
    <n v="15"/>
    <b v="1"/>
    <s v="theater/plays"/>
    <x v="1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b v="0"/>
    <n v="51"/>
    <b v="1"/>
    <s v="theater/plays"/>
    <x v="1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b v="0"/>
    <n v="19"/>
    <b v="1"/>
    <s v="theater/plays"/>
    <x v="1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b v="0"/>
    <n v="23"/>
    <b v="1"/>
    <s v="theater/plays"/>
    <x v="1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b v="0"/>
    <n v="97"/>
    <b v="1"/>
    <s v="theater/plays"/>
    <x v="1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b v="0"/>
    <n v="76"/>
    <b v="1"/>
    <s v="theater/plays"/>
    <x v="1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b v="0"/>
    <n v="11"/>
    <b v="1"/>
    <s v="theater/plays"/>
    <x v="1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b v="0"/>
    <n v="52"/>
    <b v="1"/>
    <s v="theater/plays"/>
    <x v="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b v="0"/>
    <n v="95"/>
    <b v="1"/>
    <s v="theater/plays"/>
    <x v="1"/>
    <x v="3"/>
  </r>
  <r>
    <n v="2833"/>
    <s v="Star Man Rocket Man"/>
    <s v="A new play about exploring outer space"/>
    <n v="2700"/>
    <n v="2923"/>
    <x v="0"/>
    <s v="US"/>
    <s v="USD"/>
    <n v="1444528800"/>
    <n v="1442804633"/>
    <x v="2833"/>
    <b v="0"/>
    <n v="35"/>
    <b v="1"/>
    <s v="theater/plays"/>
    <x v="1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b v="0"/>
    <n v="21"/>
    <b v="1"/>
    <s v="theater/plays"/>
    <x v="1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b v="0"/>
    <n v="93"/>
    <b v="1"/>
    <s v="theater/plays"/>
    <x v="1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b v="0"/>
    <n v="11"/>
    <b v="1"/>
    <s v="theater/plays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b v="0"/>
    <n v="21"/>
    <b v="1"/>
    <s v="theater/plays"/>
    <x v="1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b v="0"/>
    <n v="54"/>
    <b v="1"/>
    <s v="theater/plays"/>
    <x v="1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b v="0"/>
    <n v="31"/>
    <b v="1"/>
    <s v="theater/plays"/>
    <x v="1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b v="0"/>
    <n v="132"/>
    <b v="1"/>
    <s v="theater/plays"/>
    <x v="1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b v="0"/>
    <n v="1"/>
    <b v="0"/>
    <s v="theater/plays"/>
    <x v="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b v="0"/>
    <n v="0"/>
    <b v="0"/>
    <s v="theater/plays"/>
    <x v="1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b v="0"/>
    <n v="0"/>
    <b v="0"/>
    <s v="theater/plays"/>
    <x v="1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b v="0"/>
    <n v="1"/>
    <b v="0"/>
    <s v="theater/plays"/>
    <x v="1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b v="0"/>
    <n v="39"/>
    <b v="0"/>
    <s v="theater/plays"/>
    <x v="1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b v="0"/>
    <n v="0"/>
    <b v="0"/>
    <s v="theater/plays"/>
    <x v="1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b v="0"/>
    <n v="0"/>
    <b v="0"/>
    <s v="theater/plays"/>
    <x v="1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b v="0"/>
    <n v="3"/>
    <b v="0"/>
    <s v="theater/plays"/>
    <x v="1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b v="0"/>
    <n v="1"/>
    <b v="0"/>
    <s v="theater/plays"/>
    <x v="1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b v="0"/>
    <n v="13"/>
    <b v="0"/>
    <s v="theater/plays"/>
    <x v="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b v="0"/>
    <n v="0"/>
    <b v="0"/>
    <s v="theater/plays"/>
    <x v="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b v="0"/>
    <n v="6"/>
    <b v="0"/>
    <s v="theater/plays"/>
    <x v="1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b v="0"/>
    <n v="0"/>
    <b v="0"/>
    <s v="theater/plays"/>
    <x v="1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b v="0"/>
    <n v="14"/>
    <b v="0"/>
    <s v="theater/plays"/>
    <x v="1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b v="0"/>
    <n v="5"/>
    <b v="0"/>
    <s v="theater/plays"/>
    <x v="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b v="0"/>
    <n v="6"/>
    <b v="0"/>
    <s v="theater/plays"/>
    <x v="1"/>
    <x v="0"/>
  </r>
  <r>
    <n v="2857"/>
    <s v="Los Tradicionales"/>
    <s v="Somos una compaÃ±Ã­a de teatro independiente. Y en el 2017 queremos arrancar con el montaje de 3 obras._x000d_3 elencos, 3 espacios."/>
    <n v="38000"/>
    <n v="7500"/>
    <x v="2"/>
    <s v="MX"/>
    <s v="MXN"/>
    <n v="1487613600"/>
    <n v="1482444295"/>
    <x v="2857"/>
    <b v="0"/>
    <n v="15"/>
    <b v="0"/>
    <s v="theater/plays"/>
    <x v="1"/>
    <x v="2"/>
  </r>
  <r>
    <n v="2858"/>
    <s v="Gay Party Superposh 'Winter Wonderland'"/>
    <s v="Een Gay Party in het centrum van Amersfoort. _x000d_Een geweldige avond uit, met een show, optredens en DJ's."/>
    <n v="1000"/>
    <n v="0"/>
    <x v="2"/>
    <s v="NL"/>
    <s v="EUR"/>
    <n v="1417778880"/>
    <n v="1415711095"/>
    <x v="2858"/>
    <b v="0"/>
    <n v="0"/>
    <b v="0"/>
    <s v="theater/plays"/>
    <x v="1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b v="0"/>
    <n v="1"/>
    <b v="0"/>
    <s v="theater/plays"/>
    <x v="1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b v="0"/>
    <n v="9"/>
    <b v="0"/>
    <s v="theater/plays"/>
    <x v="1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b v="0"/>
    <n v="3"/>
    <b v="0"/>
    <s v="theater/plays"/>
    <x v="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b v="0"/>
    <n v="3"/>
    <b v="0"/>
    <s v="theater/plays"/>
    <x v="1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b v="0"/>
    <n v="1"/>
    <b v="0"/>
    <s v="theater/plays"/>
    <x v="1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b v="0"/>
    <n v="3"/>
    <b v="0"/>
    <s v="theater/plays"/>
    <x v="1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b v="0"/>
    <n v="0"/>
    <b v="0"/>
    <s v="theater/plays"/>
    <x v="1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b v="0"/>
    <n v="2"/>
    <b v="0"/>
    <s v="theater/plays"/>
    <x v="1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b v="0"/>
    <n v="10"/>
    <b v="0"/>
    <s v="theater/plays"/>
    <x v="1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b v="0"/>
    <n v="60"/>
    <b v="0"/>
    <s v="theater/plays"/>
    <x v="1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b v="0"/>
    <n v="5"/>
    <b v="0"/>
    <s v="theater/plays"/>
    <x v="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b v="0"/>
    <n v="9"/>
    <b v="0"/>
    <s v="theater/plays"/>
    <x v="1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b v="0"/>
    <n v="13"/>
    <b v="0"/>
    <s v="theater/plays"/>
    <x v="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b v="0"/>
    <n v="0"/>
    <b v="0"/>
    <s v="theater/plays"/>
    <x v="1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b v="0"/>
    <n v="8"/>
    <b v="0"/>
    <s v="theater/plays"/>
    <x v="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b v="0"/>
    <n v="3"/>
    <b v="0"/>
    <s v="theater/plays"/>
    <x v="1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b v="0"/>
    <n v="3"/>
    <b v="0"/>
    <s v="theater/plays"/>
    <x v="1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b v="0"/>
    <n v="0"/>
    <b v="0"/>
    <s v="theater/plays"/>
    <x v="1"/>
    <x v="0"/>
  </r>
  <r>
    <n v="2877"/>
    <s v="COLLABORATION: WARHOL &amp; BASQUIAT"/>
    <s v="Two of the 20th Centuryâ€™s Greatest Artists _x000d_navigate the perilous terrain of Art &amp; Fame _x000d_in a historic Collaboration."/>
    <n v="6000"/>
    <n v="650"/>
    <x v="2"/>
    <s v="US"/>
    <s v="USD"/>
    <n v="1480525200"/>
    <n v="1477781724"/>
    <x v="2877"/>
    <b v="0"/>
    <n v="6"/>
    <b v="0"/>
    <s v="theater/plays"/>
    <x v="1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b v="0"/>
    <n v="4"/>
    <b v="0"/>
    <s v="theater/plays"/>
    <x v="1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b v="0"/>
    <n v="1"/>
    <b v="0"/>
    <s v="theater/plays"/>
    <x v="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b v="0"/>
    <n v="29"/>
    <b v="0"/>
    <s v="theater/plays"/>
    <x v="1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b v="0"/>
    <n v="0"/>
    <b v="0"/>
    <s v="theater/plays"/>
    <x v="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b v="0"/>
    <n v="4"/>
    <b v="0"/>
    <s v="theater/plays"/>
    <x v="1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b v="0"/>
    <n v="5"/>
    <b v="0"/>
    <s v="theater/plays"/>
    <x v="1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b v="0"/>
    <n v="4"/>
    <b v="0"/>
    <s v="theater/plays"/>
    <x v="1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b v="0"/>
    <n v="5"/>
    <b v="0"/>
    <s v="theater/plays"/>
    <x v="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b v="0"/>
    <n v="1"/>
    <b v="0"/>
    <s v="theater/plays"/>
    <x v="1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b v="0"/>
    <n v="1"/>
    <b v="0"/>
    <s v="theater/plays"/>
    <x v="1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b v="0"/>
    <n v="0"/>
    <b v="0"/>
    <s v="theater/plays"/>
    <x v="1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b v="0"/>
    <n v="14"/>
    <b v="0"/>
    <s v="theater/plays"/>
    <x v="1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b v="0"/>
    <n v="3"/>
    <b v="0"/>
    <s v="theater/plays"/>
    <x v="1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b v="0"/>
    <n v="10"/>
    <b v="0"/>
    <s v="theater/plays"/>
    <x v="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b v="0"/>
    <n v="17"/>
    <b v="0"/>
    <s v="theater/plays"/>
    <x v="1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b v="0"/>
    <n v="2"/>
    <b v="0"/>
    <s v="theater/plays"/>
    <x v="1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b v="0"/>
    <n v="0"/>
    <b v="0"/>
    <s v="theater/plays"/>
    <x v="1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b v="0"/>
    <n v="4"/>
    <b v="0"/>
    <s v="theater/plays"/>
    <x v="1"/>
    <x v="3"/>
  </r>
  <r>
    <n v="2896"/>
    <s v="&quot;Miracle on 34th Street&quot; - We believe. Do you believe in us?"/>
    <s v="&quot;Miracle on 34th Street&quot; is about faith and believing in others. _x000d_We believe. Do you?"/>
    <n v="3000"/>
    <n v="625"/>
    <x v="2"/>
    <s v="US"/>
    <s v="USD"/>
    <n v="1481522400"/>
    <n v="1480283321"/>
    <x v="2896"/>
    <b v="0"/>
    <n v="12"/>
    <b v="0"/>
    <s v="theater/plays"/>
    <x v="1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b v="0"/>
    <n v="3"/>
    <b v="0"/>
    <s v="theater/plays"/>
    <x v="1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b v="0"/>
    <n v="12"/>
    <b v="0"/>
    <s v="theater/plays"/>
    <x v="1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b v="0"/>
    <n v="0"/>
    <b v="0"/>
    <s v="theater/plays"/>
    <x v="1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b v="0"/>
    <n v="7"/>
    <b v="0"/>
    <s v="theater/plays"/>
    <x v="1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b v="0"/>
    <n v="2"/>
    <b v="0"/>
    <s v="theater/plays"/>
    <x v="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b v="0"/>
    <n v="1"/>
    <b v="0"/>
    <s v="theater/plays"/>
    <x v="1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b v="0"/>
    <n v="4"/>
    <b v="0"/>
    <s v="theater/plays"/>
    <x v="1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b v="0"/>
    <n v="4"/>
    <b v="0"/>
    <s v="theater/plays"/>
    <x v="1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b v="0"/>
    <n v="17"/>
    <b v="0"/>
    <s v="theater/plays"/>
    <x v="1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b v="0"/>
    <n v="7"/>
    <b v="0"/>
    <s v="theater/plays"/>
    <x v="1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b v="0"/>
    <n v="2"/>
    <b v="0"/>
    <s v="theater/plays"/>
    <x v="1"/>
    <x v="2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x v="2"/>
    <s v="US"/>
    <s v="USD"/>
    <n v="1465407219"/>
    <n v="1462815219"/>
    <x v="2908"/>
    <b v="0"/>
    <n v="5"/>
    <b v="0"/>
    <s v="theater/plays"/>
    <x v="1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b v="0"/>
    <n v="1"/>
    <b v="0"/>
    <s v="theater/plays"/>
    <x v="1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b v="0"/>
    <n v="1"/>
    <b v="0"/>
    <s v="theater/plays"/>
    <x v="1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b v="0"/>
    <n v="14"/>
    <b v="0"/>
    <s v="theater/plays"/>
    <x v="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b v="0"/>
    <n v="26"/>
    <b v="0"/>
    <s v="theater/plays"/>
    <x v="1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b v="0"/>
    <n v="2"/>
    <b v="0"/>
    <s v="theater/plays"/>
    <x v="1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b v="0"/>
    <n v="1"/>
    <b v="0"/>
    <s v="theater/plays"/>
    <x v="1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b v="0"/>
    <n v="3"/>
    <b v="0"/>
    <s v="theater/plays"/>
    <x v="1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b v="0"/>
    <n v="7"/>
    <b v="0"/>
    <s v="theater/plays"/>
    <x v="1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b v="0"/>
    <n v="9"/>
    <b v="0"/>
    <s v="theater/plays"/>
    <x v="1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b v="0"/>
    <n v="20"/>
    <b v="0"/>
    <s v="theater/plays"/>
    <x v="1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b v="0"/>
    <n v="6"/>
    <b v="0"/>
    <s v="theater/plays"/>
    <x v="1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b v="0"/>
    <n v="13"/>
    <b v="0"/>
    <s v="theater/plays"/>
    <x v="1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b v="0"/>
    <n v="3"/>
    <b v="1"/>
    <s v="theater/musical"/>
    <x v="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b v="0"/>
    <n v="6"/>
    <b v="1"/>
    <s v="theater/musical"/>
    <x v="1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b v="0"/>
    <n v="10"/>
    <b v="1"/>
    <s v="theater/musical"/>
    <x v="1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b v="0"/>
    <n v="147"/>
    <b v="1"/>
    <s v="theater/musical"/>
    <x v="1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b v="0"/>
    <n v="199"/>
    <b v="1"/>
    <s v="theater/musical"/>
    <x v="1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b v="0"/>
    <n v="50"/>
    <b v="1"/>
    <s v="theater/musical"/>
    <x v="1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b v="0"/>
    <n v="21"/>
    <b v="1"/>
    <s v="theater/musical"/>
    <x v="1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b v="0"/>
    <n v="24"/>
    <b v="1"/>
    <s v="theater/musical"/>
    <x v="1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b v="0"/>
    <n v="32"/>
    <b v="1"/>
    <s v="theater/musical"/>
    <x v="1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b v="0"/>
    <n v="62"/>
    <b v="1"/>
    <s v="theater/musical"/>
    <x v="1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b v="0"/>
    <n v="9"/>
    <b v="1"/>
    <s v="theater/musical"/>
    <x v="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b v="0"/>
    <n v="38"/>
    <b v="1"/>
    <s v="theater/musical"/>
    <x v="1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b v="0"/>
    <n v="54"/>
    <b v="1"/>
    <s v="theater/musical"/>
    <x v="1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b v="0"/>
    <n v="37"/>
    <b v="1"/>
    <s v="theater/musical"/>
    <x v="1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b v="0"/>
    <n v="39"/>
    <b v="1"/>
    <s v="theater/musical"/>
    <x v="1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b v="0"/>
    <n v="34"/>
    <b v="1"/>
    <s v="theater/musical"/>
    <x v="1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b v="0"/>
    <n v="55"/>
    <b v="1"/>
    <s v="theater/musical"/>
    <x v="1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b v="0"/>
    <n v="32"/>
    <b v="1"/>
    <s v="theater/musical"/>
    <x v="1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b v="0"/>
    <n v="25"/>
    <b v="1"/>
    <s v="theater/musical"/>
    <x v="1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b v="0"/>
    <n v="33"/>
    <b v="1"/>
    <s v="theater/musical"/>
    <x v="1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b v="0"/>
    <n v="1"/>
    <b v="0"/>
    <s v="theater/spaces"/>
    <x v="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b v="0"/>
    <n v="202"/>
    <b v="0"/>
    <s v="theater/spaces"/>
    <x v="1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b v="0"/>
    <n v="0"/>
    <b v="0"/>
    <s v="theater/spaces"/>
    <x v="1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b v="0"/>
    <n v="1"/>
    <b v="0"/>
    <s v="theater/spaces"/>
    <x v="1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b v="0"/>
    <n v="0"/>
    <b v="0"/>
    <s v="theater/spaces"/>
    <x v="1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b v="0"/>
    <n v="2"/>
    <b v="0"/>
    <s v="theater/spaces"/>
    <x v="1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b v="0"/>
    <n v="13"/>
    <b v="0"/>
    <s v="theater/spaces"/>
    <x v="1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b v="0"/>
    <n v="9"/>
    <b v="0"/>
    <s v="theater/spaces"/>
    <x v="1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b v="0"/>
    <n v="2"/>
    <b v="0"/>
    <s v="theater/spaces"/>
    <x v="1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b v="0"/>
    <n v="0"/>
    <b v="0"/>
    <s v="theater/spaces"/>
    <x v="1"/>
    <x v="0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x v="1"/>
    <s v="US"/>
    <s v="USD"/>
    <n v="1412536573"/>
    <n v="1408648573"/>
    <x v="2951"/>
    <b v="0"/>
    <n v="58"/>
    <b v="0"/>
    <s v="theater/spaces"/>
    <x v="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b v="0"/>
    <n v="8"/>
    <b v="0"/>
    <s v="theater/spaces"/>
    <x v="1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b v="0"/>
    <n v="3"/>
    <b v="0"/>
    <s v="theater/spaces"/>
    <x v="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b v="0"/>
    <n v="0"/>
    <b v="0"/>
    <s v="theater/spaces"/>
    <x v="1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b v="0"/>
    <n v="11"/>
    <b v="0"/>
    <s v="theater/spaces"/>
    <x v="1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b v="0"/>
    <n v="20"/>
    <b v="0"/>
    <s v="theater/spaces"/>
    <x v="1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b v="0"/>
    <n v="3"/>
    <b v="0"/>
    <s v="theater/spaces"/>
    <x v="1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b v="0"/>
    <n v="0"/>
    <b v="0"/>
    <s v="theater/spaces"/>
    <x v="1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b v="0"/>
    <n v="0"/>
    <b v="0"/>
    <s v="theater/spaces"/>
    <x v="1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b v="0"/>
    <n v="0"/>
    <b v="0"/>
    <s v="theater/spaces"/>
    <x v="1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b v="0"/>
    <n v="108"/>
    <b v="1"/>
    <s v="theater/plays"/>
    <x v="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b v="0"/>
    <n v="20"/>
    <b v="1"/>
    <s v="theater/plays"/>
    <x v="1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b v="0"/>
    <n v="98"/>
    <b v="1"/>
    <s v="theater/plays"/>
    <x v="1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b v="0"/>
    <n v="196"/>
    <b v="1"/>
    <s v="theater/plays"/>
    <x v="1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b v="0"/>
    <n v="39"/>
    <b v="1"/>
    <s v="theater/plays"/>
    <x v="1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b v="0"/>
    <n v="128"/>
    <b v="1"/>
    <s v="theater/plays"/>
    <x v="1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b v="0"/>
    <n v="71"/>
    <b v="1"/>
    <s v="theater/plays"/>
    <x v="1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b v="0"/>
    <n v="47"/>
    <b v="1"/>
    <s v="theater/plays"/>
    <x v="1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b v="0"/>
    <n v="17"/>
    <b v="1"/>
    <s v="theater/plays"/>
    <x v="1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b v="0"/>
    <n v="91"/>
    <b v="1"/>
    <s v="theater/plays"/>
    <x v="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b v="0"/>
    <n v="43"/>
    <b v="1"/>
    <s v="theater/plays"/>
    <x v="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b v="0"/>
    <n v="17"/>
    <b v="1"/>
    <s v="theater/plays"/>
    <x v="1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b v="0"/>
    <n v="33"/>
    <b v="1"/>
    <s v="theater/plays"/>
    <x v="1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b v="0"/>
    <n v="87"/>
    <b v="1"/>
    <s v="theater/plays"/>
    <x v="1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b v="0"/>
    <n v="113"/>
    <b v="1"/>
    <s v="theater/plays"/>
    <x v="1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b v="0"/>
    <n v="14"/>
    <b v="1"/>
    <s v="theater/plays"/>
    <x v="1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b v="0"/>
    <n v="30"/>
    <b v="1"/>
    <s v="theater/plays"/>
    <x v="1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b v="0"/>
    <n v="16"/>
    <b v="1"/>
    <s v="theater/plays"/>
    <x v="1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b v="0"/>
    <n v="46"/>
    <b v="1"/>
    <s v="theater/plays"/>
    <x v="1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b v="0"/>
    <n v="24"/>
    <b v="1"/>
    <s v="theater/plays"/>
    <x v="1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b v="1"/>
    <n v="97"/>
    <b v="1"/>
    <s v="theater/spaces"/>
    <x v="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b v="1"/>
    <n v="59"/>
    <b v="1"/>
    <s v="theater/spaces"/>
    <x v="1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b v="1"/>
    <n v="1095"/>
    <b v="1"/>
    <s v="theater/spaces"/>
    <x v="1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b v="1"/>
    <n v="218"/>
    <b v="1"/>
    <s v="theater/spaces"/>
    <x v="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b v="0"/>
    <n v="111"/>
    <b v="1"/>
    <s v="theater/spaces"/>
    <x v="1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b v="0"/>
    <n v="56"/>
    <b v="1"/>
    <s v="theater/spaces"/>
    <x v="1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b v="0"/>
    <n v="265"/>
    <b v="1"/>
    <s v="theater/spaces"/>
    <x v="1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b v="0"/>
    <n v="28"/>
    <b v="1"/>
    <s v="theater/spaces"/>
    <x v="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b v="0"/>
    <n v="364"/>
    <b v="1"/>
    <s v="theater/spaces"/>
    <x v="1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b v="0"/>
    <n v="27"/>
    <b v="1"/>
    <s v="theater/spaces"/>
    <x v="1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b v="0"/>
    <n v="93"/>
    <b v="1"/>
    <s v="theater/spaces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b v="0"/>
    <n v="64"/>
    <b v="1"/>
    <s v="theater/spaces"/>
    <x v="1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b v="0"/>
    <n v="22"/>
    <b v="1"/>
    <s v="theater/spaces"/>
    <x v="1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b v="0"/>
    <n v="59"/>
    <b v="1"/>
    <s v="theater/spaces"/>
    <x v="1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b v="0"/>
    <n v="249"/>
    <b v="1"/>
    <s v="theater/spaces"/>
    <x v="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b v="0"/>
    <n v="392"/>
    <b v="1"/>
    <s v="theater/spaces"/>
    <x v="1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b v="0"/>
    <n v="115"/>
    <b v="1"/>
    <s v="theater/spaces"/>
    <x v="1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b v="0"/>
    <n v="433"/>
    <b v="1"/>
    <s v="theater/spaces"/>
    <x v="1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b v="0"/>
    <n v="20"/>
    <b v="1"/>
    <s v="theater/spaces"/>
    <x v="1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b v="0"/>
    <n v="8"/>
    <b v="1"/>
    <s v="theater/spaces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b v="0"/>
    <n v="175"/>
    <b v="1"/>
    <s v="theater/spaces"/>
    <x v="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b v="0"/>
    <n v="104"/>
    <b v="1"/>
    <s v="theater/spaces"/>
    <x v="1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b v="0"/>
    <n v="17"/>
    <b v="1"/>
    <s v="theater/spaces"/>
    <x v="1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b v="0"/>
    <n v="277"/>
    <b v="1"/>
    <s v="theater/spaces"/>
    <x v="1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b v="0"/>
    <n v="118"/>
    <b v="1"/>
    <s v="theater/spaces"/>
    <x v="1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b v="0"/>
    <n v="97"/>
    <b v="1"/>
    <s v="theater/spaces"/>
    <x v="1"/>
    <x v="3"/>
  </r>
  <r>
    <n v="3007"/>
    <s v="Bethlem"/>
    <s v="Consuite for 2015 CoreCon.  An adventure into insanity."/>
    <n v="600"/>
    <n v="1080"/>
    <x v="0"/>
    <s v="US"/>
    <s v="USD"/>
    <n v="1429938683"/>
    <n v="1428124283"/>
    <x v="3007"/>
    <b v="0"/>
    <n v="20"/>
    <b v="1"/>
    <s v="theater/spaces"/>
    <x v="1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b v="0"/>
    <n v="26"/>
    <b v="1"/>
    <s v="theater/spaces"/>
    <x v="1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b v="0"/>
    <n v="128"/>
    <b v="1"/>
    <s v="theater/spaces"/>
    <x v="1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b v="0"/>
    <n v="15"/>
    <b v="1"/>
    <s v="theater/spaces"/>
    <x v="1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b v="0"/>
    <n v="25"/>
    <b v="1"/>
    <s v="theater/spaces"/>
    <x v="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b v="0"/>
    <n v="55"/>
    <b v="1"/>
    <s v="theater/spaces"/>
    <x v="1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b v="0"/>
    <n v="107"/>
    <b v="1"/>
    <s v="theater/spaces"/>
    <x v="1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b v="0"/>
    <n v="557"/>
    <b v="1"/>
    <s v="theater/spaces"/>
    <x v="1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b v="0"/>
    <n v="40"/>
    <b v="1"/>
    <s v="theater/spaces"/>
    <x v="1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b v="0"/>
    <n v="36"/>
    <b v="1"/>
    <s v="theater/spaces"/>
    <x v="1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b v="0"/>
    <n v="159"/>
    <b v="1"/>
    <s v="theater/spaces"/>
    <x v="1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b v="0"/>
    <n v="41"/>
    <b v="1"/>
    <s v="theater/spaces"/>
    <x v="1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b v="0"/>
    <n v="226"/>
    <b v="1"/>
    <s v="theater/spaces"/>
    <x v="1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b v="0"/>
    <n v="30"/>
    <b v="1"/>
    <s v="theater/spaces"/>
    <x v="1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b v="0"/>
    <n v="103"/>
    <b v="1"/>
    <s v="theater/spaces"/>
    <x v="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b v="0"/>
    <n v="62"/>
    <b v="1"/>
    <s v="theater/spaces"/>
    <x v="1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b v="0"/>
    <n v="6"/>
    <b v="1"/>
    <s v="theater/spaces"/>
    <x v="1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b v="0"/>
    <n v="182"/>
    <b v="1"/>
    <s v="theater/spaces"/>
    <x v="1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b v="0"/>
    <n v="145"/>
    <b v="1"/>
    <s v="theater/spaces"/>
    <x v="1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b v="0"/>
    <n v="25"/>
    <b v="1"/>
    <s v="theater/spaces"/>
    <x v="1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b v="0"/>
    <n v="320"/>
    <b v="1"/>
    <s v="theater/spaces"/>
    <x v="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b v="0"/>
    <n v="99"/>
    <b v="1"/>
    <s v="theater/spaces"/>
    <x v="1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b v="0"/>
    <n v="348"/>
    <b v="1"/>
    <s v="theater/spaces"/>
    <x v="1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b v="0"/>
    <n v="41"/>
    <b v="1"/>
    <s v="theater/spaces"/>
    <x v="1"/>
    <x v="0"/>
  </r>
  <r>
    <n v="3031"/>
    <s v="Blue Thyme Nights"/>
    <s v="Blue Thyme Nights is the production of Am I Blue by Beth Henley &amp; Thymus Vulgaris by Lanford  Wilson._x000d__x000d_Artwork by Charlotte Ager"/>
    <n v="1500"/>
    <n v="1500"/>
    <x v="0"/>
    <s v="US"/>
    <s v="USD"/>
    <n v="1476479447"/>
    <n v="1471295447"/>
    <x v="3031"/>
    <b v="0"/>
    <n v="29"/>
    <b v="1"/>
    <s v="theater/spaces"/>
    <x v="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b v="0"/>
    <n v="25"/>
    <b v="1"/>
    <s v="theater/spaces"/>
    <x v="1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b v="0"/>
    <n v="23"/>
    <b v="1"/>
    <s v="theater/spaces"/>
    <x v="1"/>
    <x v="2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x v="0"/>
    <s v="US"/>
    <s v="USD"/>
    <n v="1477972740"/>
    <n v="1475326255"/>
    <x v="3034"/>
    <b v="0"/>
    <n v="1260"/>
    <b v="1"/>
    <s v="theater/spaces"/>
    <x v="1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b v="0"/>
    <n v="307"/>
    <b v="1"/>
    <s v="theater/spaces"/>
    <x v="1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b v="0"/>
    <n v="329"/>
    <b v="1"/>
    <s v="theater/spaces"/>
    <x v="1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b v="0"/>
    <n v="32"/>
    <b v="1"/>
    <s v="theater/spaces"/>
    <x v="1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b v="0"/>
    <n v="27"/>
    <b v="1"/>
    <s v="theater/spaces"/>
    <x v="1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b v="0"/>
    <n v="236"/>
    <b v="1"/>
    <s v="theater/spaces"/>
    <x v="1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b v="0"/>
    <n v="42"/>
    <b v="1"/>
    <s v="theater/spaces"/>
    <x v="1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b v="0"/>
    <n v="95"/>
    <b v="1"/>
    <s v="theater/spaces"/>
    <x v="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b v="0"/>
    <n v="37"/>
    <b v="1"/>
    <s v="theater/spaces"/>
    <x v="1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b v="0"/>
    <n v="128"/>
    <b v="1"/>
    <s v="theater/spaces"/>
    <x v="1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b v="0"/>
    <n v="156"/>
    <b v="1"/>
    <s v="theater/spaces"/>
    <x v="1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b v="0"/>
    <n v="64"/>
    <b v="1"/>
    <s v="theater/spaces"/>
    <x v="1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b v="0"/>
    <n v="58"/>
    <b v="1"/>
    <s v="theater/spaces"/>
    <x v="1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b v="0"/>
    <n v="20"/>
    <b v="1"/>
    <s v="theater/spaces"/>
    <x v="1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b v="0"/>
    <n v="47"/>
    <b v="1"/>
    <s v="theater/spaces"/>
    <x v="1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b v="0"/>
    <n v="54"/>
    <b v="1"/>
    <s v="theater/spaces"/>
    <x v="1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b v="0"/>
    <n v="9"/>
    <b v="1"/>
    <s v="theater/spaces"/>
    <x v="1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b v="1"/>
    <n v="35"/>
    <b v="0"/>
    <s v="theater/spaces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b v="0"/>
    <n v="2"/>
    <b v="0"/>
    <s v="theater/spaces"/>
    <x v="1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b v="0"/>
    <n v="3"/>
    <b v="0"/>
    <s v="theater/spaces"/>
    <x v="1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b v="0"/>
    <n v="0"/>
    <b v="0"/>
    <s v="theater/spaces"/>
    <x v="1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b v="0"/>
    <n v="1"/>
    <b v="0"/>
    <s v="theater/spaces"/>
    <x v="1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b v="0"/>
    <n v="0"/>
    <b v="0"/>
    <s v="theater/spaces"/>
    <x v="1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b v="0"/>
    <n v="0"/>
    <b v="0"/>
    <s v="theater/spaces"/>
    <x v="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b v="0"/>
    <n v="3"/>
    <b v="0"/>
    <s v="theater/spaces"/>
    <x v="1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b v="0"/>
    <n v="11"/>
    <b v="0"/>
    <s v="theater/spaces"/>
    <x v="1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b v="0"/>
    <n v="6"/>
    <b v="0"/>
    <s v="theater/spaces"/>
    <x v="1"/>
    <x v="0"/>
  </r>
  <r>
    <n v="3061"/>
    <s v="Help Save Parkway Cinemas!"/>
    <s v="Save a historic Local theater."/>
    <n v="1000000"/>
    <n v="0"/>
    <x v="2"/>
    <s v="US"/>
    <s v="USD"/>
    <n v="1407955748"/>
    <n v="1405363748"/>
    <x v="3061"/>
    <b v="0"/>
    <n v="0"/>
    <b v="0"/>
    <s v="theater/spaces"/>
    <x v="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b v="0"/>
    <n v="67"/>
    <b v="0"/>
    <s v="theater/spaces"/>
    <x v="1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b v="0"/>
    <n v="23"/>
    <b v="0"/>
    <s v="theater/spaces"/>
    <x v="1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b v="0"/>
    <n v="72"/>
    <b v="0"/>
    <s v="theater/spaces"/>
    <x v="1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b v="0"/>
    <n v="2"/>
    <b v="0"/>
    <s v="theater/spaces"/>
    <x v="1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b v="0"/>
    <n v="15"/>
    <b v="0"/>
    <s v="theater/spaces"/>
    <x v="1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b v="0"/>
    <n v="1"/>
    <b v="0"/>
    <s v="theater/spaces"/>
    <x v="1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b v="0"/>
    <n v="2"/>
    <b v="0"/>
    <s v="theater/spaces"/>
    <x v="1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b v="0"/>
    <n v="7"/>
    <b v="0"/>
    <s v="theater/spaces"/>
    <x v="1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b v="0"/>
    <n v="16"/>
    <b v="0"/>
    <s v="theater/spaces"/>
    <x v="1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b v="0"/>
    <n v="117"/>
    <b v="0"/>
    <s v="theater/spaces"/>
    <x v="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b v="0"/>
    <n v="2"/>
    <b v="0"/>
    <s v="theater/spaces"/>
    <x v="1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b v="0"/>
    <n v="7"/>
    <b v="0"/>
    <s v="theater/spaces"/>
    <x v="1"/>
    <x v="0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2"/>
    <s v="FR"/>
    <s v="EUR"/>
    <n v="1457617359"/>
    <n v="1455025359"/>
    <x v="3074"/>
    <b v="0"/>
    <n v="3"/>
    <b v="0"/>
    <s v="theater/spaces"/>
    <x v="1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b v="0"/>
    <n v="20"/>
    <b v="0"/>
    <s v="theater/spaces"/>
    <x v="1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b v="0"/>
    <n v="50"/>
    <b v="0"/>
    <s v="theater/spaces"/>
    <x v="1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b v="0"/>
    <n v="2"/>
    <b v="0"/>
    <s v="theater/spaces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b v="0"/>
    <n v="3"/>
    <b v="0"/>
    <s v="theater/spaces"/>
    <x v="1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b v="0"/>
    <n v="27"/>
    <b v="0"/>
    <s v="theater/spaces"/>
    <x v="1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b v="0"/>
    <n v="7"/>
    <b v="0"/>
    <s v="theater/spaces"/>
    <x v="1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b v="0"/>
    <n v="5"/>
    <b v="0"/>
    <s v="theater/spaces"/>
    <x v="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b v="0"/>
    <n v="0"/>
    <b v="0"/>
    <s v="theater/spaces"/>
    <x v="1"/>
    <x v="0"/>
  </r>
  <r>
    <n v="3083"/>
    <s v="Crystal City Haunted Undergound"/>
    <s v="Crystal City Underground is a New &amp; Unique_x000d_indoor recreational facility, using an old silica sand mine,_x000d_we are the Haunted Maze"/>
    <n v="20000"/>
    <n v="56"/>
    <x v="2"/>
    <s v="US"/>
    <s v="USD"/>
    <n v="1409547600"/>
    <n v="1406986278"/>
    <x v="3083"/>
    <b v="0"/>
    <n v="3"/>
    <b v="0"/>
    <s v="theater/spaces"/>
    <x v="1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b v="0"/>
    <n v="6"/>
    <b v="0"/>
    <s v="theater/spaces"/>
    <x v="1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b v="0"/>
    <n v="9"/>
    <b v="0"/>
    <s v="theater/spaces"/>
    <x v="1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b v="0"/>
    <n v="3"/>
    <b v="0"/>
    <s v="theater/spaces"/>
    <x v="1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b v="0"/>
    <n v="2"/>
    <b v="0"/>
    <s v="theater/spaces"/>
    <x v="1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b v="0"/>
    <n v="3"/>
    <b v="0"/>
    <s v="theater/spaces"/>
    <x v="1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b v="0"/>
    <n v="45"/>
    <b v="0"/>
    <s v="theater/spaces"/>
    <x v="1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b v="0"/>
    <n v="9"/>
    <b v="0"/>
    <s v="theater/spaces"/>
    <x v="1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b v="0"/>
    <n v="9"/>
    <b v="0"/>
    <s v="theater/spaces"/>
    <x v="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b v="0"/>
    <n v="21"/>
    <b v="0"/>
    <s v="theater/spaces"/>
    <x v="1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b v="0"/>
    <n v="17"/>
    <b v="0"/>
    <s v="theater/spaces"/>
    <x v="1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b v="0"/>
    <n v="1"/>
    <b v="0"/>
    <s v="theater/spaces"/>
    <x v="1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b v="0"/>
    <n v="1"/>
    <b v="0"/>
    <s v="theater/spaces"/>
    <x v="1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b v="0"/>
    <n v="14"/>
    <b v="0"/>
    <s v="theater/spaces"/>
    <x v="1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b v="0"/>
    <n v="42"/>
    <b v="0"/>
    <s v="theater/spaces"/>
    <x v="1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b v="0"/>
    <n v="27"/>
    <b v="0"/>
    <s v="theater/spaces"/>
    <x v="1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b v="0"/>
    <n v="5"/>
    <b v="0"/>
    <s v="theater/spaces"/>
    <x v="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b v="0"/>
    <n v="13"/>
    <b v="0"/>
    <s v="theater/spaces"/>
    <x v="1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b v="0"/>
    <n v="12"/>
    <b v="0"/>
    <s v="theater/spaces"/>
    <x v="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b v="0"/>
    <n v="90"/>
    <b v="0"/>
    <s v="theater/spaces"/>
    <x v="1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b v="0"/>
    <n v="2"/>
    <b v="0"/>
    <s v="theater/spaces"/>
    <x v="1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b v="0"/>
    <n v="5"/>
    <b v="0"/>
    <s v="theater/spaces"/>
    <x v="1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b v="0"/>
    <n v="31"/>
    <b v="0"/>
    <s v="theater/spaces"/>
    <x v="1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b v="0"/>
    <n v="4"/>
    <b v="0"/>
    <s v="theater/spaces"/>
    <x v="1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b v="0"/>
    <n v="29"/>
    <b v="0"/>
    <s v="theater/spaces"/>
    <x v="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b v="0"/>
    <n v="2"/>
    <b v="0"/>
    <s v="theater/spaces"/>
    <x v="1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b v="0"/>
    <n v="114"/>
    <b v="0"/>
    <s v="theater/spaces"/>
    <x v="1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b v="0"/>
    <n v="1"/>
    <b v="0"/>
    <s v="theater/spaces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b v="0"/>
    <n v="76"/>
    <b v="0"/>
    <s v="theater/spaces"/>
    <x v="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b v="0"/>
    <n v="9"/>
    <b v="0"/>
    <s v="theater/spaces"/>
    <x v="1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b v="0"/>
    <n v="37"/>
    <b v="0"/>
    <s v="theater/spaces"/>
    <x v="1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b v="0"/>
    <n v="0"/>
    <b v="0"/>
    <s v="theater/spaces"/>
    <x v="1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b v="0"/>
    <n v="1"/>
    <b v="0"/>
    <s v="theater/spaces"/>
    <x v="1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b v="0"/>
    <n v="10"/>
    <b v="0"/>
    <s v="theater/spaces"/>
    <x v="1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b v="0"/>
    <n v="1"/>
    <b v="0"/>
    <s v="theater/spaces"/>
    <x v="1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b v="0"/>
    <n v="2"/>
    <b v="0"/>
    <s v="theater/spaces"/>
    <x v="1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b v="0"/>
    <n v="1"/>
    <b v="0"/>
    <s v="theater/spaces"/>
    <x v="1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b v="0"/>
    <n v="10"/>
    <b v="0"/>
    <s v="theater/spaces"/>
    <x v="1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b v="0"/>
    <n v="1"/>
    <b v="0"/>
    <s v="theater/spaces"/>
    <x v="1"/>
    <x v="3"/>
  </r>
  <r>
    <n v="3122"/>
    <s v="be back soon (Canceled)"/>
    <s v="cancelled until further notice"/>
    <n v="199"/>
    <n v="116"/>
    <x v="1"/>
    <s v="US"/>
    <s v="USD"/>
    <n v="1478733732"/>
    <n v="1478298132"/>
    <x v="3122"/>
    <b v="0"/>
    <n v="2"/>
    <b v="0"/>
    <s v="theater/spaces"/>
    <x v="1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b v="0"/>
    <n v="348"/>
    <b v="0"/>
    <s v="theater/spaces"/>
    <x v="1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b v="0"/>
    <n v="4"/>
    <b v="0"/>
    <s v="theater/spaces"/>
    <x v="1"/>
    <x v="3"/>
  </r>
  <r>
    <n v="3125"/>
    <s v="N/A (Canceled)"/>
    <s v="N/A"/>
    <n v="1500000"/>
    <n v="0"/>
    <x v="1"/>
    <s v="US"/>
    <s v="USD"/>
    <n v="1452142672"/>
    <n v="1449550672"/>
    <x v="3125"/>
    <b v="0"/>
    <n v="0"/>
    <b v="0"/>
    <s v="theater/spaces"/>
    <x v="1"/>
    <x v="0"/>
  </r>
  <r>
    <n v="3126"/>
    <s v="Urban Roots SkatePark (Canceled)"/>
    <s v="A big dream, small budget, the drive/passion of so many volunteers...indoor skatepark in Eau Claire, WI._x000d__x000d_This is UR skatepark!"/>
    <n v="25000"/>
    <n v="1040"/>
    <x v="1"/>
    <s v="US"/>
    <s v="USD"/>
    <n v="1459121162"/>
    <n v="1456532762"/>
    <x v="3126"/>
    <b v="0"/>
    <n v="17"/>
    <b v="0"/>
    <s v="theater/spaces"/>
    <x v="1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b v="0"/>
    <n v="0"/>
    <b v="0"/>
    <s v="theater/spaces"/>
    <x v="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b v="0"/>
    <n v="117"/>
    <b v="0"/>
    <s v="theater/plays"/>
    <x v="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b v="0"/>
    <n v="1"/>
    <b v="0"/>
    <s v="theater/plays"/>
    <x v="1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b v="0"/>
    <n v="4"/>
    <b v="0"/>
    <s v="theater/plays"/>
    <x v="1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b v="0"/>
    <n v="12"/>
    <b v="0"/>
    <s v="theater/plays"/>
    <x v="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b v="0"/>
    <n v="1"/>
    <b v="0"/>
    <s v="theater/plays"/>
    <x v="1"/>
    <x v="1"/>
  </r>
  <r>
    <n v="3133"/>
    <s v="Hell Has No Fury by TwentySomething @ Edinburgh Fringe"/>
    <s v="TwentySomething is taking Hell Has No Fury to Edinburgh! _x000d_We're looking for your support to get us there."/>
    <n v="500"/>
    <n v="540"/>
    <x v="3"/>
    <s v="GB"/>
    <s v="GBP"/>
    <n v="1490358834"/>
    <n v="1487770434"/>
    <x v="3133"/>
    <b v="0"/>
    <n v="16"/>
    <b v="0"/>
    <s v="theater/plays"/>
    <x v="1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b v="0"/>
    <n v="12"/>
    <b v="0"/>
    <s v="theater/plays"/>
    <x v="1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b v="0"/>
    <n v="7"/>
    <b v="0"/>
    <s v="theater/plays"/>
    <x v="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b v="0"/>
    <n v="22"/>
    <b v="0"/>
    <s v="theater/plays"/>
    <x v="1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b v="0"/>
    <n v="1"/>
    <b v="0"/>
    <s v="theater/plays"/>
    <x v="1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b v="0"/>
    <n v="0"/>
    <b v="0"/>
    <s v="theater/plays"/>
    <x v="1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b v="0"/>
    <n v="6"/>
    <b v="0"/>
    <s v="theater/plays"/>
    <x v="1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b v="0"/>
    <n v="4"/>
    <b v="0"/>
    <s v="theater/plays"/>
    <x v="1"/>
    <x v="1"/>
  </r>
  <r>
    <n v="3141"/>
    <s v="GUTS: Black Comedy"/>
    <s v="We are a theatre society from the Groningen University in the Netherlands. _x000d_We would be more than happy for some help funding the play."/>
    <n v="500"/>
    <n v="258"/>
    <x v="3"/>
    <s v="NL"/>
    <s v="EUR"/>
    <n v="1492372800"/>
    <n v="1488823488"/>
    <x v="3141"/>
    <b v="0"/>
    <n v="8"/>
    <b v="0"/>
    <s v="theater/plays"/>
    <x v="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b v="0"/>
    <n v="3"/>
    <b v="0"/>
    <s v="theater/plays"/>
    <x v="1"/>
    <x v="1"/>
  </r>
  <r>
    <n v="3143"/>
    <s v="This is Living by Liam Borrett"/>
    <s v="THE POIGNANT EXPLORATION OF WHAT IT MEANS TO SAY GOODBYE._x000d_Stripped Raw brings Liam Borrett's debut play 'This is Living' to Wiltshire."/>
    <n v="700"/>
    <n v="0"/>
    <x v="3"/>
    <s v="GB"/>
    <s v="GBP"/>
    <n v="1491726956"/>
    <n v="1489480556"/>
    <x v="3143"/>
    <b v="0"/>
    <n v="0"/>
    <b v="0"/>
    <s v="theater/plays"/>
    <x v="1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b v="0"/>
    <n v="30"/>
    <b v="0"/>
    <s v="theater/plays"/>
    <x v="1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b v="0"/>
    <n v="0"/>
    <b v="0"/>
    <s v="theater/plays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b v="0"/>
    <n v="12"/>
    <b v="0"/>
    <s v="theater/plays"/>
    <x v="1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b v="1"/>
    <n v="213"/>
    <b v="1"/>
    <s v="theater/plays"/>
    <x v="1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b v="1"/>
    <n v="57"/>
    <b v="1"/>
    <s v="theater/plays"/>
    <x v="1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b v="1"/>
    <n v="25"/>
    <b v="1"/>
    <s v="theater/plays"/>
    <x v="1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b v="1"/>
    <n v="104"/>
    <b v="1"/>
    <s v="theater/plays"/>
    <x v="1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b v="1"/>
    <n v="34"/>
    <b v="1"/>
    <s v="theater/plays"/>
    <x v="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b v="1"/>
    <n v="67"/>
    <b v="1"/>
    <s v="theater/plays"/>
    <x v="1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b v="1"/>
    <n v="241"/>
    <b v="1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b v="1"/>
    <n v="123"/>
    <b v="1"/>
    <s v="theater/plays"/>
    <x v="1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b v="1"/>
    <n v="302"/>
    <b v="1"/>
    <s v="theater/plays"/>
    <x v="1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b v="1"/>
    <n v="89"/>
    <b v="1"/>
    <s v="theater/plays"/>
    <x v="1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b v="1"/>
    <n v="41"/>
    <b v="1"/>
    <s v="theater/plays"/>
    <x v="1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b v="1"/>
    <n v="69"/>
    <b v="1"/>
    <s v="theater/plays"/>
    <x v="1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b v="1"/>
    <n v="52"/>
    <b v="1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b v="1"/>
    <n v="57"/>
    <b v="1"/>
    <s v="theater/plays"/>
    <x v="1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b v="1"/>
    <n v="74"/>
    <b v="1"/>
    <s v="theater/plays"/>
    <x v="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b v="1"/>
    <n v="63"/>
    <b v="1"/>
    <s v="theater/plays"/>
    <x v="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b v="1"/>
    <n v="72"/>
    <b v="1"/>
    <s v="theater/plays"/>
    <x v="1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b v="1"/>
    <n v="71"/>
    <b v="1"/>
    <s v="theater/plays"/>
    <x v="1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b v="1"/>
    <n v="21"/>
    <b v="1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b v="1"/>
    <n v="930"/>
    <b v="1"/>
    <s v="theater/plays"/>
    <x v="1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b v="1"/>
    <n v="55"/>
    <b v="1"/>
    <s v="theater/plays"/>
    <x v="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b v="1"/>
    <n v="61"/>
    <b v="1"/>
    <s v="theater/plays"/>
    <x v="1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b v="1"/>
    <n v="82"/>
    <b v="1"/>
    <s v="theater/plays"/>
    <x v="1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b v="1"/>
    <n v="71"/>
    <b v="1"/>
    <s v="theater/plays"/>
    <x v="1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b v="1"/>
    <n v="117"/>
    <b v="1"/>
    <s v="theater/plays"/>
    <x v="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b v="1"/>
    <n v="29"/>
    <b v="1"/>
    <s v="theater/plays"/>
    <x v="1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b v="1"/>
    <n v="74"/>
    <b v="1"/>
    <s v="theater/plays"/>
    <x v="1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b v="1"/>
    <n v="23"/>
    <b v="1"/>
    <s v="theater/plays"/>
    <x v="1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b v="1"/>
    <n v="60"/>
    <b v="1"/>
    <s v="theater/plays"/>
    <x v="1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b v="1"/>
    <n v="55"/>
    <b v="1"/>
    <s v="theater/plays"/>
    <x v="1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b v="1"/>
    <n v="51"/>
    <b v="1"/>
    <s v="theater/plays"/>
    <x v="1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b v="1"/>
    <n v="78"/>
    <b v="1"/>
    <s v="theater/plays"/>
    <x v="1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b v="1"/>
    <n v="62"/>
    <b v="1"/>
    <s v="theater/plays"/>
    <x v="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b v="1"/>
    <n v="45"/>
    <b v="1"/>
    <s v="theater/plays"/>
    <x v="1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b v="1"/>
    <n v="15"/>
    <b v="1"/>
    <s v="theater/plays"/>
    <x v="1"/>
    <x v="3"/>
  </r>
  <r>
    <n v="3182"/>
    <s v="A Thought in Three Parts"/>
    <s v="FRANK, a newborn company, presents Wallace Shawn's famously unproduced,&quot;A Thought in Three Parts.&quot;_x000d_Be FRANK with us!"/>
    <n v="7000"/>
    <n v="7062"/>
    <x v="0"/>
    <s v="US"/>
    <s v="USD"/>
    <n v="1328029200"/>
    <n v="1323211621"/>
    <x v="3182"/>
    <b v="1"/>
    <n v="151"/>
    <b v="1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b v="1"/>
    <n v="68"/>
    <b v="1"/>
    <s v="theater/plays"/>
    <x v="1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b v="1"/>
    <n v="46"/>
    <b v="1"/>
    <s v="theater/plays"/>
    <x v="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b v="1"/>
    <n v="24"/>
    <b v="1"/>
    <s v="theater/plays"/>
    <x v="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b v="1"/>
    <n v="70"/>
    <b v="1"/>
    <s v="theater/plays"/>
    <x v="1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b v="1"/>
    <n v="244"/>
    <b v="1"/>
    <s v="theater/plays"/>
    <x v="1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b v="0"/>
    <n v="9"/>
    <b v="0"/>
    <s v="theater/musical"/>
    <x v="1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b v="0"/>
    <n v="19"/>
    <b v="0"/>
    <s v="theater/musical"/>
    <x v="1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b v="0"/>
    <n v="0"/>
    <b v="0"/>
    <s v="theater/musical"/>
    <x v="1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b v="0"/>
    <n v="4"/>
    <b v="0"/>
    <s v="theater/musical"/>
    <x v="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b v="0"/>
    <n v="8"/>
    <b v="0"/>
    <s v="theater/musical"/>
    <x v="1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b v="0"/>
    <n v="24"/>
    <b v="0"/>
    <s v="theater/musical"/>
    <x v="1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b v="0"/>
    <n v="0"/>
    <b v="0"/>
    <s v="theater/musical"/>
    <x v="1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b v="0"/>
    <n v="39"/>
    <b v="0"/>
    <s v="theater/musical"/>
    <x v="1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b v="0"/>
    <n v="6"/>
    <b v="0"/>
    <s v="theater/musical"/>
    <x v="1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b v="0"/>
    <n v="4"/>
    <b v="0"/>
    <s v="theater/musical"/>
    <x v="1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b v="0"/>
    <n v="3"/>
    <b v="0"/>
    <s v="theater/musical"/>
    <x v="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b v="0"/>
    <n v="53"/>
    <b v="0"/>
    <s v="theater/musical"/>
    <x v="1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b v="0"/>
    <n v="1"/>
    <b v="0"/>
    <s v="theater/musical"/>
    <x v="1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b v="0"/>
    <n v="2"/>
    <b v="0"/>
    <s v="theater/musical"/>
    <x v="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b v="0"/>
    <n v="25"/>
    <b v="0"/>
    <s v="theater/musical"/>
    <x v="1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b v="0"/>
    <n v="6"/>
    <b v="0"/>
    <s v="theater/musical"/>
    <x v="1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b v="0"/>
    <n v="0"/>
    <b v="0"/>
    <s v="theater/musical"/>
    <x v="1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b v="0"/>
    <n v="12"/>
    <b v="0"/>
    <s v="theater/musical"/>
    <x v="1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b v="0"/>
    <n v="0"/>
    <b v="0"/>
    <s v="theater/musical"/>
    <x v="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b v="0"/>
    <n v="36"/>
    <b v="0"/>
    <s v="theater/musical"/>
    <x v="1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b v="1"/>
    <n v="82"/>
    <b v="1"/>
    <s v="theater/plays"/>
    <x v="1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b v="1"/>
    <n v="226"/>
    <b v="1"/>
    <s v="theater/plays"/>
    <x v="1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b v="1"/>
    <n v="60"/>
    <b v="1"/>
    <s v="theater/plays"/>
    <x v="1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b v="1"/>
    <n v="322"/>
    <b v="1"/>
    <s v="theater/plays"/>
    <x v="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b v="1"/>
    <n v="94"/>
    <b v="1"/>
    <s v="theater/plays"/>
    <x v="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b v="1"/>
    <n v="47"/>
    <b v="1"/>
    <s v="theater/plays"/>
    <x v="1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b v="1"/>
    <n v="115"/>
    <b v="1"/>
    <s v="theater/plays"/>
    <x v="1"/>
    <x v="0"/>
  </r>
  <r>
    <n v="3215"/>
    <s v="Colt Coeur's 6th Season"/>
    <s v="2 world premieres:_x000d_HOW TO LIVE ON EARTH by MJ Kaufman_x000d_ / CAL IN CAMO by William Francis Hoffman_x000d_+ workshops of 7 more plays!"/>
    <n v="35000"/>
    <n v="35123"/>
    <x v="0"/>
    <s v="US"/>
    <s v="USD"/>
    <n v="1441857540"/>
    <n v="1438617471"/>
    <x v="3215"/>
    <b v="1"/>
    <n v="134"/>
    <b v="1"/>
    <s v="theater/plays"/>
    <x v="1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b v="1"/>
    <n v="35"/>
    <b v="1"/>
    <s v="theater/plays"/>
    <x v="1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b v="1"/>
    <n v="104"/>
    <b v="1"/>
    <s v="theater/plays"/>
    <x v="1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b v="1"/>
    <n v="184"/>
    <b v="1"/>
    <s v="theater/plays"/>
    <x v="1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b v="1"/>
    <n v="119"/>
    <b v="1"/>
    <s v="theater/plays"/>
    <x v="1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b v="1"/>
    <n v="59"/>
    <b v="1"/>
    <s v="theater/plays"/>
    <x v="1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b v="1"/>
    <n v="113"/>
    <b v="1"/>
    <s v="theater/plays"/>
    <x v="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b v="1"/>
    <n v="84"/>
    <b v="1"/>
    <s v="theater/plays"/>
    <x v="1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b v="1"/>
    <n v="74"/>
    <b v="1"/>
    <s v="theater/plays"/>
    <x v="1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b v="1"/>
    <n v="216"/>
    <b v="1"/>
    <s v="theater/plays"/>
    <x v="1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b v="1"/>
    <n v="39"/>
    <b v="1"/>
    <s v="theater/plays"/>
    <x v="1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b v="1"/>
    <n v="21"/>
    <b v="1"/>
    <s v="theater/plays"/>
    <x v="1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b v="0"/>
    <n v="30"/>
    <b v="1"/>
    <s v="theater/plays"/>
    <x v="1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b v="1"/>
    <n v="37"/>
    <b v="1"/>
    <s v="theater/plays"/>
    <x v="1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b v="1"/>
    <n v="202"/>
    <b v="1"/>
    <s v="theater/plays"/>
    <x v="1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b v="1"/>
    <n v="37"/>
    <b v="1"/>
    <s v="theater/plays"/>
    <x v="1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b v="0"/>
    <n v="28"/>
    <b v="1"/>
    <s v="theater/plays"/>
    <x v="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b v="1"/>
    <n v="26"/>
    <b v="1"/>
    <s v="theater/plays"/>
    <x v="1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b v="0"/>
    <n v="61"/>
    <b v="1"/>
    <s v="theater/plays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b v="0"/>
    <n v="115"/>
    <b v="1"/>
    <s v="theater/plays"/>
    <x v="1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b v="1"/>
    <n v="181"/>
    <b v="1"/>
    <s v="theater/plays"/>
    <x v="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b v="0"/>
    <n v="110"/>
    <b v="1"/>
    <s v="theater/plays"/>
    <x v="1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b v="1"/>
    <n v="269"/>
    <b v="1"/>
    <s v="theater/plays"/>
    <x v="1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b v="1"/>
    <n v="79"/>
    <b v="1"/>
    <s v="theater/plays"/>
    <x v="1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b v="1"/>
    <n v="104"/>
    <b v="1"/>
    <s v="theater/plays"/>
    <x v="1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b v="0"/>
    <n v="34"/>
    <b v="1"/>
    <s v="theater/plays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b v="1"/>
    <n v="167"/>
    <b v="1"/>
    <s v="theater/plays"/>
    <x v="1"/>
    <x v="3"/>
  </r>
  <r>
    <n v="3242"/>
    <s v="First Day Off in a Long Time by Brian Finkelstein"/>
    <s v="First Day Off in a Long Time is a comedy show...            _x000d_About suicide."/>
    <n v="10000"/>
    <n v="12730.42"/>
    <x v="0"/>
    <s v="US"/>
    <s v="USD"/>
    <n v="1411150092"/>
    <n v="1408558092"/>
    <x v="3242"/>
    <b v="1"/>
    <n v="183"/>
    <b v="1"/>
    <s v="theater/plays"/>
    <x v="1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b v="1"/>
    <n v="71"/>
    <b v="1"/>
    <s v="theater/plays"/>
    <x v="1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b v="0"/>
    <n v="69"/>
    <b v="1"/>
    <s v="theater/plays"/>
    <x v="1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b v="0"/>
    <n v="270"/>
    <b v="1"/>
    <s v="theater/plays"/>
    <x v="1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b v="1"/>
    <n v="193"/>
    <b v="1"/>
    <s v="theater/plays"/>
    <x v="1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b v="1"/>
    <n v="57"/>
    <b v="1"/>
    <s v="theater/plays"/>
    <x v="1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b v="1"/>
    <n v="200"/>
    <b v="1"/>
    <s v="theater/plays"/>
    <x v="1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b v="1"/>
    <n v="88"/>
    <b v="1"/>
    <s v="theater/plays"/>
    <x v="1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b v="1"/>
    <n v="213"/>
    <b v="1"/>
    <s v="theater/plays"/>
    <x v="1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b v="1"/>
    <n v="20"/>
    <b v="1"/>
    <s v="theater/plays"/>
    <x v="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b v="1"/>
    <n v="50"/>
    <b v="1"/>
    <s v="theater/plays"/>
    <x v="1"/>
    <x v="2"/>
  </r>
  <r>
    <n v="3253"/>
    <s v="EMPATHITRAX, a new play by Ana Nogueira"/>
    <s v="Can you ever truly feel what someone else is feeling?_x000d_Do you want to?"/>
    <n v="20000"/>
    <n v="20365"/>
    <x v="0"/>
    <s v="US"/>
    <s v="USD"/>
    <n v="1473306300"/>
    <n v="1471701028"/>
    <x v="3253"/>
    <b v="1"/>
    <n v="115"/>
    <b v="1"/>
    <s v="theater/plays"/>
    <x v="1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b v="1"/>
    <n v="186"/>
    <b v="1"/>
    <s v="theater/plays"/>
    <x v="1"/>
    <x v="0"/>
  </r>
  <r>
    <n v="3255"/>
    <s v="Henry V"/>
    <s v="5 Actors, 30 Characters, 90 Minutes._x000d_Let us transport you from London to the fields of Agincourt, using the power of your imagination."/>
    <n v="300"/>
    <n v="525"/>
    <x v="0"/>
    <s v="GB"/>
    <s v="GBP"/>
    <n v="1412706375"/>
    <n v="1410114375"/>
    <x v="3255"/>
    <b v="1"/>
    <n v="18"/>
    <b v="1"/>
    <s v="theater/plays"/>
    <x v="1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b v="1"/>
    <n v="176"/>
    <b v="1"/>
    <s v="theater/plays"/>
    <x v="1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b v="0"/>
    <n v="41"/>
    <b v="1"/>
    <s v="theater/plays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b v="1"/>
    <n v="75"/>
    <b v="1"/>
    <s v="theater/plays"/>
    <x v="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b v="1"/>
    <n v="97"/>
    <b v="1"/>
    <s v="theater/plays"/>
    <x v="1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b v="1"/>
    <n v="73"/>
    <b v="1"/>
    <s v="theater/plays"/>
    <x v="1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b v="1"/>
    <n v="49"/>
    <b v="1"/>
    <s v="theater/plays"/>
    <x v="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b v="1"/>
    <n v="134"/>
    <b v="1"/>
    <s v="theater/plays"/>
    <x v="1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b v="1"/>
    <n v="68"/>
    <b v="1"/>
    <s v="theater/plays"/>
    <x v="1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b v="1"/>
    <n v="49"/>
    <b v="1"/>
    <s v="theater/plays"/>
    <x v="1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b v="1"/>
    <n v="63"/>
    <b v="1"/>
    <s v="theater/plays"/>
    <x v="1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b v="1"/>
    <n v="163"/>
    <b v="1"/>
    <s v="theater/plays"/>
    <x v="1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b v="1"/>
    <n v="288"/>
    <b v="1"/>
    <s v="theater/plays"/>
    <x v="1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b v="1"/>
    <n v="42"/>
    <b v="1"/>
    <s v="theater/plays"/>
    <x v="1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b v="1"/>
    <n v="70"/>
    <b v="1"/>
    <s v="theater/plays"/>
    <x v="1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b v="1"/>
    <n v="30"/>
    <b v="1"/>
    <s v="theater/plays"/>
    <x v="1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b v="1"/>
    <n v="51"/>
    <b v="1"/>
    <s v="theater/plays"/>
    <x v="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b v="1"/>
    <n v="145"/>
    <b v="1"/>
    <s v="theater/plays"/>
    <x v="1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b v="1"/>
    <n v="21"/>
    <b v="1"/>
    <s v="theater/plays"/>
    <x v="1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b v="1"/>
    <n v="286"/>
    <b v="1"/>
    <s v="theater/plays"/>
    <x v="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b v="1"/>
    <n v="12"/>
    <b v="1"/>
    <s v="theater/plays"/>
    <x v="1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b v="1"/>
    <n v="100"/>
    <b v="1"/>
    <s v="theater/plays"/>
    <x v="1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b v="1"/>
    <n v="100"/>
    <b v="1"/>
    <s v="theater/plays"/>
    <x v="1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b v="1"/>
    <n v="34"/>
    <b v="1"/>
    <s v="theater/plays"/>
    <x v="1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b v="0"/>
    <n v="63"/>
    <b v="1"/>
    <s v="theater/plays"/>
    <x v="1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b v="0"/>
    <n v="30"/>
    <b v="1"/>
    <s v="theater/plays"/>
    <x v="1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b v="0"/>
    <n v="47"/>
    <b v="1"/>
    <s v="theater/plays"/>
    <x v="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b v="0"/>
    <n v="237"/>
    <b v="1"/>
    <s v="theater/plays"/>
    <x v="1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b v="0"/>
    <n v="47"/>
    <b v="1"/>
    <s v="theater/plays"/>
    <x v="1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b v="0"/>
    <n v="15"/>
    <b v="1"/>
    <s v="theater/plays"/>
    <x v="1"/>
    <x v="2"/>
  </r>
  <r>
    <n v="3285"/>
    <s v="By Morning"/>
    <s v="A new play by Matthew Gasda"/>
    <n v="4999"/>
    <n v="5604"/>
    <x v="0"/>
    <s v="US"/>
    <s v="USD"/>
    <n v="1488258000"/>
    <n v="1485556626"/>
    <x v="3285"/>
    <b v="0"/>
    <n v="81"/>
    <b v="1"/>
    <s v="theater/plays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b v="0"/>
    <n v="122"/>
    <b v="1"/>
    <s v="theater/plays"/>
    <x v="1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b v="0"/>
    <n v="34"/>
    <b v="1"/>
    <s v="theater/plays"/>
    <x v="1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b v="0"/>
    <n v="207"/>
    <b v="1"/>
    <s v="theater/plays"/>
    <x v="1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b v="0"/>
    <n v="25"/>
    <b v="1"/>
    <s v="theater/plays"/>
    <x v="1"/>
    <x v="1"/>
  </r>
  <r>
    <n v="3290"/>
    <s v="Get JunkBox Theatre To Edinburgh Fringe!"/>
    <s v="Pregnancy. Viagra. Murder. Nutella. What more could you want?_x000d__x000d_Help get JunkBox Theatre to Edinburgh Fringe 2017!"/>
    <n v="2000"/>
    <n v="2424"/>
    <x v="0"/>
    <s v="GB"/>
    <s v="GBP"/>
    <n v="1489234891"/>
    <n v="1486642891"/>
    <x v="3290"/>
    <b v="0"/>
    <n v="72"/>
    <b v="1"/>
    <s v="theater/plays"/>
    <x v="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b v="0"/>
    <n v="14"/>
    <b v="1"/>
    <s v="theater/plays"/>
    <x v="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b v="0"/>
    <n v="15"/>
    <b v="1"/>
    <s v="theater/plays"/>
    <x v="1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b v="0"/>
    <n v="91"/>
    <b v="1"/>
    <s v="theater/plays"/>
    <x v="1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b v="0"/>
    <n v="24"/>
    <b v="1"/>
    <s v="theater/plays"/>
    <x v="1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b v="0"/>
    <n v="27"/>
    <b v="1"/>
    <s v="theater/plays"/>
    <x v="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b v="0"/>
    <n v="47"/>
    <b v="1"/>
    <s v="theater/plays"/>
    <x v="1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b v="0"/>
    <n v="44"/>
    <b v="1"/>
    <s v="theater/plays"/>
    <x v="1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b v="0"/>
    <n v="72"/>
    <b v="1"/>
    <s v="theater/plays"/>
    <x v="1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b v="0"/>
    <n v="63"/>
    <b v="1"/>
    <s v="theater/plays"/>
    <x v="1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b v="0"/>
    <n v="88"/>
    <b v="1"/>
    <s v="theater/plays"/>
    <x v="1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b v="0"/>
    <n v="70"/>
    <b v="1"/>
    <s v="theater/plays"/>
    <x v="1"/>
    <x v="2"/>
  </r>
  <r>
    <n v="3302"/>
    <s v="El muro de BorÃ­s KiÃ©n"/>
    <s v="FilosofÃ­a de los anÃ³nimos"/>
    <n v="8400"/>
    <n v="8685"/>
    <x v="0"/>
    <s v="ES"/>
    <s v="EUR"/>
    <n v="1481099176"/>
    <n v="1478507176"/>
    <x v="3302"/>
    <b v="0"/>
    <n v="50"/>
    <b v="1"/>
    <s v="theater/plays"/>
    <x v="1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b v="0"/>
    <n v="35"/>
    <b v="1"/>
    <s v="theater/plays"/>
    <x v="1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b v="0"/>
    <n v="175"/>
    <b v="1"/>
    <s v="theater/plays"/>
    <x v="1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b v="0"/>
    <n v="20"/>
    <b v="1"/>
    <s v="theater/plays"/>
    <x v="1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b v="0"/>
    <n v="54"/>
    <b v="1"/>
    <s v="theater/plays"/>
    <x v="1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b v="0"/>
    <n v="20"/>
    <b v="1"/>
    <s v="theater/plays"/>
    <x v="1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b v="0"/>
    <n v="57"/>
    <b v="1"/>
    <s v="theater/plays"/>
    <x v="1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b v="0"/>
    <n v="31"/>
    <b v="1"/>
    <s v="theater/plays"/>
    <x v="1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b v="0"/>
    <n v="31"/>
    <b v="1"/>
    <s v="theater/plays"/>
    <x v="1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b v="0"/>
    <n v="45"/>
    <b v="1"/>
    <s v="theater/plays"/>
    <x v="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b v="0"/>
    <n v="41"/>
    <b v="1"/>
    <s v="theater/plays"/>
    <x v="1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b v="0"/>
    <n v="29"/>
    <b v="1"/>
    <s v="theater/plays"/>
    <x v="1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b v="0"/>
    <n v="58"/>
    <b v="1"/>
    <s v="theater/plays"/>
    <x v="1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b v="0"/>
    <n v="89"/>
    <b v="1"/>
    <s v="theater/plays"/>
    <x v="1"/>
    <x v="2"/>
  </r>
  <r>
    <n v="3316"/>
    <s v="LOVENESS, the play @FringeNYC 2014"/>
    <s v="Gorgeousness that which sits in the root of Loveness._x000d_Other than this there is no endearment for or otherwise_x000d_to describe."/>
    <n v="11737"/>
    <n v="11747.18"/>
    <x v="0"/>
    <s v="US"/>
    <s v="USD"/>
    <n v="1407506040"/>
    <n v="1404680075"/>
    <x v="3316"/>
    <b v="0"/>
    <n v="125"/>
    <b v="1"/>
    <s v="theater/plays"/>
    <x v="1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b v="0"/>
    <n v="18"/>
    <b v="1"/>
    <s v="theater/plays"/>
    <x v="1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b v="0"/>
    <n v="32"/>
    <b v="1"/>
    <s v="theater/plays"/>
    <x v="1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b v="0"/>
    <n v="16"/>
    <b v="1"/>
    <s v="theater/plays"/>
    <x v="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b v="0"/>
    <n v="38"/>
    <b v="1"/>
    <s v="theater/plays"/>
    <x v="1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b v="0"/>
    <n v="15"/>
    <b v="1"/>
    <s v="theater/plays"/>
    <x v="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b v="0"/>
    <n v="23"/>
    <b v="1"/>
    <s v="theater/plays"/>
    <x v="1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b v="0"/>
    <n v="49"/>
    <b v="1"/>
    <s v="theater/plays"/>
    <x v="1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b v="0"/>
    <n v="10"/>
    <b v="1"/>
    <s v="theater/plays"/>
    <x v="1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b v="0"/>
    <n v="15"/>
    <b v="1"/>
    <s v="theater/plays"/>
    <x v="1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b v="0"/>
    <n v="57"/>
    <b v="1"/>
    <s v="theater/plays"/>
    <x v="1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b v="0"/>
    <n v="33"/>
    <b v="1"/>
    <s v="theater/plays"/>
    <x v="1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b v="0"/>
    <n v="9"/>
    <b v="1"/>
    <s v="theater/plays"/>
    <x v="1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b v="0"/>
    <n v="26"/>
    <b v="1"/>
    <s v="theater/plays"/>
    <x v="1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b v="0"/>
    <n v="69"/>
    <b v="1"/>
    <s v="theater/plays"/>
    <x v="1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b v="0"/>
    <n v="65"/>
    <b v="1"/>
    <s v="theater/plays"/>
    <x v="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b v="0"/>
    <n v="83"/>
    <b v="1"/>
    <s v="theater/plays"/>
    <x v="1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b v="0"/>
    <n v="111"/>
    <b v="1"/>
    <s v="theater/plays"/>
    <x v="1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b v="0"/>
    <n v="46"/>
    <b v="1"/>
    <s v="theater/plays"/>
    <x v="1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b v="0"/>
    <n v="63"/>
    <b v="1"/>
    <s v="theater/plays"/>
    <x v="1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b v="0"/>
    <n v="9"/>
    <b v="1"/>
    <s v="theater/plays"/>
    <x v="1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b v="0"/>
    <n v="34"/>
    <b v="1"/>
    <s v="theater/plays"/>
    <x v="1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b v="0"/>
    <n v="112"/>
    <b v="1"/>
    <s v="theater/plays"/>
    <x v="1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b v="0"/>
    <n v="47"/>
    <b v="1"/>
    <s v="theater/plays"/>
    <x v="1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b v="0"/>
    <n v="38"/>
    <b v="1"/>
    <s v="theater/plays"/>
    <x v="1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b v="0"/>
    <n v="28"/>
    <b v="1"/>
    <s v="theater/plays"/>
    <x v="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b v="0"/>
    <n v="78"/>
    <b v="1"/>
    <s v="theater/plays"/>
    <x v="1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b v="0"/>
    <n v="23"/>
    <b v="1"/>
    <s v="theater/plays"/>
    <x v="1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b v="0"/>
    <n v="40"/>
    <b v="1"/>
    <s v="theater/plays"/>
    <x v="1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b v="0"/>
    <n v="13"/>
    <b v="1"/>
    <s v="theater/plays"/>
    <x v="1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b v="0"/>
    <n v="18"/>
    <b v="1"/>
    <s v="theater/plays"/>
    <x v="1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b v="0"/>
    <n v="22"/>
    <b v="1"/>
    <s v="theater/plays"/>
    <x v="1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b v="0"/>
    <n v="79"/>
    <b v="1"/>
    <s v="theater/plays"/>
    <x v="1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b v="0"/>
    <n v="14"/>
    <b v="1"/>
    <s v="theater/plays"/>
    <x v="1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b v="0"/>
    <n v="51"/>
    <b v="1"/>
    <s v="theater/plays"/>
    <x v="1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b v="0"/>
    <n v="54"/>
    <b v="1"/>
    <s v="theater/plays"/>
    <x v="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b v="0"/>
    <n v="70"/>
    <b v="1"/>
    <s v="theater/plays"/>
    <x v="1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b v="0"/>
    <n v="44"/>
    <b v="1"/>
    <s v="theater/plays"/>
    <x v="1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b v="0"/>
    <n v="55"/>
    <b v="1"/>
    <s v="theater/plays"/>
    <x v="1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b v="0"/>
    <n v="15"/>
    <b v="1"/>
    <s v="theater/plays"/>
    <x v="1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b v="0"/>
    <n v="27"/>
    <b v="1"/>
    <s v="theater/plays"/>
    <x v="1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b v="0"/>
    <n v="21"/>
    <b v="1"/>
    <s v="theater/plays"/>
    <x v="1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b v="0"/>
    <n v="162"/>
    <b v="1"/>
    <s v="theater/plays"/>
    <x v="1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b v="0"/>
    <n v="23"/>
    <b v="1"/>
    <s v="theater/plays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b v="0"/>
    <n v="72"/>
    <b v="1"/>
    <s v="theater/plays"/>
    <x v="1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b v="0"/>
    <n v="68"/>
    <b v="1"/>
    <s v="theater/plays"/>
    <x v="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b v="0"/>
    <n v="20"/>
    <b v="1"/>
    <s v="theater/plays"/>
    <x v="1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b v="0"/>
    <n v="26"/>
    <b v="1"/>
    <s v="theater/plays"/>
    <x v="1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b v="0"/>
    <n v="72"/>
    <b v="1"/>
    <s v="theater/plays"/>
    <x v="1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b v="0"/>
    <n v="3"/>
    <b v="1"/>
    <s v="theater/plays"/>
    <x v="1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b v="0"/>
    <n v="18"/>
    <b v="1"/>
    <s v="theater/plays"/>
    <x v="1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b v="0"/>
    <n v="30"/>
    <b v="1"/>
    <s v="theater/plays"/>
    <x v="1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b v="0"/>
    <n v="23"/>
    <b v="1"/>
    <s v="theater/plays"/>
    <x v="1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b v="0"/>
    <n v="54"/>
    <b v="1"/>
    <s v="theater/plays"/>
    <x v="1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b v="0"/>
    <n v="26"/>
    <b v="1"/>
    <s v="theater/plays"/>
    <x v="1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b v="0"/>
    <n v="9"/>
    <b v="1"/>
    <s v="theater/plays"/>
    <x v="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b v="0"/>
    <n v="27"/>
    <b v="1"/>
    <s v="theater/plays"/>
    <x v="1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b v="0"/>
    <n v="30"/>
    <b v="1"/>
    <s v="theater/plays"/>
    <x v="1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b v="0"/>
    <n v="52"/>
    <b v="1"/>
    <s v="theater/plays"/>
    <x v="1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b v="0"/>
    <n v="17"/>
    <b v="1"/>
    <s v="theater/plays"/>
    <x v="1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b v="0"/>
    <n v="19"/>
    <b v="1"/>
    <s v="theater/plays"/>
    <x v="1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b v="0"/>
    <n v="77"/>
    <b v="1"/>
    <s v="theater/plays"/>
    <x v="1"/>
    <x v="0"/>
  </r>
  <r>
    <n v="3378"/>
    <s v="Rose of June"/>
    <s v="'Can you ever find acceptance in death?' _x000d_Rose of June is a piece of theatre exploring the stages of grief. Unity Theatre - September"/>
    <n v="550"/>
    <n v="592"/>
    <x v="0"/>
    <s v="GB"/>
    <s v="GBP"/>
    <n v="1409490480"/>
    <n v="1407400306"/>
    <x v="3378"/>
    <b v="0"/>
    <n v="21"/>
    <b v="1"/>
    <s v="theater/plays"/>
    <x v="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b v="0"/>
    <n v="38"/>
    <b v="1"/>
    <s v="theater/plays"/>
    <x v="1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b v="0"/>
    <n v="28"/>
    <b v="1"/>
    <s v="theater/plays"/>
    <x v="1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b v="0"/>
    <n v="48"/>
    <b v="1"/>
    <s v="theater/plays"/>
    <x v="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b v="0"/>
    <n v="46"/>
    <b v="1"/>
    <s v="theater/plays"/>
    <x v="1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b v="0"/>
    <n v="30"/>
    <b v="1"/>
    <s v="theater/plays"/>
    <x v="1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b v="0"/>
    <n v="64"/>
    <b v="1"/>
    <s v="theater/plays"/>
    <x v="1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b v="0"/>
    <n v="15"/>
    <b v="1"/>
    <s v="theater/plays"/>
    <x v="1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b v="0"/>
    <n v="41"/>
    <b v="1"/>
    <s v="theater/plays"/>
    <x v="1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b v="0"/>
    <n v="35"/>
    <b v="1"/>
    <s v="theater/plays"/>
    <x v="1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b v="0"/>
    <n v="45"/>
    <b v="1"/>
    <s v="theater/plays"/>
    <x v="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b v="0"/>
    <n v="62"/>
    <b v="1"/>
    <s v="theater/plays"/>
    <x v="1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b v="0"/>
    <n v="22"/>
    <b v="1"/>
    <s v="theater/plays"/>
    <x v="1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b v="0"/>
    <n v="18"/>
    <b v="1"/>
    <s v="theater/plays"/>
    <x v="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b v="0"/>
    <n v="12"/>
    <b v="1"/>
    <s v="theater/plays"/>
    <x v="1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b v="0"/>
    <n v="44"/>
    <b v="1"/>
    <s v="theater/plays"/>
    <x v="1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b v="0"/>
    <n v="27"/>
    <b v="1"/>
    <s v="theater/plays"/>
    <x v="1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b v="0"/>
    <n v="38"/>
    <b v="1"/>
    <s v="theater/plays"/>
    <x v="1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b v="0"/>
    <n v="28"/>
    <b v="1"/>
    <s v="theater/plays"/>
    <x v="1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b v="0"/>
    <n v="24"/>
    <b v="1"/>
    <s v="theater/plays"/>
    <x v="1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b v="0"/>
    <n v="65"/>
    <b v="1"/>
    <s v="theater/plays"/>
    <x v="1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b v="0"/>
    <n v="46"/>
    <b v="1"/>
    <s v="theater/plays"/>
    <x v="1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b v="0"/>
    <n v="85"/>
    <b v="1"/>
    <s v="theater/plays"/>
    <x v="1"/>
    <x v="3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x v="0"/>
    <s v="GB"/>
    <s v="GBP"/>
    <n v="1438968146"/>
    <n v="1436376146"/>
    <x v="3401"/>
    <b v="0"/>
    <n v="66"/>
    <b v="1"/>
    <s v="theater/plays"/>
    <x v="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b v="0"/>
    <n v="165"/>
    <b v="1"/>
    <s v="theater/plays"/>
    <x v="1"/>
    <x v="0"/>
  </r>
  <r>
    <n v="3403"/>
    <s v="'Fats and Tanya' - a play by Lucy Gallagher"/>
    <s v="Two worlds, one bond - no turning back._x000d_A dark comedy about domestic abuse and the power of an unlikely friendship"/>
    <n v="2000"/>
    <n v="2000"/>
    <x v="0"/>
    <s v="GB"/>
    <s v="GBP"/>
    <n v="1435230324"/>
    <n v="1432638324"/>
    <x v="3403"/>
    <b v="0"/>
    <n v="17"/>
    <b v="1"/>
    <s v="theater/plays"/>
    <x v="1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b v="0"/>
    <n v="3"/>
    <b v="1"/>
    <s v="theater/plays"/>
    <x v="1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b v="0"/>
    <n v="17"/>
    <b v="1"/>
    <s v="theater/plays"/>
    <x v="1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b v="0"/>
    <n v="91"/>
    <b v="1"/>
    <s v="theater/plays"/>
    <x v="1"/>
    <x v="3"/>
  </r>
  <r>
    <n v="3407"/>
    <s v="Chlorine Edinburgh 2014"/>
    <s v="Biddy is 24. Biddy is a hopeless romantic. Biddy always wanted to be a vegan. Find out what happens_x000d_when Biddy gets sectioned."/>
    <n v="2000"/>
    <n v="2142"/>
    <x v="0"/>
    <s v="GB"/>
    <s v="GBP"/>
    <n v="1404641289"/>
    <n v="1402049289"/>
    <x v="3407"/>
    <b v="0"/>
    <n v="67"/>
    <b v="1"/>
    <s v="theater/plays"/>
    <x v="1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b v="0"/>
    <n v="18"/>
    <b v="1"/>
    <s v="theater/plays"/>
    <x v="1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b v="0"/>
    <n v="21"/>
    <b v="1"/>
    <s v="theater/plays"/>
    <x v="1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b v="0"/>
    <n v="40"/>
    <b v="1"/>
    <s v="theater/plays"/>
    <x v="1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b v="0"/>
    <n v="78"/>
    <b v="1"/>
    <s v="theater/plays"/>
    <x v="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b v="0"/>
    <n v="26"/>
    <b v="1"/>
    <s v="theater/plays"/>
    <x v="1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b v="0"/>
    <n v="14"/>
    <b v="1"/>
    <s v="theater/plays"/>
    <x v="1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b v="0"/>
    <n v="44"/>
    <b v="1"/>
    <s v="theater/plays"/>
    <x v="1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b v="0"/>
    <n v="9"/>
    <b v="1"/>
    <s v="theater/plays"/>
    <x v="1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b v="0"/>
    <n v="30"/>
    <b v="1"/>
    <s v="theater/plays"/>
    <x v="1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b v="0"/>
    <n v="45"/>
    <b v="1"/>
    <s v="theater/plays"/>
    <x v="1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b v="0"/>
    <n v="56"/>
    <b v="1"/>
    <s v="theater/plays"/>
    <x v="1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b v="0"/>
    <n v="46"/>
    <b v="1"/>
    <s v="theater/plays"/>
    <x v="1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b v="0"/>
    <n v="34"/>
    <b v="1"/>
    <s v="theater/plays"/>
    <x v="1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b v="0"/>
    <n v="98"/>
    <b v="1"/>
    <s v="theater/plays"/>
    <x v="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b v="0"/>
    <n v="46"/>
    <b v="1"/>
    <s v="theater/plays"/>
    <x v="1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b v="0"/>
    <n v="10"/>
    <b v="1"/>
    <s v="theater/plays"/>
    <x v="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b v="0"/>
    <n v="76"/>
    <b v="1"/>
    <s v="theater/plays"/>
    <x v="1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b v="0"/>
    <n v="104"/>
    <b v="1"/>
    <s v="theater/plays"/>
    <x v="1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b v="0"/>
    <n v="87"/>
    <b v="1"/>
    <s v="theater/plays"/>
    <x v="1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b v="0"/>
    <n v="29"/>
    <b v="1"/>
    <s v="theater/plays"/>
    <x v="1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b v="0"/>
    <n v="51"/>
    <b v="1"/>
    <s v="theater/plays"/>
    <x v="1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b v="0"/>
    <n v="12"/>
    <b v="1"/>
    <s v="theater/plays"/>
    <x v="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b v="0"/>
    <n v="72"/>
    <b v="1"/>
    <s v="theater/plays"/>
    <x v="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b v="0"/>
    <n v="21"/>
    <b v="1"/>
    <s v="theater/plays"/>
    <x v="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b v="0"/>
    <n v="42"/>
    <b v="1"/>
    <s v="theater/plays"/>
    <x v="1"/>
    <x v="2"/>
  </r>
  <r>
    <n v="3433"/>
    <s v="The Dybbuk"/>
    <s v="death&amp;pretzels presents their first Chicago based project:_x000d_The Dybbuk by S. Ansky"/>
    <n v="9500"/>
    <n v="9525"/>
    <x v="0"/>
    <s v="US"/>
    <s v="USD"/>
    <n v="1402974000"/>
    <n v="1400290255"/>
    <x v="3433"/>
    <b v="0"/>
    <n v="71"/>
    <b v="1"/>
    <s v="theater/plays"/>
    <x v="1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b v="0"/>
    <n v="168"/>
    <b v="1"/>
    <s v="theater/plays"/>
    <x v="1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b v="0"/>
    <n v="19"/>
    <b v="1"/>
    <s v="theater/plays"/>
    <x v="1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b v="0"/>
    <n v="37"/>
    <b v="1"/>
    <s v="theater/plays"/>
    <x v="1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b v="0"/>
    <n v="36"/>
    <b v="1"/>
    <s v="theater/plays"/>
    <x v="1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b v="0"/>
    <n v="14"/>
    <b v="1"/>
    <s v="theater/plays"/>
    <x v="1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b v="0"/>
    <n v="18"/>
    <b v="1"/>
    <s v="theater/plays"/>
    <x v="1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b v="0"/>
    <n v="82"/>
    <b v="1"/>
    <s v="theater/plays"/>
    <x v="1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b v="0"/>
    <n v="43"/>
    <b v="1"/>
    <s v="theater/plays"/>
    <x v="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b v="0"/>
    <n v="8"/>
    <b v="1"/>
    <s v="theater/plays"/>
    <x v="1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b v="0"/>
    <n v="45"/>
    <b v="1"/>
    <s v="theater/plays"/>
    <x v="1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b v="0"/>
    <n v="20"/>
    <b v="1"/>
    <s v="theater/plays"/>
    <x v="1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b v="0"/>
    <n v="31"/>
    <b v="1"/>
    <s v="theater/plays"/>
    <x v="1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b v="0"/>
    <n v="25"/>
    <b v="1"/>
    <s v="theater/plays"/>
    <x v="1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b v="0"/>
    <n v="14"/>
    <b v="1"/>
    <s v="theater/plays"/>
    <x v="1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b v="0"/>
    <n v="45"/>
    <b v="1"/>
    <s v="theater/plays"/>
    <x v="1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b v="0"/>
    <n v="20"/>
    <b v="1"/>
    <s v="theater/plays"/>
    <x v="1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b v="0"/>
    <n v="39"/>
    <b v="1"/>
    <s v="theater/plays"/>
    <x v="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b v="0"/>
    <n v="16"/>
    <b v="1"/>
    <s v="theater/plays"/>
    <x v="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b v="0"/>
    <n v="37"/>
    <b v="1"/>
    <s v="theater/plays"/>
    <x v="1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b v="0"/>
    <n v="14"/>
    <b v="1"/>
    <s v="theater/plays"/>
    <x v="1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b v="0"/>
    <n v="21"/>
    <b v="1"/>
    <s v="theater/plays"/>
    <x v="1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b v="0"/>
    <n v="69"/>
    <b v="1"/>
    <s v="theater/plays"/>
    <x v="1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b v="0"/>
    <n v="16"/>
    <b v="1"/>
    <s v="theater/plays"/>
    <x v="1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b v="0"/>
    <n v="55"/>
    <b v="1"/>
    <s v="theater/plays"/>
    <x v="1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b v="0"/>
    <n v="27"/>
    <b v="1"/>
    <s v="theater/plays"/>
    <x v="1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b v="0"/>
    <n v="36"/>
    <b v="1"/>
    <s v="theater/plays"/>
    <x v="1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b v="0"/>
    <n v="19"/>
    <b v="1"/>
    <s v="theater/plays"/>
    <x v="1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b v="0"/>
    <n v="12"/>
    <b v="1"/>
    <s v="theater/plays"/>
    <x v="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b v="0"/>
    <n v="17"/>
    <b v="1"/>
    <s v="theater/plays"/>
    <x v="1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b v="0"/>
    <n v="114"/>
    <b v="1"/>
    <s v="theater/plays"/>
    <x v="1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b v="0"/>
    <n v="93"/>
    <b v="1"/>
    <s v="theater/plays"/>
    <x v="1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b v="0"/>
    <n v="36"/>
    <b v="1"/>
    <s v="theater/plays"/>
    <x v="1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b v="0"/>
    <n v="61"/>
    <b v="1"/>
    <s v="theater/plays"/>
    <x v="1"/>
    <x v="2"/>
  </r>
  <r>
    <n v="3467"/>
    <s v="Venus in Fur, Los Angeles."/>
    <s v="Venus in Fur, By David Ives."/>
    <n v="3000"/>
    <n v="3030"/>
    <x v="0"/>
    <s v="US"/>
    <s v="USD"/>
    <n v="1426864032"/>
    <n v="1424275632"/>
    <x v="3467"/>
    <b v="0"/>
    <n v="47"/>
    <b v="1"/>
    <s v="theater/plays"/>
    <x v="1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b v="0"/>
    <n v="17"/>
    <b v="1"/>
    <s v="theater/plays"/>
    <x v="1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b v="0"/>
    <n v="63"/>
    <b v="1"/>
    <s v="theater/plays"/>
    <x v="1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b v="0"/>
    <n v="9"/>
    <b v="1"/>
    <s v="theater/plays"/>
    <x v="1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b v="0"/>
    <n v="30"/>
    <b v="1"/>
    <s v="theater/plays"/>
    <x v="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b v="0"/>
    <n v="23"/>
    <b v="1"/>
    <s v="theater/plays"/>
    <x v="1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b v="0"/>
    <n v="33"/>
    <b v="1"/>
    <s v="theater/plays"/>
    <x v="1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b v="0"/>
    <n v="39"/>
    <b v="1"/>
    <s v="theater/plays"/>
    <x v="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b v="0"/>
    <n v="17"/>
    <b v="1"/>
    <s v="theater/plays"/>
    <x v="1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b v="0"/>
    <n v="6"/>
    <b v="1"/>
    <s v="theater/plays"/>
    <x v="1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b v="0"/>
    <n v="39"/>
    <b v="1"/>
    <s v="theater/plays"/>
    <x v="1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b v="0"/>
    <n v="57"/>
    <b v="1"/>
    <s v="theater/plays"/>
    <x v="1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b v="0"/>
    <n v="56"/>
    <b v="1"/>
    <s v="theater/plays"/>
    <x v="1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b v="0"/>
    <n v="13"/>
    <b v="1"/>
    <s v="theater/plays"/>
    <x v="1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b v="0"/>
    <n v="95"/>
    <b v="1"/>
    <s v="theater/plays"/>
    <x v="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b v="0"/>
    <n v="80"/>
    <b v="1"/>
    <s v="theater/plays"/>
    <x v="1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b v="0"/>
    <n v="133"/>
    <b v="1"/>
    <s v="theater/plays"/>
    <x v="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b v="0"/>
    <n v="44"/>
    <b v="1"/>
    <s v="theater/plays"/>
    <x v="1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b v="0"/>
    <n v="30"/>
    <b v="1"/>
    <s v="theater/plays"/>
    <x v="1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b v="0"/>
    <n v="56"/>
    <b v="1"/>
    <s v="theater/plays"/>
    <x v="1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b v="0"/>
    <n v="66"/>
    <b v="1"/>
    <s v="theater/plays"/>
    <x v="1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b v="0"/>
    <n v="29"/>
    <b v="1"/>
    <s v="theater/plays"/>
    <x v="1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b v="0"/>
    <n v="72"/>
    <b v="1"/>
    <s v="theater/plays"/>
    <x v="1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b v="0"/>
    <n v="27"/>
    <b v="1"/>
    <s v="theater/plays"/>
    <x v="1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b v="0"/>
    <n v="10"/>
    <b v="1"/>
    <s v="theater/plays"/>
    <x v="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b v="0"/>
    <n v="35"/>
    <b v="1"/>
    <s v="theater/plays"/>
    <x v="1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b v="0"/>
    <n v="29"/>
    <b v="1"/>
    <s v="theater/plays"/>
    <x v="1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b v="0"/>
    <n v="13"/>
    <b v="1"/>
    <s v="theater/plays"/>
    <x v="1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b v="0"/>
    <n v="72"/>
    <b v="1"/>
    <s v="theater/plays"/>
    <x v="1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b v="0"/>
    <n v="78"/>
    <b v="1"/>
    <s v="theater/plays"/>
    <x v="1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b v="0"/>
    <n v="49"/>
    <b v="1"/>
    <s v="theater/plays"/>
    <x v="1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b v="0"/>
    <n v="42"/>
    <b v="1"/>
    <s v="theater/plays"/>
    <x v="1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b v="0"/>
    <n v="35"/>
    <b v="1"/>
    <s v="theater/plays"/>
    <x v="1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b v="0"/>
    <n v="42"/>
    <b v="1"/>
    <s v="theater/plays"/>
    <x v="1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b v="0"/>
    <n v="42"/>
    <b v="1"/>
    <s v="theater/plays"/>
    <x v="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b v="0"/>
    <n v="31"/>
    <b v="1"/>
    <s v="theater/plays"/>
    <x v="1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b v="0"/>
    <n v="38"/>
    <b v="1"/>
    <s v="theater/plays"/>
    <x v="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b v="0"/>
    <n v="8"/>
    <b v="1"/>
    <s v="theater/plays"/>
    <x v="1"/>
    <x v="0"/>
  </r>
  <r>
    <n v="3505"/>
    <s v="Second Act: The Four Disgracers"/>
    <s v="Four myths._x000d_Four writers._x000d_Four new takes._x000d__x000d_The Four Disgracers comes to the stage to launch a new theatre group, Ixion."/>
    <n v="2500"/>
    <n v="2594"/>
    <x v="0"/>
    <s v="US"/>
    <s v="USD"/>
    <n v="1399953600"/>
    <n v="1398983245"/>
    <x v="3505"/>
    <b v="0"/>
    <n v="39"/>
    <b v="1"/>
    <s v="theater/plays"/>
    <x v="1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b v="0"/>
    <n v="29"/>
    <b v="1"/>
    <s v="theater/plays"/>
    <x v="1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b v="0"/>
    <n v="72"/>
    <b v="1"/>
    <s v="theater/plays"/>
    <x v="1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b v="0"/>
    <n v="15"/>
    <b v="1"/>
    <s v="theater/plays"/>
    <x v="1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b v="0"/>
    <n v="33"/>
    <b v="1"/>
    <s v="theater/plays"/>
    <x v="1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b v="0"/>
    <n v="15"/>
    <b v="1"/>
    <s v="theater/plays"/>
    <x v="1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b v="0"/>
    <n v="19"/>
    <b v="1"/>
    <s v="theater/plays"/>
    <x v="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b v="0"/>
    <n v="17"/>
    <b v="1"/>
    <s v="theater/plays"/>
    <x v="1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b v="0"/>
    <n v="44"/>
    <b v="1"/>
    <s v="theater/plays"/>
    <x v="1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b v="0"/>
    <n v="10"/>
    <b v="1"/>
    <s v="theater/plays"/>
    <x v="1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b v="0"/>
    <n v="46"/>
    <b v="1"/>
    <s v="theater/plays"/>
    <x v="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b v="0"/>
    <n v="11"/>
    <b v="1"/>
    <s v="theater/plays"/>
    <x v="1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b v="0"/>
    <n v="13"/>
    <b v="1"/>
    <s v="theater/plays"/>
    <x v="1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b v="0"/>
    <n v="33"/>
    <b v="1"/>
    <s v="theater/plays"/>
    <x v="1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b v="0"/>
    <n v="28"/>
    <b v="1"/>
    <s v="theater/plays"/>
    <x v="1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b v="0"/>
    <n v="21"/>
    <b v="1"/>
    <s v="theater/plays"/>
    <x v="1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b v="0"/>
    <n v="13"/>
    <b v="1"/>
    <s v="theater/plays"/>
    <x v="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b v="0"/>
    <n v="34"/>
    <b v="1"/>
    <s v="theater/plays"/>
    <x v="1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b v="0"/>
    <n v="80"/>
    <b v="1"/>
    <s v="theater/plays"/>
    <x v="1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b v="0"/>
    <n v="74"/>
    <b v="1"/>
    <s v="theater/plays"/>
    <x v="1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b v="0"/>
    <n v="7"/>
    <b v="1"/>
    <s v="theater/plays"/>
    <x v="1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b v="0"/>
    <n v="34"/>
    <b v="1"/>
    <s v="theater/plays"/>
    <x v="1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b v="0"/>
    <n v="86"/>
    <b v="1"/>
    <s v="theater/plays"/>
    <x v="1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b v="0"/>
    <n v="37"/>
    <b v="1"/>
    <s v="theater/plays"/>
    <x v="1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b v="0"/>
    <n v="18"/>
    <b v="1"/>
    <s v="theater/plays"/>
    <x v="1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b v="0"/>
    <n v="22"/>
    <b v="1"/>
    <s v="theater/plays"/>
    <x v="1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b v="0"/>
    <n v="26"/>
    <b v="1"/>
    <s v="theater/plays"/>
    <x v="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b v="0"/>
    <n v="27"/>
    <b v="1"/>
    <s v="theater/plays"/>
    <x v="1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b v="0"/>
    <n v="8"/>
    <b v="1"/>
    <s v="theater/plays"/>
    <x v="1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b v="0"/>
    <n v="204"/>
    <b v="1"/>
    <s v="theater/plays"/>
    <x v="1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b v="0"/>
    <n v="46"/>
    <b v="1"/>
    <s v="theater/plays"/>
    <x v="1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b v="0"/>
    <n v="17"/>
    <b v="1"/>
    <s v="theater/plays"/>
    <x v="1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b v="0"/>
    <n v="28"/>
    <b v="1"/>
    <s v="theater/plays"/>
    <x v="1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b v="0"/>
    <n v="83"/>
    <b v="1"/>
    <s v="theater/plays"/>
    <x v="1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b v="0"/>
    <n v="13"/>
    <b v="1"/>
    <s v="theater/plays"/>
    <x v="1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b v="0"/>
    <n v="8"/>
    <b v="1"/>
    <s v="theater/plays"/>
    <x v="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b v="0"/>
    <n v="32"/>
    <b v="1"/>
    <s v="theater/plays"/>
    <x v="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b v="0"/>
    <n v="85"/>
    <b v="1"/>
    <s v="theater/plays"/>
    <x v="1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b v="0"/>
    <n v="29"/>
    <b v="1"/>
    <s v="theater/plays"/>
    <x v="1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b v="0"/>
    <n v="24"/>
    <b v="1"/>
    <s v="theater/plays"/>
    <x v="1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b v="0"/>
    <n v="8"/>
    <b v="1"/>
    <s v="theater/plays"/>
    <x v="1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b v="0"/>
    <n v="19"/>
    <b v="1"/>
    <s v="theater/plays"/>
    <x v="1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b v="0"/>
    <n v="336"/>
    <b v="1"/>
    <s v="theater/plays"/>
    <x v="1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b v="0"/>
    <n v="13"/>
    <b v="1"/>
    <s v="theater/plays"/>
    <x v="1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b v="0"/>
    <n v="42"/>
    <b v="1"/>
    <s v="theater/plays"/>
    <x v="1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b v="0"/>
    <n v="64"/>
    <b v="1"/>
    <s v="theater/plays"/>
    <x v="1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b v="0"/>
    <n v="25"/>
    <b v="1"/>
    <s v="theater/plays"/>
    <x v="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b v="0"/>
    <n v="20"/>
    <b v="1"/>
    <s v="theater/plays"/>
    <x v="1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b v="0"/>
    <n v="104"/>
    <b v="1"/>
    <s v="theater/plays"/>
    <x v="1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b v="0"/>
    <n v="53"/>
    <b v="1"/>
    <s v="theater/plays"/>
    <x v="1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b v="0"/>
    <n v="14"/>
    <b v="1"/>
    <s v="theater/plays"/>
    <x v="1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b v="0"/>
    <n v="20"/>
    <b v="1"/>
    <s v="theater/plays"/>
    <x v="1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b v="0"/>
    <n v="558"/>
    <b v="1"/>
    <s v="theater/plays"/>
    <x v="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b v="0"/>
    <n v="22"/>
    <b v="1"/>
    <s v="theater/plays"/>
    <x v="1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b v="0"/>
    <n v="24"/>
    <b v="1"/>
    <s v="theater/plays"/>
    <x v="1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b v="0"/>
    <n v="74"/>
    <b v="1"/>
    <s v="theater/plays"/>
    <x v="1"/>
    <x v="0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x v="0"/>
    <s v="US"/>
    <s v="USD"/>
    <n v="1438799760"/>
    <n v="1437236378"/>
    <x v="3561"/>
    <b v="0"/>
    <n v="54"/>
    <b v="1"/>
    <s v="theater/plays"/>
    <x v="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b v="0"/>
    <n v="31"/>
    <b v="1"/>
    <s v="theater/plays"/>
    <x v="1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b v="0"/>
    <n v="25"/>
    <b v="1"/>
    <s v="theater/plays"/>
    <x v="1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b v="0"/>
    <n v="17"/>
    <b v="1"/>
    <s v="theater/plays"/>
    <x v="1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b v="0"/>
    <n v="12"/>
    <b v="1"/>
    <s v="theater/plays"/>
    <x v="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b v="0"/>
    <n v="38"/>
    <b v="1"/>
    <s v="theater/plays"/>
    <x v="1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b v="0"/>
    <n v="41"/>
    <b v="1"/>
    <s v="theater/plays"/>
    <x v="1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b v="0"/>
    <n v="19"/>
    <b v="1"/>
    <s v="theater/plays"/>
    <x v="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b v="0"/>
    <n v="41"/>
    <b v="1"/>
    <s v="theater/plays"/>
    <x v="1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b v="0"/>
    <n v="26"/>
    <b v="1"/>
    <s v="theater/plays"/>
    <x v="1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b v="0"/>
    <n v="25"/>
    <b v="1"/>
    <s v="theater/plays"/>
    <x v="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b v="0"/>
    <n v="9"/>
    <b v="1"/>
    <s v="theater/plays"/>
    <x v="1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b v="0"/>
    <n v="78"/>
    <b v="1"/>
    <s v="theater/plays"/>
    <x v="1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b v="0"/>
    <n v="45"/>
    <b v="1"/>
    <s v="theater/plays"/>
    <x v="1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b v="0"/>
    <n v="102"/>
    <b v="1"/>
    <s v="theater/plays"/>
    <x v="1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b v="0"/>
    <n v="5"/>
    <b v="1"/>
    <s v="theater/plays"/>
    <x v="1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b v="0"/>
    <n v="27"/>
    <b v="1"/>
    <s v="theater/plays"/>
    <x v="1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b v="0"/>
    <n v="37"/>
    <b v="1"/>
    <s v="theater/plays"/>
    <x v="1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b v="0"/>
    <n v="14"/>
    <b v="1"/>
    <s v="theater/plays"/>
    <x v="1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b v="0"/>
    <n v="27"/>
    <b v="1"/>
    <s v="theater/plays"/>
    <x v="1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b v="0"/>
    <n v="45"/>
    <b v="1"/>
    <s v="theater/plays"/>
    <x v="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b v="0"/>
    <n v="49"/>
    <b v="1"/>
    <s v="theater/plays"/>
    <x v="1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b v="0"/>
    <n v="24"/>
    <b v="1"/>
    <s v="theater/plays"/>
    <x v="1"/>
    <x v="2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x v="0"/>
    <s v="GB"/>
    <s v="GBP"/>
    <n v="1436772944"/>
    <n v="1434180944"/>
    <x v="3584"/>
    <b v="0"/>
    <n v="112"/>
    <b v="1"/>
    <s v="theater/plays"/>
    <x v="1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b v="0"/>
    <n v="23"/>
    <b v="1"/>
    <s v="theater/plays"/>
    <x v="1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b v="0"/>
    <n v="54"/>
    <b v="1"/>
    <s v="theater/plays"/>
    <x v="1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b v="0"/>
    <n v="28"/>
    <b v="1"/>
    <s v="theater/plays"/>
    <x v="1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b v="0"/>
    <n v="11"/>
    <b v="1"/>
    <s v="theater/plays"/>
    <x v="1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b v="0"/>
    <n v="62"/>
    <b v="1"/>
    <s v="theater/plays"/>
    <x v="1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b v="0"/>
    <n v="73"/>
    <b v="1"/>
    <s v="theater/plays"/>
    <x v="1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b v="0"/>
    <n v="18"/>
    <b v="1"/>
    <s v="theater/plays"/>
    <x v="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b v="0"/>
    <n v="35"/>
    <b v="1"/>
    <s v="theater/plays"/>
    <x v="1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b v="0"/>
    <n v="43"/>
    <b v="1"/>
    <s v="theater/plays"/>
    <x v="1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b v="0"/>
    <n v="36"/>
    <b v="1"/>
    <s v="theater/plays"/>
    <x v="1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b v="0"/>
    <n v="62"/>
    <b v="1"/>
    <s v="theater/plays"/>
    <x v="1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b v="0"/>
    <n v="15"/>
    <b v="1"/>
    <s v="theater/plays"/>
    <x v="1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b v="0"/>
    <n v="33"/>
    <b v="1"/>
    <s v="theater/plays"/>
    <x v="1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b v="0"/>
    <n v="27"/>
    <b v="1"/>
    <s v="theater/plays"/>
    <x v="1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b v="0"/>
    <n v="17"/>
    <b v="1"/>
    <s v="theater/plays"/>
    <x v="1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b v="0"/>
    <n v="4"/>
    <b v="1"/>
    <s v="theater/plays"/>
    <x v="1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b v="0"/>
    <n v="53"/>
    <b v="1"/>
    <s v="theater/plays"/>
    <x v="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b v="0"/>
    <n v="49"/>
    <b v="1"/>
    <s v="theater/plays"/>
    <x v="1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b v="0"/>
    <n v="57"/>
    <b v="1"/>
    <s v="theater/plays"/>
    <x v="1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b v="0"/>
    <n v="69"/>
    <b v="1"/>
    <s v="theater/plays"/>
    <x v="1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b v="0"/>
    <n v="15"/>
    <b v="1"/>
    <s v="theater/plays"/>
    <x v="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b v="0"/>
    <n v="64"/>
    <b v="1"/>
    <s v="theater/plays"/>
    <x v="1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b v="0"/>
    <n v="20"/>
    <b v="1"/>
    <s v="theater/plays"/>
    <x v="1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b v="0"/>
    <n v="27"/>
    <b v="1"/>
    <s v="theater/plays"/>
    <x v="1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b v="0"/>
    <n v="21"/>
    <b v="1"/>
    <s v="theater/plays"/>
    <x v="1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b v="0"/>
    <n v="31"/>
    <b v="1"/>
    <s v="theater/plays"/>
    <x v="1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b v="0"/>
    <n v="51"/>
    <b v="1"/>
    <s v="theater/plays"/>
    <x v="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b v="0"/>
    <n v="57"/>
    <b v="1"/>
    <s v="theater/plays"/>
    <x v="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b v="0"/>
    <n v="20"/>
    <b v="1"/>
    <s v="theater/plays"/>
    <x v="1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b v="0"/>
    <n v="71"/>
    <b v="1"/>
    <s v="theater/plays"/>
    <x v="1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b v="0"/>
    <n v="72"/>
    <b v="1"/>
    <s v="theater/plays"/>
    <x v="1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b v="0"/>
    <n v="45"/>
    <b v="1"/>
    <s v="theater/plays"/>
    <x v="1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b v="0"/>
    <n v="51"/>
    <b v="1"/>
    <s v="theater/plays"/>
    <x v="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b v="0"/>
    <n v="56"/>
    <b v="1"/>
    <s v="theater/plays"/>
    <x v="1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b v="0"/>
    <n v="17"/>
    <b v="1"/>
    <s v="theater/plays"/>
    <x v="1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b v="0"/>
    <n v="197"/>
    <b v="1"/>
    <s v="theater/plays"/>
    <x v="1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b v="0"/>
    <n v="70"/>
    <b v="1"/>
    <s v="theater/plays"/>
    <x v="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b v="0"/>
    <n v="21"/>
    <b v="1"/>
    <s v="theater/plays"/>
    <x v="1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b v="0"/>
    <n v="34"/>
    <b v="1"/>
    <s v="theater/plays"/>
    <x v="1"/>
    <x v="3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x v="0"/>
    <s v="US"/>
    <s v="USD"/>
    <n v="1471977290"/>
    <n v="1466793290"/>
    <x v="3624"/>
    <b v="0"/>
    <n v="39"/>
    <b v="1"/>
    <s v="theater/plays"/>
    <x v="1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b v="0"/>
    <n v="78"/>
    <b v="1"/>
    <s v="theater/plays"/>
    <x v="1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b v="0"/>
    <n v="48"/>
    <b v="1"/>
    <s v="theater/plays"/>
    <x v="1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b v="0"/>
    <n v="29"/>
    <b v="1"/>
    <s v="theater/plays"/>
    <x v="1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b v="0"/>
    <n v="0"/>
    <b v="0"/>
    <s v="theater/musical"/>
    <x v="1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b v="0"/>
    <n v="2"/>
    <b v="0"/>
    <s v="theater/musical"/>
    <x v="1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b v="0"/>
    <n v="1"/>
    <b v="0"/>
    <s v="theater/musical"/>
    <x v="1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b v="0"/>
    <n v="59"/>
    <b v="0"/>
    <s v="theater/musical"/>
    <x v="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b v="0"/>
    <n v="1"/>
    <b v="0"/>
    <s v="theater/musical"/>
    <x v="1"/>
    <x v="3"/>
  </r>
  <r>
    <n v="3633"/>
    <s v="SMOKEY AND THE BANDIT: THE MUSICAL"/>
    <s v="SMOKEY AND THE BANDIT: THE MUSICAL_x000d_The classic film, characters and music you love, on stage, LIVE!"/>
    <n v="5000"/>
    <n v="1762"/>
    <x v="2"/>
    <s v="US"/>
    <s v="USD"/>
    <n v="1479517200"/>
    <n v="1475765867"/>
    <x v="3633"/>
    <b v="0"/>
    <n v="31"/>
    <b v="0"/>
    <s v="theater/musical"/>
    <x v="1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b v="0"/>
    <n v="18"/>
    <b v="0"/>
    <s v="theater/musical"/>
    <x v="1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b v="0"/>
    <n v="10"/>
    <b v="0"/>
    <s v="theater/musical"/>
    <x v="1"/>
    <x v="2"/>
  </r>
  <r>
    <n v="3636"/>
    <s v="The Brother's of B-Block"/>
    <s v="The Brotherâ€™s of B-block is a musical play. A new take on &quot;OZ&quot; _x000d_The Wizard of OZ meets HBO's OZ."/>
    <n v="150000"/>
    <n v="0"/>
    <x v="2"/>
    <s v="US"/>
    <s v="USD"/>
    <n v="1442248829"/>
    <n v="1439224829"/>
    <x v="3636"/>
    <b v="0"/>
    <n v="0"/>
    <b v="0"/>
    <s v="theater/musical"/>
    <x v="1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b v="0"/>
    <n v="14"/>
    <b v="0"/>
    <s v="theater/musical"/>
    <x v="1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b v="0"/>
    <n v="2"/>
    <b v="0"/>
    <s v="theater/musical"/>
    <x v="1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b v="0"/>
    <n v="1"/>
    <b v="0"/>
    <s v="theater/musical"/>
    <x v="1"/>
    <x v="2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x v="2"/>
    <s v="US"/>
    <s v="USD"/>
    <n v="1431283530"/>
    <n v="1428691530"/>
    <x v="3640"/>
    <b v="0"/>
    <n v="3"/>
    <b v="0"/>
    <s v="theater/musical"/>
    <x v="1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b v="0"/>
    <n v="0"/>
    <b v="0"/>
    <s v="theater/musical"/>
    <x v="1"/>
    <x v="3"/>
  </r>
  <r>
    <n v="3642"/>
    <s v="My own musical"/>
    <s v="All the world's a stage..._x000d_It is my biggest dream to perform my own, selfcreated musical with lots of kids as big as I am able to."/>
    <n v="700"/>
    <n v="15"/>
    <x v="2"/>
    <s v="DE"/>
    <s v="EUR"/>
    <n v="1448902800"/>
    <n v="1445369727"/>
    <x v="3642"/>
    <b v="0"/>
    <n v="2"/>
    <b v="0"/>
    <s v="theater/musical"/>
    <x v="1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b v="0"/>
    <n v="0"/>
    <b v="0"/>
    <s v="theater/musical"/>
    <x v="1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b v="0"/>
    <n v="12"/>
    <b v="0"/>
    <s v="theater/musical"/>
    <x v="1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b v="0"/>
    <n v="1"/>
    <b v="0"/>
    <s v="theater/musical"/>
    <x v="1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b v="0"/>
    <n v="8"/>
    <b v="0"/>
    <s v="theater/musical"/>
    <x v="1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b v="0"/>
    <n v="2"/>
    <b v="0"/>
    <s v="theater/musical"/>
    <x v="1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b v="0"/>
    <n v="73"/>
    <b v="1"/>
    <s v="theater/plays"/>
    <x v="1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b v="0"/>
    <n v="8"/>
    <b v="1"/>
    <s v="theater/plays"/>
    <x v="1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b v="0"/>
    <n v="17"/>
    <b v="1"/>
    <s v="theater/plays"/>
    <x v="1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b v="0"/>
    <n v="9"/>
    <b v="1"/>
    <s v="theater/plays"/>
    <x v="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b v="0"/>
    <n v="17"/>
    <b v="1"/>
    <s v="theater/plays"/>
    <x v="1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b v="0"/>
    <n v="33"/>
    <b v="1"/>
    <s v="theater/plays"/>
    <x v="1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b v="0"/>
    <n v="38"/>
    <b v="1"/>
    <s v="theater/plays"/>
    <x v="1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b v="0"/>
    <n v="79"/>
    <b v="1"/>
    <s v="theater/plays"/>
    <x v="1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b v="0"/>
    <n v="46"/>
    <b v="1"/>
    <s v="theater/plays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b v="0"/>
    <n v="20"/>
    <b v="1"/>
    <s v="theater/plays"/>
    <x v="1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b v="0"/>
    <n v="20"/>
    <b v="1"/>
    <s v="theater/plays"/>
    <x v="1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b v="0"/>
    <n v="13"/>
    <b v="1"/>
    <s v="theater/plays"/>
    <x v="1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b v="0"/>
    <n v="22"/>
    <b v="1"/>
    <s v="theater/plays"/>
    <x v="1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b v="0"/>
    <n v="36"/>
    <b v="1"/>
    <s v="theater/plays"/>
    <x v="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b v="0"/>
    <n v="40"/>
    <b v="1"/>
    <s v="theater/plays"/>
    <x v="1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b v="0"/>
    <n v="9"/>
    <b v="1"/>
    <s v="theater/plays"/>
    <x v="1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b v="0"/>
    <n v="19"/>
    <b v="1"/>
    <s v="theater/plays"/>
    <x v="1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b v="0"/>
    <n v="14"/>
    <b v="1"/>
    <s v="theater/plays"/>
    <x v="1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b v="0"/>
    <n v="38"/>
    <b v="1"/>
    <s v="theater/plays"/>
    <x v="1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b v="0"/>
    <n v="58"/>
    <b v="1"/>
    <s v="theater/plays"/>
    <x v="1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b v="0"/>
    <n v="28"/>
    <b v="1"/>
    <s v="theater/plays"/>
    <x v="1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b v="0"/>
    <n v="17"/>
    <b v="1"/>
    <s v="theater/plays"/>
    <x v="1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b v="0"/>
    <n v="12"/>
    <b v="1"/>
    <s v="theater/plays"/>
    <x v="1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b v="0"/>
    <n v="40"/>
    <b v="1"/>
    <s v="theater/plays"/>
    <x v="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b v="0"/>
    <n v="57"/>
    <b v="1"/>
    <s v="theater/plays"/>
    <x v="1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b v="0"/>
    <n v="114"/>
    <b v="1"/>
    <s v="theater/plays"/>
    <x v="1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b v="0"/>
    <n v="31"/>
    <b v="1"/>
    <s v="theater/plays"/>
    <x v="1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b v="0"/>
    <n v="3"/>
    <b v="1"/>
    <s v="theater/plays"/>
    <x v="1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b v="0"/>
    <n v="16"/>
    <b v="1"/>
    <s v="theater/plays"/>
    <x v="1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b v="0"/>
    <n v="199"/>
    <b v="1"/>
    <s v="theater/plays"/>
    <x v="1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b v="0"/>
    <n v="31"/>
    <b v="1"/>
    <s v="theater/plays"/>
    <x v="1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b v="0"/>
    <n v="30"/>
    <b v="1"/>
    <s v="theater/plays"/>
    <x v="1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b v="0"/>
    <n v="34"/>
    <b v="1"/>
    <s v="theater/plays"/>
    <x v="1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b v="0"/>
    <n v="18"/>
    <b v="1"/>
    <s v="theater/plays"/>
    <x v="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b v="0"/>
    <n v="67"/>
    <b v="1"/>
    <s v="theater/plays"/>
    <x v="1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b v="0"/>
    <n v="66"/>
    <b v="1"/>
    <s v="theater/plays"/>
    <x v="1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b v="0"/>
    <n v="23"/>
    <b v="1"/>
    <s v="theater/plays"/>
    <x v="1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b v="0"/>
    <n v="126"/>
    <b v="1"/>
    <s v="theater/plays"/>
    <x v="1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b v="0"/>
    <n v="6"/>
    <b v="1"/>
    <s v="theater/plays"/>
    <x v="1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b v="0"/>
    <n v="25"/>
    <b v="1"/>
    <s v="theater/plays"/>
    <x v="1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b v="0"/>
    <n v="39"/>
    <b v="1"/>
    <s v="theater/plays"/>
    <x v="1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b v="0"/>
    <n v="62"/>
    <b v="1"/>
    <s v="theater/plays"/>
    <x v="1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b v="0"/>
    <n v="31"/>
    <b v="1"/>
    <s v="theater/plays"/>
    <x v="1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b v="0"/>
    <n v="274"/>
    <b v="1"/>
    <s v="theater/plays"/>
    <x v="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b v="0"/>
    <n v="17"/>
    <b v="1"/>
    <s v="theater/plays"/>
    <x v="1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b v="0"/>
    <n v="14"/>
    <b v="1"/>
    <s v="theater/plays"/>
    <x v="1"/>
    <x v="0"/>
  </r>
  <r>
    <n v="3694"/>
    <s v="Three Christs - Presented at Dixon Place"/>
    <s v="A new play exploring themes of reverence, belief, and certainty. _x000d_&quot;Because what is is, and what is cannot not be...&quot;"/>
    <n v="3500"/>
    <n v="3760"/>
    <x v="0"/>
    <s v="US"/>
    <s v="USD"/>
    <n v="1465178400"/>
    <n v="1461985967"/>
    <x v="3694"/>
    <b v="0"/>
    <n v="60"/>
    <b v="1"/>
    <s v="theater/plays"/>
    <x v="1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b v="0"/>
    <n v="33"/>
    <b v="1"/>
    <s v="theater/plays"/>
    <x v="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b v="0"/>
    <n v="78"/>
    <b v="1"/>
    <s v="theater/plays"/>
    <x v="1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b v="0"/>
    <n v="30"/>
    <b v="1"/>
    <s v="theater/plays"/>
    <x v="1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b v="0"/>
    <n v="136"/>
    <b v="1"/>
    <s v="theater/plays"/>
    <x v="1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b v="0"/>
    <n v="40"/>
    <b v="1"/>
    <s v="theater/plays"/>
    <x v="1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b v="0"/>
    <n v="18"/>
    <b v="1"/>
    <s v="theater/plays"/>
    <x v="1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b v="0"/>
    <n v="39"/>
    <b v="1"/>
    <s v="theater/plays"/>
    <x v="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b v="0"/>
    <n v="21"/>
    <b v="1"/>
    <s v="theater/plays"/>
    <x v="1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b v="0"/>
    <n v="30"/>
    <b v="1"/>
    <s v="theater/plays"/>
    <x v="1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b v="0"/>
    <n v="27"/>
    <b v="1"/>
    <s v="theater/plays"/>
    <x v="1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b v="0"/>
    <n v="35"/>
    <b v="1"/>
    <s v="theater/plays"/>
    <x v="1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b v="0"/>
    <n v="13"/>
    <b v="1"/>
    <s v="theater/plays"/>
    <x v="1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b v="0"/>
    <n v="23"/>
    <b v="1"/>
    <s v="theater/plays"/>
    <x v="1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b v="0"/>
    <n v="39"/>
    <b v="1"/>
    <s v="theater/plays"/>
    <x v="1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b v="0"/>
    <n v="35"/>
    <b v="1"/>
    <s v="theater/plays"/>
    <x v="1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b v="0"/>
    <n v="27"/>
    <b v="1"/>
    <s v="theater/plays"/>
    <x v="1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b v="0"/>
    <n v="21"/>
    <b v="1"/>
    <s v="theater/plays"/>
    <x v="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b v="0"/>
    <n v="104"/>
    <b v="1"/>
    <s v="theater/plays"/>
    <x v="1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b v="0"/>
    <n v="19"/>
    <b v="1"/>
    <s v="theater/plays"/>
    <x v="1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b v="0"/>
    <n v="97"/>
    <b v="1"/>
    <s v="theater/plays"/>
    <x v="1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b v="0"/>
    <n v="27"/>
    <b v="1"/>
    <s v="theater/plays"/>
    <x v="1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b v="0"/>
    <n v="24"/>
    <b v="1"/>
    <s v="theater/plays"/>
    <x v="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b v="0"/>
    <n v="13"/>
    <b v="1"/>
    <s v="theater/plays"/>
    <x v="1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b v="0"/>
    <n v="46"/>
    <b v="1"/>
    <s v="theater/plays"/>
    <x v="1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b v="0"/>
    <n v="4"/>
    <b v="1"/>
    <s v="theater/plays"/>
    <x v="1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b v="0"/>
    <n v="40"/>
    <b v="1"/>
    <s v="theater/plays"/>
    <x v="1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b v="0"/>
    <n v="44"/>
    <b v="1"/>
    <s v="theater/plays"/>
    <x v="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b v="0"/>
    <n v="35"/>
    <b v="1"/>
    <s v="theater/plays"/>
    <x v="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b v="0"/>
    <n v="63"/>
    <b v="1"/>
    <s v="theater/plays"/>
    <x v="1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b v="0"/>
    <n v="89"/>
    <b v="1"/>
    <s v="theater/plays"/>
    <x v="1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b v="0"/>
    <n v="15"/>
    <b v="1"/>
    <s v="theater/plays"/>
    <x v="1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b v="0"/>
    <n v="46"/>
    <b v="1"/>
    <s v="theater/plays"/>
    <x v="1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b v="0"/>
    <n v="33"/>
    <b v="1"/>
    <s v="theater/plays"/>
    <x v="1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b v="0"/>
    <n v="31"/>
    <b v="0"/>
    <s v="theater/plays"/>
    <x v="1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b v="0"/>
    <n v="5"/>
    <b v="0"/>
    <s v="theater/plays"/>
    <x v="1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b v="0"/>
    <n v="1"/>
    <b v="0"/>
    <s v="theater/plays"/>
    <x v="1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b v="0"/>
    <n v="12"/>
    <b v="0"/>
    <s v="theater/plays"/>
    <x v="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b v="0"/>
    <n v="4"/>
    <b v="0"/>
    <s v="theater/plays"/>
    <x v="1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b v="0"/>
    <n v="0"/>
    <b v="0"/>
    <s v="theater/plays"/>
    <x v="1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b v="0"/>
    <n v="7"/>
    <b v="0"/>
    <s v="theater/plays"/>
    <x v="1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b v="0"/>
    <n v="2"/>
    <b v="0"/>
    <s v="theater/plays"/>
    <x v="1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b v="0"/>
    <n v="1"/>
    <b v="0"/>
    <s v="theater/plays"/>
    <x v="1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b v="0"/>
    <n v="4"/>
    <b v="0"/>
    <s v="theater/plays"/>
    <x v="1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b v="0"/>
    <n v="6"/>
    <b v="0"/>
    <s v="theater/plays"/>
    <x v="1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b v="0"/>
    <n v="8"/>
    <b v="0"/>
    <s v="theater/plays"/>
    <x v="1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b v="0"/>
    <n v="14"/>
    <b v="0"/>
    <s v="theater/plays"/>
    <x v="1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b v="0"/>
    <n v="0"/>
    <b v="0"/>
    <s v="theater/plays"/>
    <x v="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b v="0"/>
    <n v="4"/>
    <b v="0"/>
    <s v="theater/plays"/>
    <x v="1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b v="0"/>
    <n v="0"/>
    <b v="0"/>
    <s v="theater/plays"/>
    <x v="1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b v="0"/>
    <n v="0"/>
    <b v="0"/>
    <s v="theater/plays"/>
    <x v="1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b v="0"/>
    <n v="1"/>
    <b v="0"/>
    <s v="theater/plays"/>
    <x v="1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b v="0"/>
    <n v="1"/>
    <b v="0"/>
    <s v="theater/plays"/>
    <x v="1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b v="0"/>
    <n v="1"/>
    <b v="0"/>
    <s v="theater/plays"/>
    <x v="1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b v="0"/>
    <n v="52"/>
    <b v="1"/>
    <s v="theater/musical"/>
    <x v="1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b v="0"/>
    <n v="7"/>
    <b v="1"/>
    <s v="theater/musical"/>
    <x v="1"/>
    <x v="2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x v="0"/>
    <s v="US"/>
    <s v="USD"/>
    <n v="1423555140"/>
    <n v="1421105608"/>
    <x v="3750"/>
    <b v="0"/>
    <n v="28"/>
    <b v="1"/>
    <s v="theater/musical"/>
    <x v="1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b v="0"/>
    <n v="11"/>
    <b v="1"/>
    <s v="theater/musical"/>
    <x v="1"/>
    <x v="2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x v="0"/>
    <s v="GB"/>
    <s v="GBP"/>
    <n v="1476651600"/>
    <n v="1473189335"/>
    <x v="3752"/>
    <b v="0"/>
    <n v="15"/>
    <b v="1"/>
    <s v="theater/musical"/>
    <x v="1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b v="0"/>
    <n v="30"/>
    <b v="1"/>
    <s v="theater/musical"/>
    <x v="1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b v="0"/>
    <n v="27"/>
    <b v="1"/>
    <s v="theater/musical"/>
    <x v="1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b v="0"/>
    <n v="28"/>
    <b v="1"/>
    <s v="theater/musical"/>
    <x v="1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b v="0"/>
    <n v="17"/>
    <b v="1"/>
    <s v="theater/musical"/>
    <x v="1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b v="0"/>
    <n v="50"/>
    <b v="1"/>
    <s v="theater/musical"/>
    <x v="1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b v="0"/>
    <n v="26"/>
    <b v="1"/>
    <s v="theater/musical"/>
    <x v="1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b v="0"/>
    <n v="88"/>
    <b v="1"/>
    <s v="theater/musical"/>
    <x v="1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b v="0"/>
    <n v="91"/>
    <b v="1"/>
    <s v="theater/musical"/>
    <x v="1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b v="0"/>
    <n v="3"/>
    <b v="1"/>
    <s v="theater/musical"/>
    <x v="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b v="0"/>
    <n v="28"/>
    <b v="1"/>
    <s v="theater/musical"/>
    <x v="1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b v="0"/>
    <n v="77"/>
    <b v="1"/>
    <s v="theater/musical"/>
    <x v="1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b v="0"/>
    <n v="27"/>
    <b v="1"/>
    <s v="theater/musical"/>
    <x v="1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b v="0"/>
    <n v="107"/>
    <b v="1"/>
    <s v="theater/musical"/>
    <x v="1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b v="0"/>
    <n v="96"/>
    <b v="1"/>
    <s v="theater/musical"/>
    <x v="1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b v="0"/>
    <n v="56"/>
    <b v="1"/>
    <s v="theater/musical"/>
    <x v="1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b v="0"/>
    <n v="58"/>
    <b v="1"/>
    <s v="theater/musical"/>
    <x v="1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b v="0"/>
    <n v="15"/>
    <b v="1"/>
    <s v="theater/musical"/>
    <x v="1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b v="0"/>
    <n v="20"/>
    <b v="1"/>
    <s v="theater/musical"/>
    <x v="1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b v="0"/>
    <n v="38"/>
    <b v="1"/>
    <s v="theater/musical"/>
    <x v="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b v="0"/>
    <n v="33"/>
    <b v="1"/>
    <s v="theater/musical"/>
    <x v="1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b v="0"/>
    <n v="57"/>
    <b v="1"/>
    <s v="theater/musical"/>
    <x v="1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b v="0"/>
    <n v="25"/>
    <b v="1"/>
    <s v="theater/musical"/>
    <x v="1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b v="0"/>
    <n v="14"/>
    <b v="1"/>
    <s v="theater/musical"/>
    <x v="1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b v="0"/>
    <n v="94"/>
    <b v="1"/>
    <s v="theater/musical"/>
    <x v="1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b v="0"/>
    <n v="59"/>
    <b v="1"/>
    <s v="theater/musical"/>
    <x v="1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b v="0"/>
    <n v="36"/>
    <b v="1"/>
    <s v="theater/musical"/>
    <x v="1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b v="0"/>
    <n v="115"/>
    <b v="1"/>
    <s v="theater/musical"/>
    <x v="1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b v="0"/>
    <n v="30"/>
    <b v="1"/>
    <s v="theater/musical"/>
    <x v="1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b v="0"/>
    <n v="52"/>
    <b v="1"/>
    <s v="theater/musical"/>
    <x v="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b v="0"/>
    <n v="27"/>
    <b v="1"/>
    <s v="theater/musical"/>
    <x v="1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b v="0"/>
    <n v="24"/>
    <b v="1"/>
    <s v="theater/musical"/>
    <x v="1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b v="0"/>
    <n v="10"/>
    <b v="1"/>
    <s v="theater/musical"/>
    <x v="1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b v="0"/>
    <n v="30"/>
    <b v="1"/>
    <s v="theater/musical"/>
    <x v="1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b v="0"/>
    <n v="71"/>
    <b v="1"/>
    <s v="theater/musical"/>
    <x v="1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b v="0"/>
    <n v="10"/>
    <b v="1"/>
    <s v="theater/musical"/>
    <x v="1"/>
    <x v="0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x v="2"/>
    <s v="US"/>
    <s v="USD"/>
    <n v="1450887480"/>
    <n v="1448469719"/>
    <x v="3788"/>
    <b v="0"/>
    <n v="1"/>
    <b v="0"/>
    <s v="theater/musical"/>
    <x v="1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b v="0"/>
    <n v="4"/>
    <b v="0"/>
    <s v="theater/musical"/>
    <x v="1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b v="0"/>
    <n v="0"/>
    <b v="0"/>
    <s v="theater/musical"/>
    <x v="1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b v="0"/>
    <n v="0"/>
    <b v="0"/>
    <s v="theater/musical"/>
    <x v="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b v="0"/>
    <n v="2"/>
    <b v="0"/>
    <s v="theater/musical"/>
    <x v="1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b v="0"/>
    <n v="24"/>
    <b v="0"/>
    <s v="theater/musical"/>
    <x v="1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b v="0"/>
    <n v="1"/>
    <b v="0"/>
    <s v="theater/musical"/>
    <x v="1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b v="0"/>
    <n v="2"/>
    <b v="0"/>
    <s v="theater/musical"/>
    <x v="1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b v="0"/>
    <n v="1"/>
    <b v="0"/>
    <s v="theater/musical"/>
    <x v="1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b v="0"/>
    <n v="37"/>
    <b v="0"/>
    <s v="theater/musical"/>
    <x v="1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b v="0"/>
    <n v="5"/>
    <b v="0"/>
    <s v="theater/musical"/>
    <x v="1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b v="0"/>
    <n v="4"/>
    <b v="0"/>
    <s v="theater/musical"/>
    <x v="1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b v="0"/>
    <n v="16"/>
    <b v="0"/>
    <s v="theater/musical"/>
    <x v="1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b v="0"/>
    <n v="9"/>
    <b v="0"/>
    <s v="theater/musical"/>
    <x v="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b v="0"/>
    <n v="0"/>
    <b v="0"/>
    <s v="theater/musical"/>
    <x v="1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b v="0"/>
    <n v="40"/>
    <b v="0"/>
    <s v="theater/musical"/>
    <x v="1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b v="0"/>
    <n v="0"/>
    <b v="0"/>
    <s v="theater/musical"/>
    <x v="1"/>
    <x v="2"/>
  </r>
  <r>
    <n v="3805"/>
    <s v="&quot;Sounds By The River&quot; ( Original Musical)"/>
    <s v="&quot;Sounds By The River&quot; tells the story of a Detroit composer through_x000d_his music, poetry, and dance."/>
    <n v="150000"/>
    <n v="3"/>
    <x v="2"/>
    <s v="US"/>
    <s v="USD"/>
    <n v="1411852640"/>
    <n v="1406668640"/>
    <x v="3805"/>
    <b v="0"/>
    <n v="2"/>
    <b v="0"/>
    <s v="theater/musical"/>
    <x v="1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b v="0"/>
    <n v="1"/>
    <b v="0"/>
    <s v="theater/musical"/>
    <x v="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b v="0"/>
    <n v="9"/>
    <b v="0"/>
    <s v="theater/musical"/>
    <x v="1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b v="0"/>
    <n v="24"/>
    <b v="1"/>
    <s v="theater/plays"/>
    <x v="1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b v="0"/>
    <n v="38"/>
    <b v="1"/>
    <s v="theater/plays"/>
    <x v="1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b v="0"/>
    <n v="26"/>
    <b v="1"/>
    <s v="theater/plays"/>
    <x v="1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b v="0"/>
    <n v="19"/>
    <b v="1"/>
    <s v="theater/plays"/>
    <x v="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b v="0"/>
    <n v="11"/>
    <b v="1"/>
    <s v="theater/plays"/>
    <x v="1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b v="0"/>
    <n v="27"/>
    <b v="1"/>
    <s v="theater/plays"/>
    <x v="1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b v="0"/>
    <n v="34"/>
    <b v="1"/>
    <s v="theater/plays"/>
    <x v="1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b v="0"/>
    <n v="20"/>
    <b v="1"/>
    <s v="theater/plays"/>
    <x v="1"/>
    <x v="0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x v="0"/>
    <s v="US"/>
    <s v="USD"/>
    <n v="1405614823"/>
    <n v="1403022823"/>
    <x v="3816"/>
    <b v="0"/>
    <n v="37"/>
    <b v="1"/>
    <s v="theater/plays"/>
    <x v="1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b v="0"/>
    <n v="20"/>
    <b v="1"/>
    <s v="theater/plays"/>
    <x v="1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b v="0"/>
    <n v="10"/>
    <b v="1"/>
    <s v="theater/plays"/>
    <x v="1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b v="0"/>
    <n v="26"/>
    <b v="1"/>
    <s v="theater/plays"/>
    <x v="1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b v="0"/>
    <n v="20"/>
    <b v="1"/>
    <s v="theater/plays"/>
    <x v="1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b v="0"/>
    <n v="46"/>
    <b v="1"/>
    <s v="theater/plays"/>
    <x v="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b v="0"/>
    <n v="76"/>
    <b v="1"/>
    <s v="theater/plays"/>
    <x v="1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b v="0"/>
    <n v="41"/>
    <b v="1"/>
    <s v="theater/plays"/>
    <x v="1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b v="0"/>
    <n v="7"/>
    <b v="1"/>
    <s v="theater/plays"/>
    <x v="1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b v="0"/>
    <n v="49"/>
    <b v="1"/>
    <s v="theater/plays"/>
    <x v="1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b v="0"/>
    <n v="26"/>
    <b v="1"/>
    <s v="theater/plays"/>
    <x v="1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b v="0"/>
    <n v="65"/>
    <b v="1"/>
    <s v="theater/plays"/>
    <x v="1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b v="0"/>
    <n v="28"/>
    <b v="1"/>
    <s v="theater/plays"/>
    <x v="1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b v="0"/>
    <n v="8"/>
    <b v="1"/>
    <s v="theater/plays"/>
    <x v="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b v="0"/>
    <n v="3"/>
    <b v="1"/>
    <s v="theater/plays"/>
    <x v="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b v="0"/>
    <n v="9"/>
    <b v="1"/>
    <s v="theater/plays"/>
    <x v="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b v="0"/>
    <n v="9"/>
    <b v="1"/>
    <s v="theater/plays"/>
    <x v="1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b v="0"/>
    <n v="20"/>
    <b v="1"/>
    <s v="theater/plays"/>
    <x v="1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b v="0"/>
    <n v="57"/>
    <b v="1"/>
    <s v="theater/plays"/>
    <x v="1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b v="0"/>
    <n v="8"/>
    <b v="1"/>
    <s v="theater/plays"/>
    <x v="1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b v="0"/>
    <n v="14"/>
    <b v="1"/>
    <s v="theater/plays"/>
    <x v="1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b v="0"/>
    <n v="17"/>
    <b v="1"/>
    <s v="theater/plays"/>
    <x v="1"/>
    <x v="0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0"/>
    <s v="SE"/>
    <s v="SEK"/>
    <n v="1432314209"/>
    <n v="1429722209"/>
    <x v="3838"/>
    <b v="0"/>
    <n v="100"/>
    <b v="1"/>
    <s v="theater/plays"/>
    <x v="1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b v="0"/>
    <n v="32"/>
    <b v="1"/>
    <s v="theater/plays"/>
    <x v="1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b v="0"/>
    <n v="3"/>
    <b v="1"/>
    <s v="theater/plays"/>
    <x v="1"/>
    <x v="2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x v="2"/>
    <s v="US"/>
    <s v="USD"/>
    <n v="1405882287"/>
    <n v="1400698287"/>
    <x v="3841"/>
    <b v="1"/>
    <n v="34"/>
    <b v="0"/>
    <s v="theater/plays"/>
    <x v="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b v="1"/>
    <n v="23"/>
    <b v="0"/>
    <s v="theater/plays"/>
    <x v="1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b v="1"/>
    <n v="19"/>
    <b v="0"/>
    <s v="theater/plays"/>
    <x v="1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b v="1"/>
    <n v="50"/>
    <b v="0"/>
    <s v="theater/plays"/>
    <x v="1"/>
    <x v="3"/>
  </r>
  <r>
    <n v="3845"/>
    <s v="Marilyn Madness &amp; Me"/>
    <s v="He met Marilyn. He became obsessed with Norma Jean. That changed everything._x000d__x000d_                                A play by Frank Furino"/>
    <n v="40000"/>
    <n v="842"/>
    <x v="2"/>
    <s v="US"/>
    <s v="USD"/>
    <n v="1443711774"/>
    <n v="1441119774"/>
    <x v="3845"/>
    <b v="1"/>
    <n v="12"/>
    <b v="0"/>
    <s v="theater/plays"/>
    <x v="1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b v="1"/>
    <n v="8"/>
    <b v="0"/>
    <s v="theater/plays"/>
    <x v="1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b v="1"/>
    <n v="9"/>
    <b v="0"/>
    <s v="theater/plays"/>
    <x v="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b v="1"/>
    <n v="43"/>
    <b v="0"/>
    <s v="theater/plays"/>
    <x v="1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b v="1"/>
    <n v="28"/>
    <b v="0"/>
    <s v="theater/plays"/>
    <x v="1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b v="1"/>
    <n v="4"/>
    <b v="0"/>
    <s v="theater/plays"/>
    <x v="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b v="1"/>
    <n v="24"/>
    <b v="0"/>
    <s v="theater/plays"/>
    <x v="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b v="0"/>
    <n v="2"/>
    <b v="0"/>
    <s v="theater/plays"/>
    <x v="1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b v="0"/>
    <n v="2"/>
    <b v="0"/>
    <s v="theater/plays"/>
    <x v="1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b v="0"/>
    <n v="20"/>
    <b v="0"/>
    <s v="theater/plays"/>
    <x v="1"/>
    <x v="0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x v="2"/>
    <s v="US"/>
    <s v="USD"/>
    <n v="1427408271"/>
    <n v="1424819871"/>
    <x v="3855"/>
    <b v="0"/>
    <n v="1"/>
    <b v="0"/>
    <s v="theater/plays"/>
    <x v="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b v="0"/>
    <n v="1"/>
    <b v="0"/>
    <s v="theater/plays"/>
    <x v="1"/>
    <x v="0"/>
  </r>
  <r>
    <n v="3857"/>
    <s v="I support Molding Heartz"/>
    <s v="The Ultimate Screenwriting Conference_x000d_is the experience showing screenwriters how to write and sell a screenplay in hollywood!"/>
    <n v="5000"/>
    <n v="260"/>
    <x v="2"/>
    <s v="US"/>
    <s v="USD"/>
    <n v="1406913120"/>
    <n v="1404927690"/>
    <x v="3857"/>
    <b v="0"/>
    <n v="4"/>
    <b v="0"/>
    <s v="theater/plays"/>
    <x v="1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b v="0"/>
    <n v="1"/>
    <b v="0"/>
    <s v="theater/plays"/>
    <x v="1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b v="0"/>
    <n v="1"/>
    <b v="0"/>
    <s v="theater/plays"/>
    <x v="1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b v="0"/>
    <n v="13"/>
    <b v="0"/>
    <s v="theater/plays"/>
    <x v="1"/>
    <x v="3"/>
  </r>
  <r>
    <n v="3861"/>
    <s v="READY OR NOT HERE I COME"/>
    <s v="THE COMING OF THE LORD!"/>
    <n v="2000"/>
    <n v="100"/>
    <x v="2"/>
    <s v="US"/>
    <s v="USD"/>
    <n v="1415828820"/>
    <n v="1412258977"/>
    <x v="3861"/>
    <b v="0"/>
    <n v="1"/>
    <b v="0"/>
    <s v="theater/plays"/>
    <x v="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b v="0"/>
    <n v="1"/>
    <b v="0"/>
    <s v="theater/plays"/>
    <x v="1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b v="0"/>
    <n v="0"/>
    <b v="0"/>
    <s v="theater/plays"/>
    <x v="1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b v="0"/>
    <n v="3"/>
    <b v="0"/>
    <s v="theater/plays"/>
    <x v="1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b v="0"/>
    <n v="14"/>
    <b v="0"/>
    <s v="theater/plays"/>
    <x v="1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b v="0"/>
    <n v="2"/>
    <b v="0"/>
    <s v="theater/plays"/>
    <x v="1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b v="0"/>
    <n v="5"/>
    <b v="0"/>
    <s v="theater/plays"/>
    <x v="1"/>
    <x v="2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b v="0"/>
    <n v="1"/>
    <b v="0"/>
    <s v="theater/musical"/>
    <x v="1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b v="0"/>
    <n v="15"/>
    <b v="0"/>
    <s v="theater/musical"/>
    <x v="1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b v="0"/>
    <n v="10"/>
    <b v="0"/>
    <s v="theater/musical"/>
    <x v="1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b v="0"/>
    <n v="3"/>
    <b v="0"/>
    <s v="theater/musical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b v="0"/>
    <n v="0"/>
    <b v="0"/>
    <s v="theater/musical"/>
    <x v="1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b v="0"/>
    <n v="0"/>
    <b v="0"/>
    <s v="theater/musical"/>
    <x v="1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b v="0"/>
    <n v="0"/>
    <b v="0"/>
    <s v="theater/musical"/>
    <x v="1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b v="0"/>
    <n v="0"/>
    <b v="0"/>
    <s v="theater/musical"/>
    <x v="1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b v="0"/>
    <n v="46"/>
    <b v="0"/>
    <s v="theater/musical"/>
    <x v="1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b v="0"/>
    <n v="14"/>
    <b v="0"/>
    <s v="theater/musical"/>
    <x v="1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b v="0"/>
    <n v="1"/>
    <b v="0"/>
    <s v="theater/musical"/>
    <x v="1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b v="0"/>
    <n v="0"/>
    <b v="0"/>
    <s v="theater/musical"/>
    <x v="1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b v="0"/>
    <n v="17"/>
    <b v="0"/>
    <s v="theater/musical"/>
    <x v="1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b v="0"/>
    <n v="1"/>
    <b v="0"/>
    <s v="theater/musical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b v="0"/>
    <n v="0"/>
    <b v="0"/>
    <s v="theater/musical"/>
    <x v="1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b v="0"/>
    <n v="0"/>
    <b v="0"/>
    <s v="theater/musical"/>
    <x v="1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b v="0"/>
    <n v="0"/>
    <b v="0"/>
    <s v="theater/musical"/>
    <x v="1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b v="0"/>
    <n v="0"/>
    <b v="0"/>
    <s v="theater/musical"/>
    <x v="1"/>
    <x v="2"/>
  </r>
  <r>
    <n v="3886"/>
    <s v="a (Canceled)"/>
    <n v="1"/>
    <n v="10000"/>
    <n v="0"/>
    <x v="1"/>
    <s v="AU"/>
    <s v="AUD"/>
    <n v="1418275702"/>
    <n v="1415683702"/>
    <x v="3886"/>
    <b v="0"/>
    <n v="0"/>
    <b v="0"/>
    <s v="theater/musical"/>
    <x v="1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b v="0"/>
    <n v="2"/>
    <b v="0"/>
    <s v="theater/musical"/>
    <x v="1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b v="0"/>
    <n v="14"/>
    <b v="0"/>
    <s v="theater/plays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b v="0"/>
    <n v="9"/>
    <b v="0"/>
    <s v="theater/plays"/>
    <x v="1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b v="0"/>
    <n v="8"/>
    <b v="0"/>
    <s v="theater/plays"/>
    <x v="1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b v="0"/>
    <n v="7"/>
    <b v="0"/>
    <s v="theater/plays"/>
    <x v="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b v="0"/>
    <n v="0"/>
    <b v="0"/>
    <s v="theater/plays"/>
    <x v="1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b v="0"/>
    <n v="84"/>
    <b v="0"/>
    <s v="theater/plays"/>
    <x v="1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b v="0"/>
    <n v="11"/>
    <b v="0"/>
    <s v="theater/plays"/>
    <x v="1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b v="0"/>
    <n v="1"/>
    <b v="0"/>
    <s v="theater/plays"/>
    <x v="1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b v="0"/>
    <n v="4"/>
    <b v="0"/>
    <s v="theater/plays"/>
    <x v="1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b v="0"/>
    <n v="10"/>
    <b v="0"/>
    <s v="theater/plays"/>
    <x v="1"/>
    <x v="3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x v="2"/>
    <s v="GB"/>
    <s v="GBP"/>
    <n v="1439827200"/>
    <n v="1436355270"/>
    <x v="3898"/>
    <b v="0"/>
    <n v="16"/>
    <b v="0"/>
    <s v="theater/plays"/>
    <x v="1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b v="0"/>
    <n v="2"/>
    <b v="0"/>
    <s v="theater/plays"/>
    <x v="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b v="0"/>
    <n v="5"/>
    <b v="0"/>
    <s v="theater/plays"/>
    <x v="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b v="0"/>
    <n v="1"/>
    <b v="0"/>
    <s v="theater/plays"/>
    <x v="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b v="0"/>
    <n v="31"/>
    <b v="0"/>
    <s v="theater/plays"/>
    <x v="1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b v="0"/>
    <n v="0"/>
    <b v="0"/>
    <s v="theater/plays"/>
    <x v="1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b v="0"/>
    <n v="2"/>
    <b v="0"/>
    <s v="theater/plays"/>
    <x v="1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b v="0"/>
    <n v="7"/>
    <b v="0"/>
    <s v="theater/plays"/>
    <x v="1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b v="0"/>
    <n v="16"/>
    <b v="0"/>
    <s v="theater/plays"/>
    <x v="1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b v="0"/>
    <n v="4"/>
    <b v="0"/>
    <s v="theater/plays"/>
    <x v="1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b v="0"/>
    <n v="4"/>
    <b v="0"/>
    <s v="theater/plays"/>
    <x v="1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b v="0"/>
    <n v="4"/>
    <b v="0"/>
    <s v="theater/plays"/>
    <x v="1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b v="0"/>
    <n v="3"/>
    <b v="0"/>
    <s v="theater/plays"/>
    <x v="1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b v="0"/>
    <n v="36"/>
    <b v="0"/>
    <s v="theater/plays"/>
    <x v="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b v="0"/>
    <n v="1"/>
    <b v="0"/>
    <s v="theater/plays"/>
    <x v="1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b v="0"/>
    <n v="7"/>
    <b v="0"/>
    <s v="theater/plays"/>
    <x v="1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b v="0"/>
    <n v="27"/>
    <b v="0"/>
    <s v="theater/plays"/>
    <x v="1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b v="0"/>
    <n v="1"/>
    <b v="0"/>
    <s v="theater/plays"/>
    <x v="1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b v="0"/>
    <n v="0"/>
    <b v="0"/>
    <s v="theater/plays"/>
    <x v="1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b v="0"/>
    <n v="1"/>
    <b v="0"/>
    <s v="theater/plays"/>
    <x v="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b v="0"/>
    <n v="3"/>
    <b v="0"/>
    <s v="theater/plays"/>
    <x v="1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b v="0"/>
    <n v="3"/>
    <b v="0"/>
    <s v="theater/plays"/>
    <x v="1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b v="0"/>
    <n v="3"/>
    <b v="0"/>
    <s v="theater/plays"/>
    <x v="1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b v="0"/>
    <n v="0"/>
    <b v="0"/>
    <s v="theater/plays"/>
    <x v="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b v="0"/>
    <n v="6"/>
    <b v="0"/>
    <s v="theater/plays"/>
    <x v="1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b v="0"/>
    <n v="17"/>
    <b v="0"/>
    <s v="theater/plays"/>
    <x v="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b v="0"/>
    <n v="40"/>
    <b v="0"/>
    <s v="theater/plays"/>
    <x v="1"/>
    <x v="3"/>
  </r>
  <r>
    <n v="3925"/>
    <s v="Help Save High School Theater"/>
    <s v="Help Save High School Theater Program_x000d_Your donations will be used to purchase props, build sets, and costumes."/>
    <n v="150"/>
    <n v="15"/>
    <x v="2"/>
    <s v="US"/>
    <s v="USD"/>
    <n v="1406753639"/>
    <n v="1404161639"/>
    <x v="3925"/>
    <b v="0"/>
    <n v="3"/>
    <b v="0"/>
    <s v="theater/plays"/>
    <x v="1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b v="0"/>
    <n v="1"/>
    <b v="0"/>
    <s v="theater/plays"/>
    <x v="1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b v="0"/>
    <n v="2"/>
    <b v="0"/>
    <s v="theater/plays"/>
    <x v="1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b v="0"/>
    <n v="7"/>
    <b v="0"/>
    <s v="theater/plays"/>
    <x v="1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b v="0"/>
    <n v="14"/>
    <b v="0"/>
    <s v="theater/plays"/>
    <x v="1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b v="0"/>
    <n v="0"/>
    <b v="0"/>
    <s v="theater/plays"/>
    <x v="1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b v="0"/>
    <n v="0"/>
    <b v="0"/>
    <s v="theater/plays"/>
    <x v="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b v="0"/>
    <n v="1"/>
    <b v="0"/>
    <s v="theater/plays"/>
    <x v="1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b v="0"/>
    <n v="12"/>
    <b v="0"/>
    <s v="theater/plays"/>
    <x v="1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b v="0"/>
    <n v="12"/>
    <b v="0"/>
    <s v="theater/plays"/>
    <x v="1"/>
    <x v="0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x v="2"/>
    <s v="GB"/>
    <s v="GBP"/>
    <n v="1443973546"/>
    <n v="1438789546"/>
    <x v="3935"/>
    <b v="0"/>
    <n v="23"/>
    <b v="0"/>
    <s v="theater/plays"/>
    <x v="1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b v="0"/>
    <n v="0"/>
    <b v="0"/>
    <s v="theater/plays"/>
    <x v="1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b v="0"/>
    <n v="10"/>
    <b v="0"/>
    <s v="theater/plays"/>
    <x v="1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b v="0"/>
    <n v="5"/>
    <b v="0"/>
    <s v="theater/plays"/>
    <x v="1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b v="0"/>
    <n v="1"/>
    <b v="0"/>
    <s v="theater/plays"/>
    <x v="1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b v="0"/>
    <n v="2"/>
    <b v="0"/>
    <s v="theater/plays"/>
    <x v="1"/>
    <x v="3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x v="2"/>
    <s v="US"/>
    <s v="USD"/>
    <n v="1416877200"/>
    <n v="1414505137"/>
    <x v="3941"/>
    <b v="0"/>
    <n v="2"/>
    <b v="0"/>
    <s v="theater/plays"/>
    <x v="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b v="0"/>
    <n v="0"/>
    <b v="0"/>
    <s v="theater/plays"/>
    <x v="1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b v="0"/>
    <n v="13"/>
    <b v="0"/>
    <s v="theater/plays"/>
    <x v="1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b v="0"/>
    <n v="0"/>
    <b v="0"/>
    <s v="theater/plays"/>
    <x v="1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b v="0"/>
    <n v="1"/>
    <b v="0"/>
    <s v="theater/plays"/>
    <x v="1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b v="0"/>
    <n v="5"/>
    <b v="0"/>
    <s v="theater/plays"/>
    <x v="1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b v="0"/>
    <n v="2"/>
    <b v="0"/>
    <s v="theater/plays"/>
    <x v="1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b v="0"/>
    <n v="0"/>
    <b v="0"/>
    <s v="theater/plays"/>
    <x v="1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b v="0"/>
    <n v="32"/>
    <b v="0"/>
    <s v="theater/plays"/>
    <x v="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b v="0"/>
    <n v="1"/>
    <b v="0"/>
    <s v="theater/plays"/>
    <x v="1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b v="0"/>
    <n v="1"/>
    <b v="0"/>
    <s v="theater/plays"/>
    <x v="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b v="0"/>
    <n v="1"/>
    <b v="0"/>
    <s v="theater/plays"/>
    <x v="1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b v="0"/>
    <n v="0"/>
    <b v="0"/>
    <s v="theater/plays"/>
    <x v="1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b v="0"/>
    <n v="0"/>
    <b v="0"/>
    <s v="theater/plays"/>
    <x v="1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b v="0"/>
    <n v="8"/>
    <b v="0"/>
    <s v="theater/plays"/>
    <x v="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b v="0"/>
    <n v="0"/>
    <b v="0"/>
    <s v="theater/plays"/>
    <x v="1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b v="0"/>
    <n v="1"/>
    <b v="0"/>
    <s v="theater/plays"/>
    <x v="1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b v="0"/>
    <n v="16"/>
    <b v="0"/>
    <s v="theater/plays"/>
    <x v="1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b v="0"/>
    <n v="12"/>
    <b v="0"/>
    <s v="theater/plays"/>
    <x v="1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b v="0"/>
    <n v="4"/>
    <b v="0"/>
    <s v="theater/plays"/>
    <x v="1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b v="0"/>
    <n v="2"/>
    <b v="0"/>
    <s v="theater/plays"/>
    <x v="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b v="0"/>
    <n v="3"/>
    <b v="0"/>
    <s v="theater/plays"/>
    <x v="1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b v="0"/>
    <n v="0"/>
    <b v="0"/>
    <s v="theater/plays"/>
    <x v="1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b v="0"/>
    <n v="3"/>
    <b v="0"/>
    <s v="theater/plays"/>
    <x v="1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b v="0"/>
    <n v="4"/>
    <b v="0"/>
    <s v="theater/plays"/>
    <x v="1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b v="0"/>
    <n v="2"/>
    <b v="0"/>
    <s v="theater/plays"/>
    <x v="1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b v="0"/>
    <n v="10"/>
    <b v="0"/>
    <s v="theater/plays"/>
    <x v="1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b v="0"/>
    <n v="11"/>
    <b v="0"/>
    <s v="theater/plays"/>
    <x v="1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b v="0"/>
    <n v="6"/>
    <b v="0"/>
    <s v="theater/plays"/>
    <x v="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b v="0"/>
    <n v="2"/>
    <b v="0"/>
    <s v="theater/plays"/>
    <x v="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b v="0"/>
    <n v="6"/>
    <b v="0"/>
    <s v="theater/plays"/>
    <x v="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b v="0"/>
    <n v="8"/>
    <b v="0"/>
    <s v="theater/plays"/>
    <x v="1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b v="0"/>
    <n v="37"/>
    <b v="0"/>
    <s v="theater/plays"/>
    <x v="1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b v="0"/>
    <n v="11"/>
    <b v="0"/>
    <s v="theater/plays"/>
    <x v="1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b v="0"/>
    <n v="0"/>
    <b v="0"/>
    <s v="theater/plays"/>
    <x v="1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b v="0"/>
    <n v="10"/>
    <b v="0"/>
    <s v="theater/plays"/>
    <x v="1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b v="0"/>
    <n v="6"/>
    <b v="0"/>
    <s v="theater/plays"/>
    <x v="1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b v="0"/>
    <n v="8"/>
    <b v="0"/>
    <s v="theater/plays"/>
    <x v="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b v="0"/>
    <n v="6"/>
    <b v="0"/>
    <s v="theater/plays"/>
    <x v="1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b v="0"/>
    <n v="7"/>
    <b v="0"/>
    <s v="theater/plays"/>
    <x v="1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b v="0"/>
    <n v="7"/>
    <b v="0"/>
    <s v="theater/plays"/>
    <x v="1"/>
    <x v="2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x v="2"/>
    <s v="GB"/>
    <s v="GBP"/>
    <n v="1436297180"/>
    <n v="1431113180"/>
    <x v="3982"/>
    <b v="0"/>
    <n v="5"/>
    <b v="0"/>
    <s v="theater/plays"/>
    <x v="1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b v="0"/>
    <n v="46"/>
    <b v="0"/>
    <s v="theater/plays"/>
    <x v="1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b v="0"/>
    <n v="10"/>
    <b v="0"/>
    <s v="theater/plays"/>
    <x v="1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b v="0"/>
    <n v="19"/>
    <b v="0"/>
    <s v="theater/plays"/>
    <x v="1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b v="0"/>
    <n v="13"/>
    <b v="0"/>
    <s v="theater/plays"/>
    <x v="1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b v="0"/>
    <n v="13"/>
    <b v="0"/>
    <s v="theater/plays"/>
    <x v="1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b v="0"/>
    <n v="4"/>
    <b v="0"/>
    <s v="theater/plays"/>
    <x v="1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b v="0"/>
    <n v="0"/>
    <b v="0"/>
    <s v="theater/plays"/>
    <x v="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b v="0"/>
    <n v="3"/>
    <b v="0"/>
    <s v="theater/plays"/>
    <x v="1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b v="0"/>
    <n v="1"/>
    <b v="0"/>
    <s v="theater/plays"/>
    <x v="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b v="0"/>
    <n v="9"/>
    <b v="0"/>
    <s v="theater/plays"/>
    <x v="1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b v="0"/>
    <n v="1"/>
    <b v="0"/>
    <s v="theater/plays"/>
    <x v="1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b v="0"/>
    <n v="1"/>
    <b v="0"/>
    <s v="theater/plays"/>
    <x v="1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b v="0"/>
    <n v="4"/>
    <b v="0"/>
    <s v="theater/plays"/>
    <x v="1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b v="0"/>
    <n v="17"/>
    <b v="0"/>
    <s v="theater/plays"/>
    <x v="1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b v="0"/>
    <n v="0"/>
    <b v="0"/>
    <s v="theater/plays"/>
    <x v="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b v="0"/>
    <n v="12"/>
    <b v="0"/>
    <s v="theater/plays"/>
    <x v="1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b v="0"/>
    <n v="14"/>
    <b v="0"/>
    <s v="theater/plays"/>
    <x v="1"/>
    <x v="3"/>
  </r>
  <r>
    <n v="4000"/>
    <s v="The Escorts"/>
    <s v="An Enticing Trip into the World of Assisted Dying"/>
    <n v="8000"/>
    <n v="10"/>
    <x v="2"/>
    <s v="US"/>
    <s v="USD"/>
    <n v="1462631358"/>
    <n v="1457450958"/>
    <x v="4000"/>
    <b v="0"/>
    <n v="1"/>
    <b v="0"/>
    <s v="theater/plays"/>
    <x v="1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b v="0"/>
    <n v="14"/>
    <b v="0"/>
    <s v="theater/plays"/>
    <x v="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b v="0"/>
    <n v="4"/>
    <b v="0"/>
    <s v="theater/plays"/>
    <x v="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b v="0"/>
    <n v="2"/>
    <b v="0"/>
    <s v="theater/plays"/>
    <x v="1"/>
    <x v="0"/>
  </r>
  <r>
    <n v="4004"/>
    <s v="South Florida Tours"/>
    <s v="Help Launch The Queen Into South Florida!"/>
    <n v="500"/>
    <n v="1"/>
    <x v="2"/>
    <s v="US"/>
    <s v="USD"/>
    <n v="1412740457"/>
    <n v="1410148457"/>
    <x v="4004"/>
    <b v="0"/>
    <n v="1"/>
    <b v="0"/>
    <s v="theater/plays"/>
    <x v="1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b v="0"/>
    <n v="2"/>
    <b v="0"/>
    <s v="theater/plays"/>
    <x v="1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b v="0"/>
    <n v="1"/>
    <b v="0"/>
    <s v="theater/plays"/>
    <x v="1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b v="0"/>
    <n v="1"/>
    <b v="0"/>
    <s v="theater/plays"/>
    <x v="1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b v="0"/>
    <n v="4"/>
    <b v="0"/>
    <s v="theater/plays"/>
    <x v="1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b v="0"/>
    <n v="3"/>
    <b v="0"/>
    <s v="theater/plays"/>
    <x v="1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b v="0"/>
    <n v="38"/>
    <b v="0"/>
    <s v="theater/plays"/>
    <x v="1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b v="0"/>
    <n v="4"/>
    <b v="0"/>
    <s v="theater/plays"/>
    <x v="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b v="0"/>
    <n v="0"/>
    <b v="0"/>
    <s v="theater/plays"/>
    <x v="1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b v="0"/>
    <n v="2"/>
    <b v="0"/>
    <s v="theater/plays"/>
    <x v="1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b v="0"/>
    <n v="0"/>
    <b v="0"/>
    <s v="theater/plays"/>
    <x v="1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b v="0"/>
    <n v="1"/>
    <b v="0"/>
    <s v="theater/plays"/>
    <x v="1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b v="0"/>
    <n v="7"/>
    <b v="0"/>
    <s v="theater/plays"/>
    <x v="1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b v="0"/>
    <n v="2"/>
    <b v="0"/>
    <s v="theater/plays"/>
    <x v="1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b v="0"/>
    <n v="4"/>
    <b v="0"/>
    <s v="theater/plays"/>
    <x v="1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b v="0"/>
    <n v="4"/>
    <b v="0"/>
    <s v="theater/plays"/>
    <x v="1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b v="0"/>
    <n v="3"/>
    <b v="0"/>
    <s v="theater/plays"/>
    <x v="1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b v="0"/>
    <n v="2"/>
    <b v="0"/>
    <s v="theater/plays"/>
    <x v="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b v="0"/>
    <n v="197"/>
    <b v="0"/>
    <s v="theater/plays"/>
    <x v="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b v="0"/>
    <n v="0"/>
    <b v="0"/>
    <s v="theater/plays"/>
    <x v="1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b v="0"/>
    <n v="1"/>
    <b v="0"/>
    <s v="theater/plays"/>
    <x v="1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b v="0"/>
    <n v="4"/>
    <b v="0"/>
    <s v="theater/plays"/>
    <x v="1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b v="0"/>
    <n v="0"/>
    <b v="0"/>
    <s v="theater/plays"/>
    <x v="1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b v="0"/>
    <n v="7"/>
    <b v="0"/>
    <s v="theater/plays"/>
    <x v="1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b v="0"/>
    <n v="11"/>
    <b v="0"/>
    <s v="theater/plays"/>
    <x v="1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b v="0"/>
    <n v="0"/>
    <b v="0"/>
    <s v="theater/plays"/>
    <x v="1"/>
    <x v="0"/>
  </r>
  <r>
    <n v="4030"/>
    <s v="The Martin and Lewis Tribute Show"/>
    <s v="The world's best and only tribute to Dean Martin and Jerry Lewis_x000d_ bringing back the Music, Laughter and the Love."/>
    <n v="2500"/>
    <n v="400"/>
    <x v="2"/>
    <s v="US"/>
    <s v="USD"/>
    <n v="1454525340"/>
    <n v="1452008599"/>
    <x v="4030"/>
    <b v="0"/>
    <n v="6"/>
    <b v="0"/>
    <s v="theater/plays"/>
    <x v="1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b v="0"/>
    <n v="0"/>
    <b v="0"/>
    <s v="theater/plays"/>
    <x v="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b v="0"/>
    <n v="7"/>
    <b v="0"/>
    <s v="theater/plays"/>
    <x v="1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b v="0"/>
    <n v="94"/>
    <b v="0"/>
    <s v="theater/plays"/>
    <x v="1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b v="0"/>
    <n v="2"/>
    <b v="0"/>
    <s v="theater/plays"/>
    <x v="1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b v="0"/>
    <n v="25"/>
    <b v="0"/>
    <s v="theater/plays"/>
    <x v="1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b v="0"/>
    <n v="17"/>
    <b v="0"/>
    <s v="theater/plays"/>
    <x v="1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b v="0"/>
    <n v="2"/>
    <b v="0"/>
    <s v="theater/plays"/>
    <x v="1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b v="0"/>
    <n v="4"/>
    <b v="0"/>
    <s v="theater/plays"/>
    <x v="1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b v="0"/>
    <n v="5"/>
    <b v="0"/>
    <s v="theater/plays"/>
    <x v="1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b v="0"/>
    <n v="2"/>
    <b v="0"/>
    <s v="theater/plays"/>
    <x v="1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b v="0"/>
    <n v="2"/>
    <b v="0"/>
    <s v="theater/plays"/>
    <x v="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b v="0"/>
    <n v="3"/>
    <b v="0"/>
    <s v="theater/plays"/>
    <x v="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b v="0"/>
    <n v="0"/>
    <b v="0"/>
    <s v="theater/plays"/>
    <x v="1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b v="0"/>
    <n v="4"/>
    <b v="0"/>
    <s v="theater/plays"/>
    <x v="1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b v="0"/>
    <n v="1"/>
    <b v="0"/>
    <s v="theater/plays"/>
    <x v="1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b v="0"/>
    <n v="12"/>
    <b v="0"/>
    <s v="theater/plays"/>
    <x v="1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b v="0"/>
    <n v="4"/>
    <b v="0"/>
    <s v="theater/plays"/>
    <x v="1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b v="0"/>
    <n v="91"/>
    <b v="0"/>
    <s v="theater/plays"/>
    <x v="1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b v="0"/>
    <n v="1"/>
    <b v="0"/>
    <s v="theater/plays"/>
    <x v="1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b v="0"/>
    <n v="1"/>
    <b v="0"/>
    <s v="theater/plays"/>
    <x v="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b v="0"/>
    <n v="0"/>
    <b v="0"/>
    <s v="theater/plays"/>
    <x v="1"/>
    <x v="3"/>
  </r>
  <r>
    <n v="4052"/>
    <s v="Throw Like A Girl"/>
    <s v="This empowering piece encourages women to rise up and pursue their dreams, not by behaving like a boy but by,_x000d_â€œThrowing Like A Girl.â€"/>
    <n v="3000"/>
    <n v="1126"/>
    <x v="2"/>
    <s v="US"/>
    <s v="USD"/>
    <n v="1413234316"/>
    <n v="1408050316"/>
    <x v="4052"/>
    <b v="0"/>
    <n v="13"/>
    <b v="0"/>
    <s v="theater/plays"/>
    <x v="1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b v="0"/>
    <n v="2"/>
    <b v="0"/>
    <s v="theater/plays"/>
    <x v="1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b v="0"/>
    <n v="0"/>
    <b v="0"/>
    <s v="theater/plays"/>
    <x v="1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b v="0"/>
    <n v="21"/>
    <b v="0"/>
    <s v="theater/plays"/>
    <x v="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b v="0"/>
    <n v="9"/>
    <b v="0"/>
    <s v="theater/plays"/>
    <x v="1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b v="0"/>
    <n v="6"/>
    <b v="0"/>
    <s v="theater/plays"/>
    <x v="1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b v="0"/>
    <n v="4"/>
    <b v="0"/>
    <s v="theater/plays"/>
    <x v="1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b v="0"/>
    <n v="7"/>
    <b v="0"/>
    <s v="theater/plays"/>
    <x v="1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b v="0"/>
    <n v="5"/>
    <b v="0"/>
    <s v="theater/plays"/>
    <x v="1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b v="0"/>
    <n v="0"/>
    <b v="0"/>
    <s v="theater/plays"/>
    <x v="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b v="0"/>
    <n v="3"/>
    <b v="0"/>
    <s v="theater/plays"/>
    <x v="1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b v="0"/>
    <n v="9"/>
    <b v="0"/>
    <s v="theater/plays"/>
    <x v="1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b v="0"/>
    <n v="6"/>
    <b v="0"/>
    <s v="theater/plays"/>
    <x v="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b v="0"/>
    <n v="4"/>
    <b v="0"/>
    <s v="theater/plays"/>
    <x v="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b v="0"/>
    <n v="1"/>
    <b v="0"/>
    <s v="theater/plays"/>
    <x v="1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b v="0"/>
    <n v="17"/>
    <b v="0"/>
    <s v="theater/plays"/>
    <x v="1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b v="0"/>
    <n v="1"/>
    <b v="0"/>
    <s v="theater/plays"/>
    <x v="1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b v="0"/>
    <n v="13"/>
    <b v="0"/>
    <s v="theater/plays"/>
    <x v="1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b v="0"/>
    <n v="6"/>
    <b v="0"/>
    <s v="theater/plays"/>
    <x v="1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b v="0"/>
    <n v="0"/>
    <b v="0"/>
    <s v="theater/plays"/>
    <x v="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b v="0"/>
    <n v="2"/>
    <b v="0"/>
    <s v="theater/plays"/>
    <x v="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b v="0"/>
    <n v="2"/>
    <b v="0"/>
    <s v="theater/plays"/>
    <x v="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b v="0"/>
    <n v="21"/>
    <b v="0"/>
    <s v="theater/plays"/>
    <x v="1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b v="0"/>
    <n v="13"/>
    <b v="0"/>
    <s v="theater/plays"/>
    <x v="1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b v="0"/>
    <n v="0"/>
    <b v="0"/>
    <s v="theater/plays"/>
    <x v="1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b v="0"/>
    <n v="6"/>
    <b v="0"/>
    <s v="theater/plays"/>
    <x v="1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b v="0"/>
    <n v="0"/>
    <b v="0"/>
    <s v="theater/plays"/>
    <x v="1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b v="0"/>
    <n v="1"/>
    <b v="0"/>
    <s v="theater/plays"/>
    <x v="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b v="0"/>
    <n v="0"/>
    <b v="0"/>
    <s v="theater/plays"/>
    <x v="1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b v="0"/>
    <n v="12"/>
    <b v="0"/>
    <s v="theater/plays"/>
    <x v="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b v="0"/>
    <n v="2"/>
    <b v="0"/>
    <s v="theater/plays"/>
    <x v="1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b v="0"/>
    <n v="6"/>
    <b v="0"/>
    <s v="theater/plays"/>
    <x v="1"/>
    <x v="0"/>
  </r>
  <r>
    <n v="4084"/>
    <s v="WANTS (We Are Not The Same)"/>
    <s v="WANTS deals with diversity in all its various facets._x000d_The drama is set in a futuristic society where no diversity si accepted."/>
    <n v="3000"/>
    <n v="10"/>
    <x v="2"/>
    <s v="IT"/>
    <s v="EUR"/>
    <n v="1476008906"/>
    <n v="1473416906"/>
    <x v="4084"/>
    <b v="0"/>
    <n v="1"/>
    <b v="0"/>
    <s v="theater/plays"/>
    <x v="1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b v="0"/>
    <n v="1"/>
    <b v="0"/>
    <s v="theater/plays"/>
    <x v="1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b v="0"/>
    <n v="5"/>
    <b v="0"/>
    <s v="theater/plays"/>
    <x v="1"/>
    <x v="0"/>
  </r>
  <r>
    <n v="4087"/>
    <s v="Stage Production &quot;The Nail Shop&quot;"/>
    <s v="Comedy Stage Play"/>
    <n v="9600"/>
    <n v="0"/>
    <x v="2"/>
    <s v="US"/>
    <s v="USD"/>
    <n v="1468777786"/>
    <n v="1466185786"/>
    <x v="4087"/>
    <b v="0"/>
    <n v="0"/>
    <b v="0"/>
    <s v="theater/plays"/>
    <x v="1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b v="0"/>
    <n v="3"/>
    <b v="0"/>
    <s v="theater/plays"/>
    <x v="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b v="0"/>
    <n v="8"/>
    <b v="0"/>
    <s v="theater/plays"/>
    <x v="1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b v="0"/>
    <n v="3"/>
    <b v="0"/>
    <s v="theater/plays"/>
    <x v="1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b v="0"/>
    <n v="8"/>
    <b v="0"/>
    <s v="theater/plays"/>
    <x v="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b v="0"/>
    <n v="1"/>
    <b v="0"/>
    <s v="theater/plays"/>
    <x v="1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b v="0"/>
    <n v="4"/>
    <b v="0"/>
    <s v="theater/plays"/>
    <x v="1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b v="0"/>
    <n v="8"/>
    <b v="0"/>
    <s v="theater/plays"/>
    <x v="1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b v="0"/>
    <n v="1"/>
    <b v="0"/>
    <s v="theater/plays"/>
    <x v="1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b v="0"/>
    <n v="5"/>
    <b v="0"/>
    <s v="theater/plays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b v="0"/>
    <n v="0"/>
    <b v="0"/>
    <s v="theater/plays"/>
    <x v="1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b v="0"/>
    <n v="0"/>
    <b v="0"/>
    <s v="theater/plays"/>
    <x v="1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b v="0"/>
    <n v="1"/>
    <b v="0"/>
    <s v="theater/plays"/>
    <x v="1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b v="0"/>
    <n v="0"/>
    <b v="0"/>
    <s v="theater/plays"/>
    <x v="1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b v="0"/>
    <n v="0"/>
    <b v="0"/>
    <s v="theater/plays"/>
    <x v="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b v="0"/>
    <n v="6"/>
    <b v="0"/>
    <s v="theater/plays"/>
    <x v="1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b v="0"/>
    <n v="6"/>
    <b v="0"/>
    <s v="theater/plays"/>
    <x v="1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b v="0"/>
    <n v="14"/>
    <b v="0"/>
    <s v="theater/plays"/>
    <x v="1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b v="0"/>
    <n v="6"/>
    <b v="0"/>
    <s v="theater/plays"/>
    <x v="1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b v="0"/>
    <n v="33"/>
    <b v="0"/>
    <s v="theater/plays"/>
    <x v="1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b v="0"/>
    <n v="4"/>
    <b v="0"/>
    <s v="theater/plays"/>
    <x v="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b v="0"/>
    <n v="1"/>
    <b v="0"/>
    <s v="theater/plays"/>
    <x v="1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b v="0"/>
    <n v="0"/>
    <b v="0"/>
    <s v="theater/plays"/>
    <x v="1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b v="0"/>
    <n v="6"/>
    <b v="0"/>
    <s v="theater/plays"/>
    <x v="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b v="0"/>
    <n v="6"/>
    <b v="0"/>
    <s v="theater/plays"/>
    <x v="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b v="0"/>
    <n v="1"/>
    <b v="0"/>
    <s v="theater/plays"/>
    <x v="1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b v="0"/>
    <n v="3"/>
    <b v="0"/>
    <s v="theater/plays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F18" firstHeaderRow="1" firstDataRow="2" firstDataCol="1" rowPageCount="2" colPageCount="1"/>
  <pivotFields count="17">
    <pivotField showAll="0"/>
    <pivotField showAll="0"/>
    <pivotField showAll="0"/>
    <pivotField numFmtId="44" showAll="0"/>
    <pivotField numFmtId="164" showAll="0"/>
    <pivotField axis="axisCol" dataField="1" showAll="0" countASubtotal="1">
      <items count="5">
        <item x="1"/>
        <item x="2"/>
        <item x="3"/>
        <item x="0"/>
        <item t="countA"/>
      </items>
    </pivotField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5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I7" workbookViewId="0">
      <selection activeCell="D1" sqref="D1:D1048576"/>
    </sheetView>
  </sheetViews>
  <sheetFormatPr baseColWidth="10" defaultRowHeight="15" x14ac:dyDescent="0.2"/>
  <cols>
    <col min="1" max="1" width="14.83203125" bestFit="1" customWidth="1"/>
    <col min="2" max="2" width="14.83203125" customWidth="1"/>
    <col min="3" max="3" width="5.33203125" bestFit="1" customWidth="1"/>
    <col min="4" max="4" width="3.83203125" bestFit="1" customWidth="1"/>
    <col min="5" max="5" width="8.6640625" bestFit="1" customWidth="1"/>
    <col min="6" max="6" width="10" bestFit="1" customWidth="1"/>
  </cols>
  <sheetData>
    <row r="1" spans="1:6" x14ac:dyDescent="0.2">
      <c r="A1" s="9" t="s">
        <v>8314</v>
      </c>
      <c r="B1" t="s">
        <v>8306</v>
      </c>
    </row>
    <row r="2" spans="1:6" x14ac:dyDescent="0.2">
      <c r="A2" s="9" t="s">
        <v>8312</v>
      </c>
      <c r="B2" t="s">
        <v>8313</v>
      </c>
    </row>
    <row r="4" spans="1:6" x14ac:dyDescent="0.2">
      <c r="A4" s="9" t="s">
        <v>8310</v>
      </c>
      <c r="B4" s="9" t="s">
        <v>8307</v>
      </c>
    </row>
    <row r="5" spans="1:6" x14ac:dyDescent="0.2">
      <c r="A5" s="9" t="s">
        <v>8309</v>
      </c>
      <c r="B5" t="s">
        <v>8219</v>
      </c>
      <c r="C5" t="s">
        <v>8220</v>
      </c>
      <c r="D5" t="s">
        <v>8221</v>
      </c>
      <c r="E5" t="s">
        <v>8218</v>
      </c>
      <c r="F5" t="s">
        <v>8308</v>
      </c>
    </row>
    <row r="6" spans="1:6" x14ac:dyDescent="0.2">
      <c r="A6" s="16" t="s">
        <v>8315</v>
      </c>
      <c r="B6" s="10">
        <v>7</v>
      </c>
      <c r="C6" s="10">
        <v>33</v>
      </c>
      <c r="D6" s="10">
        <v>2</v>
      </c>
      <c r="E6" s="10">
        <v>56</v>
      </c>
      <c r="F6" s="10">
        <v>98</v>
      </c>
    </row>
    <row r="7" spans="1:6" x14ac:dyDescent="0.2">
      <c r="A7" s="16" t="s">
        <v>8316</v>
      </c>
      <c r="B7" s="10">
        <v>3</v>
      </c>
      <c r="C7" s="10">
        <v>39</v>
      </c>
      <c r="D7" s="10">
        <v>8</v>
      </c>
      <c r="E7" s="10">
        <v>71</v>
      </c>
      <c r="F7" s="10">
        <v>121</v>
      </c>
    </row>
    <row r="8" spans="1:6" x14ac:dyDescent="0.2">
      <c r="A8" s="16" t="s">
        <v>8317</v>
      </c>
      <c r="B8" s="10">
        <v>3</v>
      </c>
      <c r="C8" s="10">
        <v>33</v>
      </c>
      <c r="D8" s="10">
        <v>14</v>
      </c>
      <c r="E8" s="10">
        <v>56</v>
      </c>
      <c r="F8" s="10">
        <v>106</v>
      </c>
    </row>
    <row r="9" spans="1:6" x14ac:dyDescent="0.2">
      <c r="A9" s="16" t="s">
        <v>8318</v>
      </c>
      <c r="B9" s="10">
        <v>2</v>
      </c>
      <c r="C9" s="10">
        <v>40</v>
      </c>
      <c r="D9" s="10"/>
      <c r="E9" s="10">
        <v>71</v>
      </c>
      <c r="F9" s="10">
        <v>113</v>
      </c>
    </row>
    <row r="10" spans="1:6" x14ac:dyDescent="0.2">
      <c r="A10" s="16" t="s">
        <v>8319</v>
      </c>
      <c r="B10" s="10">
        <v>3</v>
      </c>
      <c r="C10" s="10">
        <v>52</v>
      </c>
      <c r="D10" s="10"/>
      <c r="E10" s="10">
        <v>111</v>
      </c>
      <c r="F10" s="10">
        <v>166</v>
      </c>
    </row>
    <row r="11" spans="1:6" x14ac:dyDescent="0.2">
      <c r="A11" s="16" t="s">
        <v>8320</v>
      </c>
      <c r="B11" s="10">
        <v>4</v>
      </c>
      <c r="C11" s="10">
        <v>49</v>
      </c>
      <c r="D11" s="10"/>
      <c r="E11" s="10">
        <v>100</v>
      </c>
      <c r="F11" s="10">
        <v>153</v>
      </c>
    </row>
    <row r="12" spans="1:6" x14ac:dyDescent="0.2">
      <c r="A12" s="16" t="s">
        <v>8321</v>
      </c>
      <c r="B12" s="10">
        <v>1</v>
      </c>
      <c r="C12" s="10">
        <v>50</v>
      </c>
      <c r="D12" s="10"/>
      <c r="E12" s="10">
        <v>87</v>
      </c>
      <c r="F12" s="10">
        <v>138</v>
      </c>
    </row>
    <row r="13" spans="1:6" x14ac:dyDescent="0.2">
      <c r="A13" s="16" t="s">
        <v>8322</v>
      </c>
      <c r="B13" s="10">
        <v>4</v>
      </c>
      <c r="C13" s="10">
        <v>47</v>
      </c>
      <c r="D13" s="10"/>
      <c r="E13" s="10">
        <v>72</v>
      </c>
      <c r="F13" s="10">
        <v>123</v>
      </c>
    </row>
    <row r="14" spans="1:6" x14ac:dyDescent="0.2">
      <c r="A14" s="16" t="s">
        <v>8323</v>
      </c>
      <c r="B14" s="10">
        <v>4</v>
      </c>
      <c r="C14" s="10">
        <v>34</v>
      </c>
      <c r="D14" s="10"/>
      <c r="E14" s="10">
        <v>59</v>
      </c>
      <c r="F14" s="10">
        <v>97</v>
      </c>
    </row>
    <row r="15" spans="1:6" x14ac:dyDescent="0.2">
      <c r="A15" s="16" t="s">
        <v>8324</v>
      </c>
      <c r="B15" s="10"/>
      <c r="C15" s="10">
        <v>50</v>
      </c>
      <c r="D15" s="10"/>
      <c r="E15" s="10">
        <v>65</v>
      </c>
      <c r="F15" s="10">
        <v>115</v>
      </c>
    </row>
    <row r="16" spans="1:6" x14ac:dyDescent="0.2">
      <c r="A16" s="16" t="s">
        <v>8325</v>
      </c>
      <c r="B16" s="10">
        <v>3</v>
      </c>
      <c r="C16" s="10">
        <v>31</v>
      </c>
      <c r="D16" s="10"/>
      <c r="E16" s="10">
        <v>54</v>
      </c>
      <c r="F16" s="10">
        <v>88</v>
      </c>
    </row>
    <row r="17" spans="1:6" x14ac:dyDescent="0.2">
      <c r="A17" s="16" t="s">
        <v>8326</v>
      </c>
      <c r="B17" s="10">
        <v>3</v>
      </c>
      <c r="C17" s="10">
        <v>35</v>
      </c>
      <c r="D17" s="10"/>
      <c r="E17" s="10">
        <v>37</v>
      </c>
      <c r="F17" s="10">
        <v>75</v>
      </c>
    </row>
    <row r="18" spans="1:6" x14ac:dyDescent="0.2">
      <c r="A18" s="16" t="s">
        <v>8308</v>
      </c>
      <c r="B18" s="10">
        <v>37</v>
      </c>
      <c r="C18" s="10">
        <v>493</v>
      </c>
      <c r="D18" s="10">
        <v>24</v>
      </c>
      <c r="E18" s="10">
        <v>839</v>
      </c>
      <c r="F18" s="10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6"/>
  <sheetViews>
    <sheetView topLeftCell="D1" zoomScale="95" zoomScaleNormal="95" workbookViewId="0">
      <selection activeCell="S2" sqref="S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6" width="16.5" style="8" customWidth="1"/>
    <col min="7" max="7" width="21.33203125" customWidth="1"/>
    <col min="8" max="8" width="17.83203125" customWidth="1"/>
    <col min="9" max="9" width="19.83203125" customWidth="1"/>
    <col min="10" max="10" width="19.33203125" customWidth="1"/>
    <col min="11" max="11" width="18.33203125" style="10" customWidth="1"/>
    <col min="12" max="12" width="17.83203125" style="14" customWidth="1"/>
    <col min="13" max="13" width="15.5" customWidth="1"/>
    <col min="14" max="14" width="24.5" customWidth="1"/>
    <col min="15" max="15" width="36.5" customWidth="1"/>
    <col min="16" max="16" width="41.1640625" customWidth="1"/>
    <col min="17" max="18" width="15.83203125" customWidth="1"/>
  </cols>
  <sheetData>
    <row r="1" spans="1:19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7" t="s">
        <v>8329</v>
      </c>
      <c r="G1" s="1" t="s">
        <v>8305</v>
      </c>
      <c r="H1" s="1" t="s">
        <v>8222</v>
      </c>
      <c r="I1" s="1" t="s">
        <v>8244</v>
      </c>
      <c r="J1" s="1" t="s">
        <v>8258</v>
      </c>
      <c r="K1" s="11" t="s">
        <v>8259</v>
      </c>
      <c r="L1" s="12" t="s">
        <v>8311</v>
      </c>
      <c r="M1" s="1" t="s">
        <v>8260</v>
      </c>
      <c r="N1" s="1" t="s">
        <v>8261</v>
      </c>
      <c r="O1" s="1" t="s">
        <v>8262</v>
      </c>
      <c r="P1" s="1" t="s">
        <v>8304</v>
      </c>
      <c r="Q1" s="1" t="s">
        <v>8312</v>
      </c>
      <c r="R1" s="1" t="s">
        <v>8347</v>
      </c>
      <c r="S1" s="1" t="s">
        <v>8314</v>
      </c>
    </row>
    <row r="2" spans="1:19" ht="46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s="17">
        <f>E2/D2</f>
        <v>1.3685882352941177</v>
      </c>
      <c r="G2" t="s">
        <v>8218</v>
      </c>
      <c r="H2" t="s">
        <v>8223</v>
      </c>
      <c r="I2" t="s">
        <v>8245</v>
      </c>
      <c r="J2">
        <v>1437620400</v>
      </c>
      <c r="K2" s="10">
        <v>1434931811</v>
      </c>
      <c r="L2" s="15">
        <f>(K2/86400)+ DATE(1970,1,1)</f>
        <v>42177.007071759261</v>
      </c>
      <c r="M2" t="b">
        <v>0</v>
      </c>
      <c r="N2">
        <v>182</v>
      </c>
      <c r="O2" t="b">
        <v>1</v>
      </c>
      <c r="P2" t="s">
        <v>8263</v>
      </c>
      <c r="Q2" t="str">
        <f>LEFT(P2, SEARCH("/",P2)-1)</f>
        <v>film &amp; video</v>
      </c>
      <c r="R2" t="str">
        <f>RIGHT(P2,LEN(P2)-FIND("/",P2))</f>
        <v>television</v>
      </c>
      <c r="S2">
        <f>YEAR(L2)</f>
        <v>2015</v>
      </c>
    </row>
    <row r="3" spans="1:19" ht="3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s="17">
        <f t="shared" ref="F3:F66" si="0">E3/D3</f>
        <v>1.4260827250608272</v>
      </c>
      <c r="G3" t="s">
        <v>8218</v>
      </c>
      <c r="H3" t="s">
        <v>8223</v>
      </c>
      <c r="I3" t="s">
        <v>8245</v>
      </c>
      <c r="J3">
        <v>1488464683</v>
      </c>
      <c r="K3" s="10">
        <v>1485872683</v>
      </c>
      <c r="L3" s="15">
        <f t="shared" ref="L3:L66" si="1">(K3/86400)+ DATE(1970,1,1)</f>
        <v>42766.600497685184</v>
      </c>
      <c r="M3" t="b">
        <v>0</v>
      </c>
      <c r="N3">
        <v>79</v>
      </c>
      <c r="O3" t="b">
        <v>1</v>
      </c>
      <c r="P3" t="s">
        <v>8263</v>
      </c>
      <c r="Q3" t="str">
        <f t="shared" ref="Q3:Q66" si="2">LEFT(P3, SEARCH("/",P3)-1)</f>
        <v>film &amp; video</v>
      </c>
      <c r="R3" t="str">
        <f t="shared" ref="R3:R66" si="3">RIGHT(P3,LEN(P3)-FIND("/",P3))</f>
        <v>television</v>
      </c>
      <c r="S3">
        <f t="shared" ref="S3:S66" si="4">YEAR(L3)</f>
        <v>2017</v>
      </c>
    </row>
    <row r="4" spans="1:19" ht="46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s="17">
        <f t="shared" si="0"/>
        <v>1.05</v>
      </c>
      <c r="G4" t="s">
        <v>8218</v>
      </c>
      <c r="H4" t="s">
        <v>8224</v>
      </c>
      <c r="I4" t="s">
        <v>8246</v>
      </c>
      <c r="J4">
        <v>1455555083</v>
      </c>
      <c r="K4" s="10">
        <v>1454691083</v>
      </c>
      <c r="L4" s="15">
        <f t="shared" si="1"/>
        <v>42405.702349537038</v>
      </c>
      <c r="M4" t="b">
        <v>0</v>
      </c>
      <c r="N4">
        <v>35</v>
      </c>
      <c r="O4" t="b">
        <v>1</v>
      </c>
      <c r="P4" t="s">
        <v>8263</v>
      </c>
      <c r="Q4" t="str">
        <f t="shared" si="2"/>
        <v>film &amp; video</v>
      </c>
      <c r="R4" t="str">
        <f t="shared" si="3"/>
        <v>television</v>
      </c>
      <c r="S4">
        <f t="shared" si="4"/>
        <v>2016</v>
      </c>
    </row>
    <row r="5" spans="1:19" ht="3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s="17">
        <f t="shared" si="0"/>
        <v>1.0389999999999999</v>
      </c>
      <c r="G5" t="s">
        <v>8218</v>
      </c>
      <c r="H5" t="s">
        <v>8223</v>
      </c>
      <c r="I5" t="s">
        <v>8245</v>
      </c>
      <c r="J5">
        <v>1407414107</v>
      </c>
      <c r="K5" s="10">
        <v>1404822107</v>
      </c>
      <c r="L5" s="15">
        <f t="shared" si="1"/>
        <v>41828.515127314815</v>
      </c>
      <c r="M5" t="b">
        <v>0</v>
      </c>
      <c r="N5">
        <v>150</v>
      </c>
      <c r="O5" t="b">
        <v>1</v>
      </c>
      <c r="P5" t="s">
        <v>8263</v>
      </c>
      <c r="Q5" t="str">
        <f t="shared" si="2"/>
        <v>film &amp; video</v>
      </c>
      <c r="R5" t="str">
        <f t="shared" si="3"/>
        <v>television</v>
      </c>
      <c r="S5">
        <f t="shared" si="4"/>
        <v>2014</v>
      </c>
    </row>
    <row r="6" spans="1:19" ht="6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s="17">
        <f t="shared" si="0"/>
        <v>1.2299154545454545</v>
      </c>
      <c r="G6" t="s">
        <v>8218</v>
      </c>
      <c r="H6" t="s">
        <v>8223</v>
      </c>
      <c r="I6" t="s">
        <v>8245</v>
      </c>
      <c r="J6">
        <v>1450555279</v>
      </c>
      <c r="K6" s="10">
        <v>1447963279</v>
      </c>
      <c r="L6" s="15">
        <f t="shared" si="1"/>
        <v>42327.834247685183</v>
      </c>
      <c r="M6" t="b">
        <v>0</v>
      </c>
      <c r="N6">
        <v>284</v>
      </c>
      <c r="O6" t="b">
        <v>1</v>
      </c>
      <c r="P6" t="s">
        <v>8263</v>
      </c>
      <c r="Q6" t="str">
        <f t="shared" si="2"/>
        <v>film &amp; video</v>
      </c>
      <c r="R6" t="str">
        <f t="shared" si="3"/>
        <v>television</v>
      </c>
      <c r="S6">
        <f t="shared" si="4"/>
        <v>2015</v>
      </c>
    </row>
    <row r="7" spans="1:19" ht="46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s="17">
        <f t="shared" si="0"/>
        <v>1.0977744436109027</v>
      </c>
      <c r="G7" t="s">
        <v>8218</v>
      </c>
      <c r="H7" t="s">
        <v>8223</v>
      </c>
      <c r="I7" t="s">
        <v>8245</v>
      </c>
      <c r="J7">
        <v>1469770500</v>
      </c>
      <c r="K7" s="10">
        <v>1468362207</v>
      </c>
      <c r="L7" s="15">
        <f t="shared" si="1"/>
        <v>42563.932951388888</v>
      </c>
      <c r="M7" t="b">
        <v>0</v>
      </c>
      <c r="N7">
        <v>47</v>
      </c>
      <c r="O7" t="b">
        <v>1</v>
      </c>
      <c r="P7" t="s">
        <v>8263</v>
      </c>
      <c r="Q7" t="str">
        <f t="shared" si="2"/>
        <v>film &amp; video</v>
      </c>
      <c r="R7" t="str">
        <f t="shared" si="3"/>
        <v>television</v>
      </c>
      <c r="S7">
        <f t="shared" si="4"/>
        <v>2016</v>
      </c>
    </row>
    <row r="8" spans="1:19" ht="46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s="17">
        <f t="shared" si="0"/>
        <v>1.064875</v>
      </c>
      <c r="G8" t="s">
        <v>8218</v>
      </c>
      <c r="H8" t="s">
        <v>8223</v>
      </c>
      <c r="I8" t="s">
        <v>8245</v>
      </c>
      <c r="J8">
        <v>1402710250</v>
      </c>
      <c r="K8" s="10">
        <v>1401846250</v>
      </c>
      <c r="L8" s="15">
        <f t="shared" si="1"/>
        <v>41794.072337962964</v>
      </c>
      <c r="M8" t="b">
        <v>0</v>
      </c>
      <c r="N8">
        <v>58</v>
      </c>
      <c r="O8" t="b">
        <v>1</v>
      </c>
      <c r="P8" t="s">
        <v>8263</v>
      </c>
      <c r="Q8" t="str">
        <f t="shared" si="2"/>
        <v>film &amp; video</v>
      </c>
      <c r="R8" t="str">
        <f t="shared" si="3"/>
        <v>television</v>
      </c>
      <c r="S8">
        <f t="shared" si="4"/>
        <v>2014</v>
      </c>
    </row>
    <row r="9" spans="1:19" ht="46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s="17">
        <f t="shared" si="0"/>
        <v>1.0122222222222221</v>
      </c>
      <c r="G9" t="s">
        <v>8218</v>
      </c>
      <c r="H9" t="s">
        <v>8223</v>
      </c>
      <c r="I9" t="s">
        <v>8245</v>
      </c>
      <c r="J9">
        <v>1467680867</v>
      </c>
      <c r="K9" s="10">
        <v>1464224867</v>
      </c>
      <c r="L9" s="15">
        <f t="shared" si="1"/>
        <v>42516.047071759254</v>
      </c>
      <c r="M9" t="b">
        <v>0</v>
      </c>
      <c r="N9">
        <v>57</v>
      </c>
      <c r="O9" t="b">
        <v>1</v>
      </c>
      <c r="P9" t="s">
        <v>8263</v>
      </c>
      <c r="Q9" t="str">
        <f t="shared" si="2"/>
        <v>film &amp; video</v>
      </c>
      <c r="R9" t="str">
        <f t="shared" si="3"/>
        <v>television</v>
      </c>
      <c r="S9">
        <f t="shared" si="4"/>
        <v>2016</v>
      </c>
    </row>
    <row r="10" spans="1:19" ht="16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s="17">
        <f t="shared" si="0"/>
        <v>1.0004342857142856</v>
      </c>
      <c r="G10" t="s">
        <v>8218</v>
      </c>
      <c r="H10" t="s">
        <v>8223</v>
      </c>
      <c r="I10" t="s">
        <v>8245</v>
      </c>
      <c r="J10">
        <v>1460754000</v>
      </c>
      <c r="K10" s="10">
        <v>1460155212</v>
      </c>
      <c r="L10" s="15">
        <f t="shared" si="1"/>
        <v>42468.94458333333</v>
      </c>
      <c r="M10" t="b">
        <v>0</v>
      </c>
      <c r="N10">
        <v>12</v>
      </c>
      <c r="O10" t="b">
        <v>1</v>
      </c>
      <c r="P10" t="s">
        <v>8263</v>
      </c>
      <c r="Q10" t="str">
        <f t="shared" si="2"/>
        <v>film &amp; video</v>
      </c>
      <c r="R10" t="str">
        <f t="shared" si="3"/>
        <v>television</v>
      </c>
      <c r="S10">
        <f t="shared" si="4"/>
        <v>2016</v>
      </c>
    </row>
    <row r="11" spans="1:19" ht="46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s="17">
        <f t="shared" si="0"/>
        <v>1.2599800000000001</v>
      </c>
      <c r="G11" t="s">
        <v>8218</v>
      </c>
      <c r="H11" t="s">
        <v>8223</v>
      </c>
      <c r="I11" t="s">
        <v>8245</v>
      </c>
      <c r="J11">
        <v>1460860144</v>
      </c>
      <c r="K11" s="10">
        <v>1458268144</v>
      </c>
      <c r="L11" s="15">
        <f t="shared" si="1"/>
        <v>42447.103518518517</v>
      </c>
      <c r="M11" t="b">
        <v>0</v>
      </c>
      <c r="N11">
        <v>20</v>
      </c>
      <c r="O11" t="b">
        <v>1</v>
      </c>
      <c r="P11" t="s">
        <v>8263</v>
      </c>
      <c r="Q11" t="str">
        <f t="shared" si="2"/>
        <v>film &amp; video</v>
      </c>
      <c r="R11" t="str">
        <f t="shared" si="3"/>
        <v>television</v>
      </c>
      <c r="S11">
        <f t="shared" si="4"/>
        <v>2016</v>
      </c>
    </row>
    <row r="12" spans="1:19" ht="46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s="17">
        <f t="shared" si="0"/>
        <v>1.0049999999999999</v>
      </c>
      <c r="G12" t="s">
        <v>8218</v>
      </c>
      <c r="H12" t="s">
        <v>8223</v>
      </c>
      <c r="I12" t="s">
        <v>8245</v>
      </c>
      <c r="J12">
        <v>1403660279</v>
      </c>
      <c r="K12" s="10">
        <v>1400636279</v>
      </c>
      <c r="L12" s="15">
        <f t="shared" si="1"/>
        <v>41780.068043981482</v>
      </c>
      <c r="M12" t="b">
        <v>0</v>
      </c>
      <c r="N12">
        <v>19</v>
      </c>
      <c r="O12" t="b">
        <v>1</v>
      </c>
      <c r="P12" t="s">
        <v>8263</v>
      </c>
      <c r="Q12" t="str">
        <f t="shared" si="2"/>
        <v>film &amp; video</v>
      </c>
      <c r="R12" t="str">
        <f t="shared" si="3"/>
        <v>television</v>
      </c>
      <c r="S12">
        <f t="shared" si="4"/>
        <v>2014</v>
      </c>
    </row>
    <row r="13" spans="1:19" ht="46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s="17">
        <f t="shared" si="0"/>
        <v>1.2050000000000001</v>
      </c>
      <c r="G13" t="s">
        <v>8218</v>
      </c>
      <c r="H13" t="s">
        <v>8223</v>
      </c>
      <c r="I13" t="s">
        <v>8245</v>
      </c>
      <c r="J13">
        <v>1471834800</v>
      </c>
      <c r="K13" s="10">
        <v>1469126462</v>
      </c>
      <c r="L13" s="15">
        <f t="shared" si="1"/>
        <v>42572.778495370367</v>
      </c>
      <c r="M13" t="b">
        <v>0</v>
      </c>
      <c r="N13">
        <v>75</v>
      </c>
      <c r="O13" t="b">
        <v>1</v>
      </c>
      <c r="P13" t="s">
        <v>8263</v>
      </c>
      <c r="Q13" t="str">
        <f t="shared" si="2"/>
        <v>film &amp; video</v>
      </c>
      <c r="R13" t="str">
        <f t="shared" si="3"/>
        <v>television</v>
      </c>
      <c r="S13">
        <f t="shared" si="4"/>
        <v>2016</v>
      </c>
    </row>
    <row r="14" spans="1:19" ht="46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s="17">
        <f t="shared" si="0"/>
        <v>1.6529333333333334</v>
      </c>
      <c r="G14" t="s">
        <v>8218</v>
      </c>
      <c r="H14" t="s">
        <v>8223</v>
      </c>
      <c r="I14" t="s">
        <v>8245</v>
      </c>
      <c r="J14">
        <v>1405479600</v>
      </c>
      <c r="K14" s="10">
        <v>1401642425</v>
      </c>
      <c r="L14" s="15">
        <f t="shared" si="1"/>
        <v>41791.713252314818</v>
      </c>
      <c r="M14" t="b">
        <v>0</v>
      </c>
      <c r="N14">
        <v>827</v>
      </c>
      <c r="O14" t="b">
        <v>1</v>
      </c>
      <c r="P14" t="s">
        <v>8263</v>
      </c>
      <c r="Q14" t="str">
        <f t="shared" si="2"/>
        <v>film &amp; video</v>
      </c>
      <c r="R14" t="str">
        <f t="shared" si="3"/>
        <v>television</v>
      </c>
      <c r="S14">
        <f t="shared" si="4"/>
        <v>2014</v>
      </c>
    </row>
    <row r="15" spans="1:19" ht="3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s="17">
        <f t="shared" si="0"/>
        <v>1.5997142857142856</v>
      </c>
      <c r="G15" t="s">
        <v>8218</v>
      </c>
      <c r="H15" t="s">
        <v>8223</v>
      </c>
      <c r="I15" t="s">
        <v>8245</v>
      </c>
      <c r="J15">
        <v>1466713620</v>
      </c>
      <c r="K15" s="10">
        <v>1463588109</v>
      </c>
      <c r="L15" s="15">
        <f t="shared" si="1"/>
        <v>42508.677187499998</v>
      </c>
      <c r="M15" t="b">
        <v>0</v>
      </c>
      <c r="N15">
        <v>51</v>
      </c>
      <c r="O15" t="b">
        <v>1</v>
      </c>
      <c r="P15" t="s">
        <v>8263</v>
      </c>
      <c r="Q15" t="str">
        <f t="shared" si="2"/>
        <v>film &amp; video</v>
      </c>
      <c r="R15" t="str">
        <f t="shared" si="3"/>
        <v>television</v>
      </c>
      <c r="S15">
        <f t="shared" si="4"/>
        <v>2016</v>
      </c>
    </row>
    <row r="16" spans="1:19" ht="3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s="17">
        <f t="shared" si="0"/>
        <v>1.0093333333333334</v>
      </c>
      <c r="G16" t="s">
        <v>8218</v>
      </c>
      <c r="H16" t="s">
        <v>8225</v>
      </c>
      <c r="I16" t="s">
        <v>8247</v>
      </c>
      <c r="J16">
        <v>1405259940</v>
      </c>
      <c r="K16" s="10">
        <v>1403051888</v>
      </c>
      <c r="L16" s="15">
        <f t="shared" si="1"/>
        <v>41808.02648148148</v>
      </c>
      <c r="M16" t="b">
        <v>0</v>
      </c>
      <c r="N16">
        <v>41</v>
      </c>
      <c r="O16" t="b">
        <v>1</v>
      </c>
      <c r="P16" t="s">
        <v>8263</v>
      </c>
      <c r="Q16" t="str">
        <f t="shared" si="2"/>
        <v>film &amp; video</v>
      </c>
      <c r="R16" t="str">
        <f t="shared" si="3"/>
        <v>television</v>
      </c>
      <c r="S16">
        <f t="shared" si="4"/>
        <v>2014</v>
      </c>
    </row>
    <row r="17" spans="1:19" ht="46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s="17">
        <f t="shared" si="0"/>
        <v>1.0660000000000001</v>
      </c>
      <c r="G17" t="s">
        <v>8218</v>
      </c>
      <c r="H17" t="s">
        <v>8226</v>
      </c>
      <c r="I17" t="s">
        <v>8248</v>
      </c>
      <c r="J17">
        <v>1443384840</v>
      </c>
      <c r="K17" s="10">
        <v>1441790658</v>
      </c>
      <c r="L17" s="15">
        <f t="shared" si="1"/>
        <v>42256.391875000001</v>
      </c>
      <c r="M17" t="b">
        <v>0</v>
      </c>
      <c r="N17">
        <v>98</v>
      </c>
      <c r="O17" t="b">
        <v>1</v>
      </c>
      <c r="P17" t="s">
        <v>8263</v>
      </c>
      <c r="Q17" t="str">
        <f t="shared" si="2"/>
        <v>film &amp; video</v>
      </c>
      <c r="R17" t="str">
        <f t="shared" si="3"/>
        <v>television</v>
      </c>
      <c r="S17">
        <f t="shared" si="4"/>
        <v>2015</v>
      </c>
    </row>
    <row r="18" spans="1:19" ht="46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s="17">
        <f t="shared" si="0"/>
        <v>1.0024166666666667</v>
      </c>
      <c r="G18" t="s">
        <v>8218</v>
      </c>
      <c r="H18" t="s">
        <v>8223</v>
      </c>
      <c r="I18" t="s">
        <v>8245</v>
      </c>
      <c r="J18">
        <v>1402896600</v>
      </c>
      <c r="K18" s="10">
        <v>1398971211</v>
      </c>
      <c r="L18" s="15">
        <f t="shared" si="1"/>
        <v>41760.796423611115</v>
      </c>
      <c r="M18" t="b">
        <v>0</v>
      </c>
      <c r="N18">
        <v>70</v>
      </c>
      <c r="O18" t="b">
        <v>1</v>
      </c>
      <c r="P18" t="s">
        <v>8263</v>
      </c>
      <c r="Q18" t="str">
        <f t="shared" si="2"/>
        <v>film &amp; video</v>
      </c>
      <c r="R18" t="str">
        <f t="shared" si="3"/>
        <v>television</v>
      </c>
      <c r="S18">
        <f t="shared" si="4"/>
        <v>2014</v>
      </c>
    </row>
    <row r="19" spans="1:19" ht="46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s="17">
        <f t="shared" si="0"/>
        <v>1.0066666666666666</v>
      </c>
      <c r="G19" t="s">
        <v>8218</v>
      </c>
      <c r="H19" t="s">
        <v>8224</v>
      </c>
      <c r="I19" t="s">
        <v>8246</v>
      </c>
      <c r="J19">
        <v>1415126022</v>
      </c>
      <c r="K19" s="10">
        <v>1412530422</v>
      </c>
      <c r="L19" s="15">
        <f t="shared" si="1"/>
        <v>41917.731736111113</v>
      </c>
      <c r="M19" t="b">
        <v>0</v>
      </c>
      <c r="N19">
        <v>36</v>
      </c>
      <c r="O19" t="b">
        <v>1</v>
      </c>
      <c r="P19" t="s">
        <v>8263</v>
      </c>
      <c r="Q19" t="str">
        <f t="shared" si="2"/>
        <v>film &amp; video</v>
      </c>
      <c r="R19" t="str">
        <f t="shared" si="3"/>
        <v>television</v>
      </c>
      <c r="S19">
        <f t="shared" si="4"/>
        <v>2014</v>
      </c>
    </row>
    <row r="20" spans="1:19" ht="46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s="17">
        <f t="shared" si="0"/>
        <v>1.0632110000000001</v>
      </c>
      <c r="G20" t="s">
        <v>8218</v>
      </c>
      <c r="H20" t="s">
        <v>8223</v>
      </c>
      <c r="I20" t="s">
        <v>8245</v>
      </c>
      <c r="J20">
        <v>1410958856</v>
      </c>
      <c r="K20" s="10">
        <v>1408366856</v>
      </c>
      <c r="L20" s="15">
        <f t="shared" si="1"/>
        <v>41869.542314814811</v>
      </c>
      <c r="M20" t="b">
        <v>0</v>
      </c>
      <c r="N20">
        <v>342</v>
      </c>
      <c r="O20" t="b">
        <v>1</v>
      </c>
      <c r="P20" t="s">
        <v>8263</v>
      </c>
      <c r="Q20" t="str">
        <f t="shared" si="2"/>
        <v>film &amp; video</v>
      </c>
      <c r="R20" t="str">
        <f t="shared" si="3"/>
        <v>television</v>
      </c>
      <c r="S20">
        <f t="shared" si="4"/>
        <v>2014</v>
      </c>
    </row>
    <row r="21" spans="1:19" ht="46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s="17">
        <f t="shared" si="0"/>
        <v>1.4529411764705882</v>
      </c>
      <c r="G21" t="s">
        <v>8218</v>
      </c>
      <c r="H21" t="s">
        <v>8223</v>
      </c>
      <c r="I21" t="s">
        <v>8245</v>
      </c>
      <c r="J21">
        <v>1437420934</v>
      </c>
      <c r="K21" s="10">
        <v>1434828934</v>
      </c>
      <c r="L21" s="15">
        <f t="shared" si="1"/>
        <v>42175.816365740742</v>
      </c>
      <c r="M21" t="b">
        <v>0</v>
      </c>
      <c r="N21">
        <v>22</v>
      </c>
      <c r="O21" t="b">
        <v>1</v>
      </c>
      <c r="P21" t="s">
        <v>8263</v>
      </c>
      <c r="Q21" t="str">
        <f t="shared" si="2"/>
        <v>film &amp; video</v>
      </c>
      <c r="R21" t="str">
        <f t="shared" si="3"/>
        <v>television</v>
      </c>
      <c r="S21">
        <f t="shared" si="4"/>
        <v>2015</v>
      </c>
    </row>
    <row r="22" spans="1:19" ht="46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s="17">
        <f t="shared" si="0"/>
        <v>1.002</v>
      </c>
      <c r="G22" t="s">
        <v>8218</v>
      </c>
      <c r="H22" t="s">
        <v>8223</v>
      </c>
      <c r="I22" t="s">
        <v>8245</v>
      </c>
      <c r="J22">
        <v>1442167912</v>
      </c>
      <c r="K22" s="10">
        <v>1436983912</v>
      </c>
      <c r="L22" s="15">
        <f t="shared" si="1"/>
        <v>42200.758240740739</v>
      </c>
      <c r="M22" t="b">
        <v>0</v>
      </c>
      <c r="N22">
        <v>25</v>
      </c>
      <c r="O22" t="b">
        <v>1</v>
      </c>
      <c r="P22" t="s">
        <v>8263</v>
      </c>
      <c r="Q22" t="str">
        <f t="shared" si="2"/>
        <v>film &amp; video</v>
      </c>
      <c r="R22" t="str">
        <f t="shared" si="3"/>
        <v>television</v>
      </c>
      <c r="S22">
        <f t="shared" si="4"/>
        <v>2015</v>
      </c>
    </row>
    <row r="23" spans="1:19" ht="46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s="17">
        <f t="shared" si="0"/>
        <v>1.0913513513513513</v>
      </c>
      <c r="G23" t="s">
        <v>8218</v>
      </c>
      <c r="H23" t="s">
        <v>8223</v>
      </c>
      <c r="I23" t="s">
        <v>8245</v>
      </c>
      <c r="J23">
        <v>1411743789</v>
      </c>
      <c r="K23" s="10">
        <v>1409151789</v>
      </c>
      <c r="L23" s="15">
        <f t="shared" si="1"/>
        <v>41878.627187500002</v>
      </c>
      <c r="M23" t="b">
        <v>0</v>
      </c>
      <c r="N23">
        <v>101</v>
      </c>
      <c r="O23" t="b">
        <v>1</v>
      </c>
      <c r="P23" t="s">
        <v>8263</v>
      </c>
      <c r="Q23" t="str">
        <f t="shared" si="2"/>
        <v>film &amp; video</v>
      </c>
      <c r="R23" t="str">
        <f t="shared" si="3"/>
        <v>television</v>
      </c>
      <c r="S23">
        <f t="shared" si="4"/>
        <v>2014</v>
      </c>
    </row>
    <row r="24" spans="1:19" ht="3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s="17">
        <f t="shared" si="0"/>
        <v>1.1714285714285715</v>
      </c>
      <c r="G24" t="s">
        <v>8218</v>
      </c>
      <c r="H24" t="s">
        <v>8223</v>
      </c>
      <c r="I24" t="s">
        <v>8245</v>
      </c>
      <c r="J24">
        <v>1420099140</v>
      </c>
      <c r="K24" s="10">
        <v>1418766740</v>
      </c>
      <c r="L24" s="15">
        <f t="shared" si="1"/>
        <v>41989.91134259259</v>
      </c>
      <c r="M24" t="b">
        <v>0</v>
      </c>
      <c r="N24">
        <v>8</v>
      </c>
      <c r="O24" t="b">
        <v>1</v>
      </c>
      <c r="P24" t="s">
        <v>8263</v>
      </c>
      <c r="Q24" t="str">
        <f t="shared" si="2"/>
        <v>film &amp; video</v>
      </c>
      <c r="R24" t="str">
        <f t="shared" si="3"/>
        <v>television</v>
      </c>
      <c r="S24">
        <f t="shared" si="4"/>
        <v>2014</v>
      </c>
    </row>
    <row r="25" spans="1:19" ht="46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s="17">
        <f t="shared" si="0"/>
        <v>1.1850000000000001</v>
      </c>
      <c r="G25" t="s">
        <v>8218</v>
      </c>
      <c r="H25" t="s">
        <v>8223</v>
      </c>
      <c r="I25" t="s">
        <v>8245</v>
      </c>
      <c r="J25">
        <v>1430407200</v>
      </c>
      <c r="K25" s="10">
        <v>1428086501</v>
      </c>
      <c r="L25" s="15">
        <f t="shared" si="1"/>
        <v>42097.778946759259</v>
      </c>
      <c r="M25" t="b">
        <v>0</v>
      </c>
      <c r="N25">
        <v>23</v>
      </c>
      <c r="O25" t="b">
        <v>1</v>
      </c>
      <c r="P25" t="s">
        <v>8263</v>
      </c>
      <c r="Q25" t="str">
        <f t="shared" si="2"/>
        <v>film &amp; video</v>
      </c>
      <c r="R25" t="str">
        <f t="shared" si="3"/>
        <v>television</v>
      </c>
      <c r="S25">
        <f t="shared" si="4"/>
        <v>2015</v>
      </c>
    </row>
    <row r="26" spans="1:19" ht="3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s="17">
        <f t="shared" si="0"/>
        <v>1.0880768571428572</v>
      </c>
      <c r="G26" t="s">
        <v>8218</v>
      </c>
      <c r="H26" t="s">
        <v>8223</v>
      </c>
      <c r="I26" t="s">
        <v>8245</v>
      </c>
      <c r="J26">
        <v>1442345940</v>
      </c>
      <c r="K26" s="10">
        <v>1439494863</v>
      </c>
      <c r="L26" s="15">
        <f t="shared" si="1"/>
        <v>42229.820173611108</v>
      </c>
      <c r="M26" t="b">
        <v>0</v>
      </c>
      <c r="N26">
        <v>574</v>
      </c>
      <c r="O26" t="b">
        <v>1</v>
      </c>
      <c r="P26" t="s">
        <v>8263</v>
      </c>
      <c r="Q26" t="str">
        <f t="shared" si="2"/>
        <v>film &amp; video</v>
      </c>
      <c r="R26" t="str">
        <f t="shared" si="3"/>
        <v>television</v>
      </c>
      <c r="S26">
        <f t="shared" si="4"/>
        <v>2015</v>
      </c>
    </row>
    <row r="27" spans="1:19" ht="46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s="17">
        <f t="shared" si="0"/>
        <v>1.3333333333333333</v>
      </c>
      <c r="G27" t="s">
        <v>8218</v>
      </c>
      <c r="H27" t="s">
        <v>8223</v>
      </c>
      <c r="I27" t="s">
        <v>8245</v>
      </c>
      <c r="J27">
        <v>1452299761</v>
      </c>
      <c r="K27" s="10">
        <v>1447115761</v>
      </c>
      <c r="L27" s="15">
        <f t="shared" si="1"/>
        <v>42318.025011574078</v>
      </c>
      <c r="M27" t="b">
        <v>0</v>
      </c>
      <c r="N27">
        <v>14</v>
      </c>
      <c r="O27" t="b">
        <v>1</v>
      </c>
      <c r="P27" t="s">
        <v>8263</v>
      </c>
      <c r="Q27" t="str">
        <f t="shared" si="2"/>
        <v>film &amp; video</v>
      </c>
      <c r="R27" t="str">
        <f t="shared" si="3"/>
        <v>television</v>
      </c>
      <c r="S27">
        <f t="shared" si="4"/>
        <v>2015</v>
      </c>
    </row>
    <row r="28" spans="1:19" ht="3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s="17">
        <f t="shared" si="0"/>
        <v>1.552</v>
      </c>
      <c r="G28" t="s">
        <v>8218</v>
      </c>
      <c r="H28" t="s">
        <v>8223</v>
      </c>
      <c r="I28" t="s">
        <v>8245</v>
      </c>
      <c r="J28">
        <v>1408278144</v>
      </c>
      <c r="K28" s="10">
        <v>1404822144</v>
      </c>
      <c r="L28" s="15">
        <f t="shared" si="1"/>
        <v>41828.515555555554</v>
      </c>
      <c r="M28" t="b">
        <v>0</v>
      </c>
      <c r="N28">
        <v>19</v>
      </c>
      <c r="O28" t="b">
        <v>1</v>
      </c>
      <c r="P28" t="s">
        <v>8263</v>
      </c>
      <c r="Q28" t="str">
        <f t="shared" si="2"/>
        <v>film &amp; video</v>
      </c>
      <c r="R28" t="str">
        <f t="shared" si="3"/>
        <v>television</v>
      </c>
      <c r="S28">
        <f t="shared" si="4"/>
        <v>2014</v>
      </c>
    </row>
    <row r="29" spans="1:19" ht="46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s="17">
        <f t="shared" si="0"/>
        <v>1.1172500000000001</v>
      </c>
      <c r="G29" t="s">
        <v>8218</v>
      </c>
      <c r="H29" t="s">
        <v>8227</v>
      </c>
      <c r="I29" t="s">
        <v>8249</v>
      </c>
      <c r="J29">
        <v>1416113833</v>
      </c>
      <c r="K29" s="10">
        <v>1413518233</v>
      </c>
      <c r="L29" s="15">
        <f t="shared" si="1"/>
        <v>41929.164733796293</v>
      </c>
      <c r="M29" t="b">
        <v>0</v>
      </c>
      <c r="N29">
        <v>150</v>
      </c>
      <c r="O29" t="b">
        <v>1</v>
      </c>
      <c r="P29" t="s">
        <v>8263</v>
      </c>
      <c r="Q29" t="str">
        <f t="shared" si="2"/>
        <v>film &amp; video</v>
      </c>
      <c r="R29" t="str">
        <f t="shared" si="3"/>
        <v>television</v>
      </c>
      <c r="S29">
        <f t="shared" si="4"/>
        <v>2014</v>
      </c>
    </row>
    <row r="30" spans="1:19" ht="3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s="17">
        <f t="shared" si="0"/>
        <v>1.0035000000000001</v>
      </c>
      <c r="G30" t="s">
        <v>8218</v>
      </c>
      <c r="H30" t="s">
        <v>8223</v>
      </c>
      <c r="I30" t="s">
        <v>8245</v>
      </c>
      <c r="J30">
        <v>1450307284</v>
      </c>
      <c r="K30" s="10">
        <v>1447715284</v>
      </c>
      <c r="L30" s="15">
        <f t="shared" si="1"/>
        <v>42324.96393518518</v>
      </c>
      <c r="M30" t="b">
        <v>0</v>
      </c>
      <c r="N30">
        <v>71</v>
      </c>
      <c r="O30" t="b">
        <v>1</v>
      </c>
      <c r="P30" t="s">
        <v>8263</v>
      </c>
      <c r="Q30" t="str">
        <f t="shared" si="2"/>
        <v>film &amp; video</v>
      </c>
      <c r="R30" t="str">
        <f t="shared" si="3"/>
        <v>television</v>
      </c>
      <c r="S30">
        <f t="shared" si="4"/>
        <v>2015</v>
      </c>
    </row>
    <row r="31" spans="1:19" ht="46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s="17">
        <f t="shared" si="0"/>
        <v>1.2333333333333334</v>
      </c>
      <c r="G31" t="s">
        <v>8218</v>
      </c>
      <c r="H31" t="s">
        <v>8224</v>
      </c>
      <c r="I31" t="s">
        <v>8246</v>
      </c>
      <c r="J31">
        <v>1406045368</v>
      </c>
      <c r="K31" s="10">
        <v>1403453368</v>
      </c>
      <c r="L31" s="15">
        <f t="shared" si="1"/>
        <v>41812.67324074074</v>
      </c>
      <c r="M31" t="b">
        <v>0</v>
      </c>
      <c r="N31">
        <v>117</v>
      </c>
      <c r="O31" t="b">
        <v>1</v>
      </c>
      <c r="P31" t="s">
        <v>8263</v>
      </c>
      <c r="Q31" t="str">
        <f t="shared" si="2"/>
        <v>film &amp; video</v>
      </c>
      <c r="R31" t="str">
        <f t="shared" si="3"/>
        <v>television</v>
      </c>
      <c r="S31">
        <f t="shared" si="4"/>
        <v>2014</v>
      </c>
    </row>
    <row r="32" spans="1:19" ht="46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s="17">
        <f t="shared" si="0"/>
        <v>1.0129975</v>
      </c>
      <c r="G32" t="s">
        <v>8218</v>
      </c>
      <c r="H32" t="s">
        <v>8223</v>
      </c>
      <c r="I32" t="s">
        <v>8245</v>
      </c>
      <c r="J32">
        <v>1408604515</v>
      </c>
      <c r="K32" s="10">
        <v>1406012515</v>
      </c>
      <c r="L32" s="15">
        <f t="shared" si="1"/>
        <v>41842.292997685188</v>
      </c>
      <c r="M32" t="b">
        <v>0</v>
      </c>
      <c r="N32">
        <v>53</v>
      </c>
      <c r="O32" t="b">
        <v>1</v>
      </c>
      <c r="P32" t="s">
        <v>8263</v>
      </c>
      <c r="Q32" t="str">
        <f t="shared" si="2"/>
        <v>film &amp; video</v>
      </c>
      <c r="R32" t="str">
        <f t="shared" si="3"/>
        <v>television</v>
      </c>
      <c r="S32">
        <f t="shared" si="4"/>
        <v>2014</v>
      </c>
    </row>
    <row r="33" spans="1:19" ht="46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s="17">
        <f t="shared" si="0"/>
        <v>1</v>
      </c>
      <c r="G33" t="s">
        <v>8218</v>
      </c>
      <c r="H33" t="s">
        <v>8223</v>
      </c>
      <c r="I33" t="s">
        <v>8245</v>
      </c>
      <c r="J33">
        <v>1453748434</v>
      </c>
      <c r="K33" s="10">
        <v>1452193234</v>
      </c>
      <c r="L33" s="15">
        <f t="shared" si="1"/>
        <v>42376.79206018518</v>
      </c>
      <c r="M33" t="b">
        <v>0</v>
      </c>
      <c r="N33">
        <v>1</v>
      </c>
      <c r="O33" t="b">
        <v>1</v>
      </c>
      <c r="P33" t="s">
        <v>8263</v>
      </c>
      <c r="Q33" t="str">
        <f t="shared" si="2"/>
        <v>film &amp; video</v>
      </c>
      <c r="R33" t="str">
        <f t="shared" si="3"/>
        <v>television</v>
      </c>
      <c r="S33">
        <f t="shared" si="4"/>
        <v>2016</v>
      </c>
    </row>
    <row r="34" spans="1:19" ht="46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s="17">
        <f t="shared" si="0"/>
        <v>1.0024604569420035</v>
      </c>
      <c r="G34" t="s">
        <v>8218</v>
      </c>
      <c r="H34" t="s">
        <v>8223</v>
      </c>
      <c r="I34" t="s">
        <v>8245</v>
      </c>
      <c r="J34">
        <v>1463111940</v>
      </c>
      <c r="K34" s="10">
        <v>1459523017</v>
      </c>
      <c r="L34" s="15">
        <f t="shared" si="1"/>
        <v>42461.627511574072</v>
      </c>
      <c r="M34" t="b">
        <v>0</v>
      </c>
      <c r="N34">
        <v>89</v>
      </c>
      <c r="O34" t="b">
        <v>1</v>
      </c>
      <c r="P34" t="s">
        <v>8263</v>
      </c>
      <c r="Q34" t="str">
        <f t="shared" si="2"/>
        <v>film &amp; video</v>
      </c>
      <c r="R34" t="str">
        <f t="shared" si="3"/>
        <v>television</v>
      </c>
      <c r="S34">
        <f t="shared" si="4"/>
        <v>2016</v>
      </c>
    </row>
    <row r="35" spans="1:19" ht="46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s="17">
        <f t="shared" si="0"/>
        <v>1.0209523809523811</v>
      </c>
      <c r="G35" t="s">
        <v>8218</v>
      </c>
      <c r="H35" t="s">
        <v>8223</v>
      </c>
      <c r="I35" t="s">
        <v>8245</v>
      </c>
      <c r="J35">
        <v>1447001501</v>
      </c>
      <c r="K35" s="10">
        <v>1444405901</v>
      </c>
      <c r="L35" s="15">
        <f t="shared" si="1"/>
        <v>42286.660891203705</v>
      </c>
      <c r="M35" t="b">
        <v>0</v>
      </c>
      <c r="N35">
        <v>64</v>
      </c>
      <c r="O35" t="b">
        <v>1</v>
      </c>
      <c r="P35" t="s">
        <v>8263</v>
      </c>
      <c r="Q35" t="str">
        <f t="shared" si="2"/>
        <v>film &amp; video</v>
      </c>
      <c r="R35" t="str">
        <f t="shared" si="3"/>
        <v>television</v>
      </c>
      <c r="S35">
        <f t="shared" si="4"/>
        <v>2015</v>
      </c>
    </row>
    <row r="36" spans="1:19" ht="46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s="17">
        <f t="shared" si="0"/>
        <v>1.3046153846153845</v>
      </c>
      <c r="G36" t="s">
        <v>8218</v>
      </c>
      <c r="H36" t="s">
        <v>8223</v>
      </c>
      <c r="I36" t="s">
        <v>8245</v>
      </c>
      <c r="J36">
        <v>1407224601</v>
      </c>
      <c r="K36" s="10">
        <v>1405928601</v>
      </c>
      <c r="L36" s="15">
        <f t="shared" si="1"/>
        <v>41841.321770833332</v>
      </c>
      <c r="M36" t="b">
        <v>0</v>
      </c>
      <c r="N36">
        <v>68</v>
      </c>
      <c r="O36" t="b">
        <v>1</v>
      </c>
      <c r="P36" t="s">
        <v>8263</v>
      </c>
      <c r="Q36" t="str">
        <f t="shared" si="2"/>
        <v>film &amp; video</v>
      </c>
      <c r="R36" t="str">
        <f t="shared" si="3"/>
        <v>television</v>
      </c>
      <c r="S36">
        <f t="shared" si="4"/>
        <v>2014</v>
      </c>
    </row>
    <row r="37" spans="1:19" ht="3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s="17">
        <f t="shared" si="0"/>
        <v>1.665</v>
      </c>
      <c r="G37" t="s">
        <v>8218</v>
      </c>
      <c r="H37" t="s">
        <v>8223</v>
      </c>
      <c r="I37" t="s">
        <v>8245</v>
      </c>
      <c r="J37">
        <v>1430179200</v>
      </c>
      <c r="K37" s="10">
        <v>1428130814</v>
      </c>
      <c r="L37" s="15">
        <f t="shared" si="1"/>
        <v>42098.291828703703</v>
      </c>
      <c r="M37" t="b">
        <v>0</v>
      </c>
      <c r="N37">
        <v>28</v>
      </c>
      <c r="O37" t="b">
        <v>1</v>
      </c>
      <c r="P37" t="s">
        <v>8263</v>
      </c>
      <c r="Q37" t="str">
        <f t="shared" si="2"/>
        <v>film &amp; video</v>
      </c>
      <c r="R37" t="str">
        <f t="shared" si="3"/>
        <v>television</v>
      </c>
      <c r="S37">
        <f t="shared" si="4"/>
        <v>2015</v>
      </c>
    </row>
    <row r="38" spans="1:19" ht="3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s="17">
        <f t="shared" si="0"/>
        <v>1.4215</v>
      </c>
      <c r="G38" t="s">
        <v>8218</v>
      </c>
      <c r="H38" t="s">
        <v>8223</v>
      </c>
      <c r="I38" t="s">
        <v>8245</v>
      </c>
      <c r="J38">
        <v>1428128525</v>
      </c>
      <c r="K38" s="10">
        <v>1425540125</v>
      </c>
      <c r="L38" s="15">
        <f t="shared" si="1"/>
        <v>42068.307002314818</v>
      </c>
      <c r="M38" t="b">
        <v>0</v>
      </c>
      <c r="N38">
        <v>44</v>
      </c>
      <c r="O38" t="b">
        <v>1</v>
      </c>
      <c r="P38" t="s">
        <v>8263</v>
      </c>
      <c r="Q38" t="str">
        <f t="shared" si="2"/>
        <v>film &amp; video</v>
      </c>
      <c r="R38" t="str">
        <f t="shared" si="3"/>
        <v>television</v>
      </c>
      <c r="S38">
        <f t="shared" si="4"/>
        <v>2015</v>
      </c>
    </row>
    <row r="39" spans="1:19" ht="46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s="17">
        <f t="shared" si="0"/>
        <v>1.8344090909090909</v>
      </c>
      <c r="G39" t="s">
        <v>8218</v>
      </c>
      <c r="H39" t="s">
        <v>8223</v>
      </c>
      <c r="I39" t="s">
        <v>8245</v>
      </c>
      <c r="J39">
        <v>1425055079</v>
      </c>
      <c r="K39" s="10">
        <v>1422463079</v>
      </c>
      <c r="L39" s="15">
        <f t="shared" si="1"/>
        <v>42032.693043981482</v>
      </c>
      <c r="M39" t="b">
        <v>0</v>
      </c>
      <c r="N39">
        <v>253</v>
      </c>
      <c r="O39" t="b">
        <v>1</v>
      </c>
      <c r="P39" t="s">
        <v>8263</v>
      </c>
      <c r="Q39" t="str">
        <f t="shared" si="2"/>
        <v>film &amp; video</v>
      </c>
      <c r="R39" t="str">
        <f t="shared" si="3"/>
        <v>television</v>
      </c>
      <c r="S39">
        <f t="shared" si="4"/>
        <v>2015</v>
      </c>
    </row>
    <row r="40" spans="1:19" ht="46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s="17">
        <f t="shared" si="0"/>
        <v>1.1004</v>
      </c>
      <c r="G40" t="s">
        <v>8218</v>
      </c>
      <c r="H40" t="s">
        <v>8223</v>
      </c>
      <c r="I40" t="s">
        <v>8245</v>
      </c>
      <c r="J40">
        <v>1368235344</v>
      </c>
      <c r="K40" s="10">
        <v>1365643344</v>
      </c>
      <c r="L40" s="15">
        <f t="shared" si="1"/>
        <v>41375.057222222225</v>
      </c>
      <c r="M40" t="b">
        <v>0</v>
      </c>
      <c r="N40">
        <v>66</v>
      </c>
      <c r="O40" t="b">
        <v>1</v>
      </c>
      <c r="P40" t="s">
        <v>8263</v>
      </c>
      <c r="Q40" t="str">
        <f t="shared" si="2"/>
        <v>film &amp; video</v>
      </c>
      <c r="R40" t="str">
        <f t="shared" si="3"/>
        <v>television</v>
      </c>
      <c r="S40">
        <f t="shared" si="4"/>
        <v>2013</v>
      </c>
    </row>
    <row r="41" spans="1:19" ht="46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s="17">
        <f t="shared" si="0"/>
        <v>1.3098000000000001</v>
      </c>
      <c r="G41" t="s">
        <v>8218</v>
      </c>
      <c r="H41" t="s">
        <v>8224</v>
      </c>
      <c r="I41" t="s">
        <v>8246</v>
      </c>
      <c r="J41">
        <v>1401058740</v>
      </c>
      <c r="K41" s="10">
        <v>1398388068</v>
      </c>
      <c r="L41" s="15">
        <f t="shared" si="1"/>
        <v>41754.047083333331</v>
      </c>
      <c r="M41" t="b">
        <v>0</v>
      </c>
      <c r="N41">
        <v>217</v>
      </c>
      <c r="O41" t="b">
        <v>1</v>
      </c>
      <c r="P41" t="s">
        <v>8263</v>
      </c>
      <c r="Q41" t="str">
        <f t="shared" si="2"/>
        <v>film &amp; video</v>
      </c>
      <c r="R41" t="str">
        <f t="shared" si="3"/>
        <v>television</v>
      </c>
      <c r="S41">
        <f t="shared" si="4"/>
        <v>2014</v>
      </c>
    </row>
    <row r="42" spans="1:19" ht="46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s="17">
        <f t="shared" si="0"/>
        <v>1.0135000000000001</v>
      </c>
      <c r="G42" t="s">
        <v>8218</v>
      </c>
      <c r="H42" t="s">
        <v>8223</v>
      </c>
      <c r="I42" t="s">
        <v>8245</v>
      </c>
      <c r="J42">
        <v>1403150400</v>
      </c>
      <c r="K42" s="10">
        <v>1401426488</v>
      </c>
      <c r="L42" s="15">
        <f t="shared" si="1"/>
        <v>41789.21398148148</v>
      </c>
      <c r="M42" t="b">
        <v>0</v>
      </c>
      <c r="N42">
        <v>16</v>
      </c>
      <c r="O42" t="b">
        <v>1</v>
      </c>
      <c r="P42" t="s">
        <v>8263</v>
      </c>
      <c r="Q42" t="str">
        <f t="shared" si="2"/>
        <v>film &amp; video</v>
      </c>
      <c r="R42" t="str">
        <f t="shared" si="3"/>
        <v>television</v>
      </c>
      <c r="S42">
        <f t="shared" si="4"/>
        <v>2014</v>
      </c>
    </row>
    <row r="43" spans="1:19" ht="46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s="17">
        <f t="shared" si="0"/>
        <v>1</v>
      </c>
      <c r="G43" t="s">
        <v>8218</v>
      </c>
      <c r="H43" t="s">
        <v>8223</v>
      </c>
      <c r="I43" t="s">
        <v>8245</v>
      </c>
      <c r="J43">
        <v>1412516354</v>
      </c>
      <c r="K43" s="10">
        <v>1409924354</v>
      </c>
      <c r="L43" s="15">
        <f t="shared" si="1"/>
        <v>41887.568912037037</v>
      </c>
      <c r="M43" t="b">
        <v>0</v>
      </c>
      <c r="N43">
        <v>19</v>
      </c>
      <c r="O43" t="b">
        <v>1</v>
      </c>
      <c r="P43" t="s">
        <v>8263</v>
      </c>
      <c r="Q43" t="str">
        <f t="shared" si="2"/>
        <v>film &amp; video</v>
      </c>
      <c r="R43" t="str">
        <f t="shared" si="3"/>
        <v>television</v>
      </c>
      <c r="S43">
        <f t="shared" si="4"/>
        <v>2014</v>
      </c>
    </row>
    <row r="44" spans="1:19" ht="46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s="17">
        <f t="shared" si="0"/>
        <v>1.4185714285714286</v>
      </c>
      <c r="G44" t="s">
        <v>8218</v>
      </c>
      <c r="H44" t="s">
        <v>8223</v>
      </c>
      <c r="I44" t="s">
        <v>8245</v>
      </c>
      <c r="J44">
        <v>1419780026</v>
      </c>
      <c r="K44" s="10">
        <v>1417188026</v>
      </c>
      <c r="L44" s="15">
        <f t="shared" si="1"/>
        <v>41971.639189814814</v>
      </c>
      <c r="M44" t="b">
        <v>0</v>
      </c>
      <c r="N44">
        <v>169</v>
      </c>
      <c r="O44" t="b">
        <v>1</v>
      </c>
      <c r="P44" t="s">
        <v>8263</v>
      </c>
      <c r="Q44" t="str">
        <f t="shared" si="2"/>
        <v>film &amp; video</v>
      </c>
      <c r="R44" t="str">
        <f t="shared" si="3"/>
        <v>television</v>
      </c>
      <c r="S44">
        <f t="shared" si="4"/>
        <v>2014</v>
      </c>
    </row>
    <row r="45" spans="1:19" ht="46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s="17">
        <f t="shared" si="0"/>
        <v>3.0865999999999998</v>
      </c>
      <c r="G45" t="s">
        <v>8218</v>
      </c>
      <c r="H45" t="s">
        <v>8223</v>
      </c>
      <c r="I45" t="s">
        <v>8245</v>
      </c>
      <c r="J45">
        <v>1405209600</v>
      </c>
      <c r="K45" s="10">
        <v>1402599486</v>
      </c>
      <c r="L45" s="15">
        <f t="shared" si="1"/>
        <v>41802.790347222224</v>
      </c>
      <c r="M45" t="b">
        <v>0</v>
      </c>
      <c r="N45">
        <v>263</v>
      </c>
      <c r="O45" t="b">
        <v>1</v>
      </c>
      <c r="P45" t="s">
        <v>8263</v>
      </c>
      <c r="Q45" t="str">
        <f t="shared" si="2"/>
        <v>film &amp; video</v>
      </c>
      <c r="R45" t="str">
        <f t="shared" si="3"/>
        <v>television</v>
      </c>
      <c r="S45">
        <f t="shared" si="4"/>
        <v>2014</v>
      </c>
    </row>
    <row r="46" spans="1:19" ht="46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s="17">
        <f t="shared" si="0"/>
        <v>1</v>
      </c>
      <c r="G46" t="s">
        <v>8218</v>
      </c>
      <c r="H46" t="s">
        <v>8223</v>
      </c>
      <c r="I46" t="s">
        <v>8245</v>
      </c>
      <c r="J46">
        <v>1412648537</v>
      </c>
      <c r="K46" s="10">
        <v>1408760537</v>
      </c>
      <c r="L46" s="15">
        <f t="shared" si="1"/>
        <v>41874.098807870367</v>
      </c>
      <c r="M46" t="b">
        <v>0</v>
      </c>
      <c r="N46">
        <v>15</v>
      </c>
      <c r="O46" t="b">
        <v>1</v>
      </c>
      <c r="P46" t="s">
        <v>8263</v>
      </c>
      <c r="Q46" t="str">
        <f t="shared" si="2"/>
        <v>film &amp; video</v>
      </c>
      <c r="R46" t="str">
        <f t="shared" si="3"/>
        <v>television</v>
      </c>
      <c r="S46">
        <f t="shared" si="4"/>
        <v>2014</v>
      </c>
    </row>
    <row r="47" spans="1:19" ht="46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s="17">
        <f t="shared" si="0"/>
        <v>1.2</v>
      </c>
      <c r="G47" t="s">
        <v>8218</v>
      </c>
      <c r="H47" t="s">
        <v>8223</v>
      </c>
      <c r="I47" t="s">
        <v>8245</v>
      </c>
      <c r="J47">
        <v>1461769107</v>
      </c>
      <c r="K47" s="10">
        <v>1459177107</v>
      </c>
      <c r="L47" s="15">
        <f t="shared" si="1"/>
        <v>42457.623923611114</v>
      </c>
      <c r="M47" t="b">
        <v>0</v>
      </c>
      <c r="N47">
        <v>61</v>
      </c>
      <c r="O47" t="b">
        <v>1</v>
      </c>
      <c r="P47" t="s">
        <v>8263</v>
      </c>
      <c r="Q47" t="str">
        <f t="shared" si="2"/>
        <v>film &amp; video</v>
      </c>
      <c r="R47" t="str">
        <f t="shared" si="3"/>
        <v>television</v>
      </c>
      <c r="S47">
        <f t="shared" si="4"/>
        <v>2016</v>
      </c>
    </row>
    <row r="48" spans="1:19" ht="46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s="17">
        <f t="shared" si="0"/>
        <v>1.0416666666666667</v>
      </c>
      <c r="G48" t="s">
        <v>8218</v>
      </c>
      <c r="H48" t="s">
        <v>8225</v>
      </c>
      <c r="I48" t="s">
        <v>8247</v>
      </c>
      <c r="J48">
        <v>1450220974</v>
      </c>
      <c r="K48" s="10">
        <v>1447628974</v>
      </c>
      <c r="L48" s="15">
        <f t="shared" si="1"/>
        <v>42323.96497685185</v>
      </c>
      <c r="M48" t="b">
        <v>0</v>
      </c>
      <c r="N48">
        <v>45</v>
      </c>
      <c r="O48" t="b">
        <v>1</v>
      </c>
      <c r="P48" t="s">
        <v>8263</v>
      </c>
      <c r="Q48" t="str">
        <f t="shared" si="2"/>
        <v>film &amp; video</v>
      </c>
      <c r="R48" t="str">
        <f t="shared" si="3"/>
        <v>television</v>
      </c>
      <c r="S48">
        <f t="shared" si="4"/>
        <v>2015</v>
      </c>
    </row>
    <row r="49" spans="1:19" ht="46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s="17">
        <f t="shared" si="0"/>
        <v>1.0761100000000001</v>
      </c>
      <c r="G49" t="s">
        <v>8218</v>
      </c>
      <c r="H49" t="s">
        <v>8223</v>
      </c>
      <c r="I49" t="s">
        <v>8245</v>
      </c>
      <c r="J49">
        <v>1419021607</v>
      </c>
      <c r="K49" s="10">
        <v>1413834007</v>
      </c>
      <c r="L49" s="15">
        <f t="shared" si="1"/>
        <v>41932.819525462961</v>
      </c>
      <c r="M49" t="b">
        <v>0</v>
      </c>
      <c r="N49">
        <v>70</v>
      </c>
      <c r="O49" t="b">
        <v>1</v>
      </c>
      <c r="P49" t="s">
        <v>8263</v>
      </c>
      <c r="Q49" t="str">
        <f t="shared" si="2"/>
        <v>film &amp; video</v>
      </c>
      <c r="R49" t="str">
        <f t="shared" si="3"/>
        <v>television</v>
      </c>
      <c r="S49">
        <f t="shared" si="4"/>
        <v>2014</v>
      </c>
    </row>
    <row r="50" spans="1:19" ht="46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s="17">
        <f t="shared" si="0"/>
        <v>1.0794999999999999</v>
      </c>
      <c r="G50" t="s">
        <v>8218</v>
      </c>
      <c r="H50" t="s">
        <v>8224</v>
      </c>
      <c r="I50" t="s">
        <v>8246</v>
      </c>
      <c r="J50">
        <v>1425211200</v>
      </c>
      <c r="K50" s="10">
        <v>1422534260</v>
      </c>
      <c r="L50" s="15">
        <f t="shared" si="1"/>
        <v>42033.516898148147</v>
      </c>
      <c r="M50" t="b">
        <v>0</v>
      </c>
      <c r="N50">
        <v>38</v>
      </c>
      <c r="O50" t="b">
        <v>1</v>
      </c>
      <c r="P50" t="s">
        <v>8263</v>
      </c>
      <c r="Q50" t="str">
        <f t="shared" si="2"/>
        <v>film &amp; video</v>
      </c>
      <c r="R50" t="str">
        <f t="shared" si="3"/>
        <v>television</v>
      </c>
      <c r="S50">
        <f t="shared" si="4"/>
        <v>2015</v>
      </c>
    </row>
    <row r="51" spans="1:19" ht="16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s="17">
        <f t="shared" si="0"/>
        <v>1</v>
      </c>
      <c r="G51" t="s">
        <v>8218</v>
      </c>
      <c r="H51" t="s">
        <v>8223</v>
      </c>
      <c r="I51" t="s">
        <v>8245</v>
      </c>
      <c r="J51">
        <v>1445660045</v>
      </c>
      <c r="K51" s="10">
        <v>1443068045</v>
      </c>
      <c r="L51" s="15">
        <f t="shared" si="1"/>
        <v>42271.176446759258</v>
      </c>
      <c r="M51" t="b">
        <v>0</v>
      </c>
      <c r="N51">
        <v>87</v>
      </c>
      <c r="O51" t="b">
        <v>1</v>
      </c>
      <c r="P51" t="s">
        <v>8263</v>
      </c>
      <c r="Q51" t="str">
        <f t="shared" si="2"/>
        <v>film &amp; video</v>
      </c>
      <c r="R51" t="str">
        <f t="shared" si="3"/>
        <v>television</v>
      </c>
      <c r="S51">
        <f t="shared" si="4"/>
        <v>2015</v>
      </c>
    </row>
    <row r="52" spans="1:19" ht="46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s="17">
        <f t="shared" si="0"/>
        <v>1</v>
      </c>
      <c r="G52" t="s">
        <v>8218</v>
      </c>
      <c r="H52" t="s">
        <v>8224</v>
      </c>
      <c r="I52" t="s">
        <v>8246</v>
      </c>
      <c r="J52">
        <v>1422637200</v>
      </c>
      <c r="K52" s="10">
        <v>1419271458</v>
      </c>
      <c r="L52" s="15">
        <f t="shared" si="1"/>
        <v>41995.752986111111</v>
      </c>
      <c r="M52" t="b">
        <v>0</v>
      </c>
      <c r="N52">
        <v>22</v>
      </c>
      <c r="O52" t="b">
        <v>1</v>
      </c>
      <c r="P52" t="s">
        <v>8263</v>
      </c>
      <c r="Q52" t="str">
        <f t="shared" si="2"/>
        <v>film &amp; video</v>
      </c>
      <c r="R52" t="str">
        <f t="shared" si="3"/>
        <v>television</v>
      </c>
      <c r="S52">
        <f t="shared" si="4"/>
        <v>2014</v>
      </c>
    </row>
    <row r="53" spans="1:19" ht="46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s="17">
        <f t="shared" si="0"/>
        <v>1.2801818181818181</v>
      </c>
      <c r="G53" t="s">
        <v>8218</v>
      </c>
      <c r="H53" t="s">
        <v>8223</v>
      </c>
      <c r="I53" t="s">
        <v>8245</v>
      </c>
      <c r="J53">
        <v>1439245037</v>
      </c>
      <c r="K53" s="10">
        <v>1436653037</v>
      </c>
      <c r="L53" s="15">
        <f t="shared" si="1"/>
        <v>42196.928668981476</v>
      </c>
      <c r="M53" t="b">
        <v>0</v>
      </c>
      <c r="N53">
        <v>119</v>
      </c>
      <c r="O53" t="b">
        <v>1</v>
      </c>
      <c r="P53" t="s">
        <v>8263</v>
      </c>
      <c r="Q53" t="str">
        <f t="shared" si="2"/>
        <v>film &amp; video</v>
      </c>
      <c r="R53" t="str">
        <f t="shared" si="3"/>
        <v>television</v>
      </c>
      <c r="S53">
        <f t="shared" si="4"/>
        <v>2015</v>
      </c>
    </row>
    <row r="54" spans="1:19" ht="46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s="17">
        <f t="shared" si="0"/>
        <v>1.1620999999999999</v>
      </c>
      <c r="G54" t="s">
        <v>8218</v>
      </c>
      <c r="H54" t="s">
        <v>8223</v>
      </c>
      <c r="I54" t="s">
        <v>8245</v>
      </c>
      <c r="J54">
        <v>1405615846</v>
      </c>
      <c r="K54" s="10">
        <v>1403023846</v>
      </c>
      <c r="L54" s="15">
        <f t="shared" si="1"/>
        <v>41807.701921296299</v>
      </c>
      <c r="M54" t="b">
        <v>0</v>
      </c>
      <c r="N54">
        <v>52</v>
      </c>
      <c r="O54" t="b">
        <v>1</v>
      </c>
      <c r="P54" t="s">
        <v>8263</v>
      </c>
      <c r="Q54" t="str">
        <f t="shared" si="2"/>
        <v>film &amp; video</v>
      </c>
      <c r="R54" t="str">
        <f t="shared" si="3"/>
        <v>television</v>
      </c>
      <c r="S54">
        <f t="shared" si="4"/>
        <v>2014</v>
      </c>
    </row>
    <row r="55" spans="1:19" ht="3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s="17">
        <f t="shared" si="0"/>
        <v>1.0963333333333334</v>
      </c>
      <c r="G55" t="s">
        <v>8218</v>
      </c>
      <c r="H55" t="s">
        <v>8223</v>
      </c>
      <c r="I55" t="s">
        <v>8245</v>
      </c>
      <c r="J55">
        <v>1396648800</v>
      </c>
      <c r="K55" s="10">
        <v>1395407445</v>
      </c>
      <c r="L55" s="15">
        <f t="shared" si="1"/>
        <v>41719.549131944441</v>
      </c>
      <c r="M55" t="b">
        <v>0</v>
      </c>
      <c r="N55">
        <v>117</v>
      </c>
      <c r="O55" t="b">
        <v>1</v>
      </c>
      <c r="P55" t="s">
        <v>8263</v>
      </c>
      <c r="Q55" t="str">
        <f t="shared" si="2"/>
        <v>film &amp; video</v>
      </c>
      <c r="R55" t="str">
        <f t="shared" si="3"/>
        <v>television</v>
      </c>
      <c r="S55">
        <f t="shared" si="4"/>
        <v>2014</v>
      </c>
    </row>
    <row r="56" spans="1:19" ht="46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s="17">
        <f t="shared" si="0"/>
        <v>1.01</v>
      </c>
      <c r="G56" t="s">
        <v>8218</v>
      </c>
      <c r="H56" t="s">
        <v>8223</v>
      </c>
      <c r="I56" t="s">
        <v>8245</v>
      </c>
      <c r="J56">
        <v>1451063221</v>
      </c>
      <c r="K56" s="10">
        <v>1448471221</v>
      </c>
      <c r="L56" s="15">
        <f t="shared" si="1"/>
        <v>42333.713206018518</v>
      </c>
      <c r="M56" t="b">
        <v>0</v>
      </c>
      <c r="N56">
        <v>52</v>
      </c>
      <c r="O56" t="b">
        <v>1</v>
      </c>
      <c r="P56" t="s">
        <v>8263</v>
      </c>
      <c r="Q56" t="str">
        <f t="shared" si="2"/>
        <v>film &amp; video</v>
      </c>
      <c r="R56" t="str">
        <f t="shared" si="3"/>
        <v>television</v>
      </c>
      <c r="S56">
        <f t="shared" si="4"/>
        <v>2015</v>
      </c>
    </row>
    <row r="57" spans="1:19" ht="46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s="17">
        <f t="shared" si="0"/>
        <v>1.2895348837209302</v>
      </c>
      <c r="G57" t="s">
        <v>8218</v>
      </c>
      <c r="H57" t="s">
        <v>8223</v>
      </c>
      <c r="I57" t="s">
        <v>8245</v>
      </c>
      <c r="J57">
        <v>1464390916</v>
      </c>
      <c r="K57" s="10">
        <v>1462576516</v>
      </c>
      <c r="L57" s="15">
        <f t="shared" si="1"/>
        <v>42496.968935185185</v>
      </c>
      <c r="M57" t="b">
        <v>0</v>
      </c>
      <c r="N57">
        <v>86</v>
      </c>
      <c r="O57" t="b">
        <v>1</v>
      </c>
      <c r="P57" t="s">
        <v>8263</v>
      </c>
      <c r="Q57" t="str">
        <f t="shared" si="2"/>
        <v>film &amp; video</v>
      </c>
      <c r="R57" t="str">
        <f t="shared" si="3"/>
        <v>television</v>
      </c>
      <c r="S57">
        <f t="shared" si="4"/>
        <v>2016</v>
      </c>
    </row>
    <row r="58" spans="1:19" ht="3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s="17">
        <f t="shared" si="0"/>
        <v>1.0726249999999999</v>
      </c>
      <c r="G58" t="s">
        <v>8218</v>
      </c>
      <c r="H58" t="s">
        <v>8224</v>
      </c>
      <c r="I58" t="s">
        <v>8246</v>
      </c>
      <c r="J58">
        <v>1433779200</v>
      </c>
      <c r="K58" s="10">
        <v>1432559424</v>
      </c>
      <c r="L58" s="15">
        <f t="shared" si="1"/>
        <v>42149.548888888894</v>
      </c>
      <c r="M58" t="b">
        <v>0</v>
      </c>
      <c r="N58">
        <v>174</v>
      </c>
      <c r="O58" t="b">
        <v>1</v>
      </c>
      <c r="P58" t="s">
        <v>8263</v>
      </c>
      <c r="Q58" t="str">
        <f t="shared" si="2"/>
        <v>film &amp; video</v>
      </c>
      <c r="R58" t="str">
        <f t="shared" si="3"/>
        <v>television</v>
      </c>
      <c r="S58">
        <f t="shared" si="4"/>
        <v>2015</v>
      </c>
    </row>
    <row r="59" spans="1:19" ht="46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s="17">
        <f t="shared" si="0"/>
        <v>1.0189999999999999</v>
      </c>
      <c r="G59" t="s">
        <v>8218</v>
      </c>
      <c r="H59" t="s">
        <v>8223</v>
      </c>
      <c r="I59" t="s">
        <v>8245</v>
      </c>
      <c r="J59">
        <v>1429991962</v>
      </c>
      <c r="K59" s="10">
        <v>1427399962</v>
      </c>
      <c r="L59" s="15">
        <f t="shared" si="1"/>
        <v>42089.83289351852</v>
      </c>
      <c r="M59" t="b">
        <v>0</v>
      </c>
      <c r="N59">
        <v>69</v>
      </c>
      <c r="O59" t="b">
        <v>1</v>
      </c>
      <c r="P59" t="s">
        <v>8263</v>
      </c>
      <c r="Q59" t="str">
        <f t="shared" si="2"/>
        <v>film &amp; video</v>
      </c>
      <c r="R59" t="str">
        <f t="shared" si="3"/>
        <v>television</v>
      </c>
      <c r="S59">
        <f t="shared" si="4"/>
        <v>2015</v>
      </c>
    </row>
    <row r="60" spans="1:19" ht="3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s="17">
        <f t="shared" si="0"/>
        <v>1.0290999999999999</v>
      </c>
      <c r="G60" t="s">
        <v>8218</v>
      </c>
      <c r="H60" t="s">
        <v>8223</v>
      </c>
      <c r="I60" t="s">
        <v>8245</v>
      </c>
      <c r="J60">
        <v>1416423172</v>
      </c>
      <c r="K60" s="10">
        <v>1413827572</v>
      </c>
      <c r="L60" s="15">
        <f t="shared" si="1"/>
        <v>41932.745046296295</v>
      </c>
      <c r="M60" t="b">
        <v>0</v>
      </c>
      <c r="N60">
        <v>75</v>
      </c>
      <c r="O60" t="b">
        <v>1</v>
      </c>
      <c r="P60" t="s">
        <v>8263</v>
      </c>
      <c r="Q60" t="str">
        <f t="shared" si="2"/>
        <v>film &amp; video</v>
      </c>
      <c r="R60" t="str">
        <f t="shared" si="3"/>
        <v>television</v>
      </c>
      <c r="S60">
        <f t="shared" si="4"/>
        <v>2014</v>
      </c>
    </row>
    <row r="61" spans="1:19" ht="46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s="17">
        <f t="shared" si="0"/>
        <v>1.0012570000000001</v>
      </c>
      <c r="G61" t="s">
        <v>8218</v>
      </c>
      <c r="H61" t="s">
        <v>8223</v>
      </c>
      <c r="I61" t="s">
        <v>8245</v>
      </c>
      <c r="J61">
        <v>1442264400</v>
      </c>
      <c r="K61" s="10">
        <v>1439530776</v>
      </c>
      <c r="L61" s="15">
        <f t="shared" si="1"/>
        <v>42230.235833333332</v>
      </c>
      <c r="M61" t="b">
        <v>0</v>
      </c>
      <c r="N61">
        <v>33</v>
      </c>
      <c r="O61" t="b">
        <v>1</v>
      </c>
      <c r="P61" t="s">
        <v>8263</v>
      </c>
      <c r="Q61" t="str">
        <f t="shared" si="2"/>
        <v>film &amp; video</v>
      </c>
      <c r="R61" t="str">
        <f t="shared" si="3"/>
        <v>television</v>
      </c>
      <c r="S61">
        <f t="shared" si="4"/>
        <v>2015</v>
      </c>
    </row>
    <row r="62" spans="1:19" ht="46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s="17">
        <f t="shared" si="0"/>
        <v>1.0329622222222221</v>
      </c>
      <c r="G62" t="s">
        <v>8218</v>
      </c>
      <c r="H62" t="s">
        <v>8224</v>
      </c>
      <c r="I62" t="s">
        <v>8246</v>
      </c>
      <c r="J62">
        <v>1395532800</v>
      </c>
      <c r="K62" s="10">
        <v>1393882717</v>
      </c>
      <c r="L62" s="15">
        <f t="shared" si="1"/>
        <v>41701.901817129634</v>
      </c>
      <c r="M62" t="b">
        <v>0</v>
      </c>
      <c r="N62">
        <v>108</v>
      </c>
      <c r="O62" t="b">
        <v>1</v>
      </c>
      <c r="P62" t="s">
        <v>8264</v>
      </c>
      <c r="Q62" t="str">
        <f t="shared" si="2"/>
        <v>film &amp; video</v>
      </c>
      <c r="R62" t="str">
        <f t="shared" si="3"/>
        <v>shorts</v>
      </c>
      <c r="S62">
        <f t="shared" si="4"/>
        <v>2014</v>
      </c>
    </row>
    <row r="63" spans="1:19" ht="46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s="17">
        <f t="shared" si="0"/>
        <v>1.4830000000000001</v>
      </c>
      <c r="G63" t="s">
        <v>8218</v>
      </c>
      <c r="H63" t="s">
        <v>8223</v>
      </c>
      <c r="I63" t="s">
        <v>8245</v>
      </c>
      <c r="J63">
        <v>1370547157</v>
      </c>
      <c r="K63" s="10">
        <v>1368646357</v>
      </c>
      <c r="L63" s="15">
        <f t="shared" si="1"/>
        <v>41409.814317129625</v>
      </c>
      <c r="M63" t="b">
        <v>0</v>
      </c>
      <c r="N63">
        <v>23</v>
      </c>
      <c r="O63" t="b">
        <v>1</v>
      </c>
      <c r="P63" t="s">
        <v>8264</v>
      </c>
      <c r="Q63" t="str">
        <f t="shared" si="2"/>
        <v>film &amp; video</v>
      </c>
      <c r="R63" t="str">
        <f t="shared" si="3"/>
        <v>shorts</v>
      </c>
      <c r="S63">
        <f t="shared" si="4"/>
        <v>2013</v>
      </c>
    </row>
    <row r="64" spans="1:19" ht="46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s="17">
        <f t="shared" si="0"/>
        <v>1.5473333333333332</v>
      </c>
      <c r="G64" t="s">
        <v>8218</v>
      </c>
      <c r="H64" t="s">
        <v>8223</v>
      </c>
      <c r="I64" t="s">
        <v>8245</v>
      </c>
      <c r="J64">
        <v>1362337878</v>
      </c>
      <c r="K64" s="10">
        <v>1360177878</v>
      </c>
      <c r="L64" s="15">
        <f t="shared" si="1"/>
        <v>41311.799513888887</v>
      </c>
      <c r="M64" t="b">
        <v>0</v>
      </c>
      <c r="N64">
        <v>48</v>
      </c>
      <c r="O64" t="b">
        <v>1</v>
      </c>
      <c r="P64" t="s">
        <v>8264</v>
      </c>
      <c r="Q64" t="str">
        <f t="shared" si="2"/>
        <v>film &amp; video</v>
      </c>
      <c r="R64" t="str">
        <f t="shared" si="3"/>
        <v>shorts</v>
      </c>
      <c r="S64">
        <f t="shared" si="4"/>
        <v>2013</v>
      </c>
    </row>
    <row r="65" spans="1:19" ht="46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s="17">
        <f t="shared" si="0"/>
        <v>1.1351849999999999</v>
      </c>
      <c r="G65" t="s">
        <v>8218</v>
      </c>
      <c r="H65" t="s">
        <v>8223</v>
      </c>
      <c r="I65" t="s">
        <v>8245</v>
      </c>
      <c r="J65">
        <v>1388206740</v>
      </c>
      <c r="K65" s="10">
        <v>1386194013</v>
      </c>
      <c r="L65" s="15">
        <f t="shared" si="1"/>
        <v>41612.912187499998</v>
      </c>
      <c r="M65" t="b">
        <v>0</v>
      </c>
      <c r="N65">
        <v>64</v>
      </c>
      <c r="O65" t="b">
        <v>1</v>
      </c>
      <c r="P65" t="s">
        <v>8264</v>
      </c>
      <c r="Q65" t="str">
        <f t="shared" si="2"/>
        <v>film &amp; video</v>
      </c>
      <c r="R65" t="str">
        <f t="shared" si="3"/>
        <v>shorts</v>
      </c>
      <c r="S65">
        <f t="shared" si="4"/>
        <v>2013</v>
      </c>
    </row>
    <row r="66" spans="1:19" ht="46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s="17">
        <f t="shared" si="0"/>
        <v>1.7333333333333334</v>
      </c>
      <c r="G66" t="s">
        <v>8218</v>
      </c>
      <c r="H66" t="s">
        <v>8223</v>
      </c>
      <c r="I66" t="s">
        <v>8245</v>
      </c>
      <c r="J66">
        <v>1373243181</v>
      </c>
      <c r="K66" s="10">
        <v>1370651181</v>
      </c>
      <c r="L66" s="15">
        <f t="shared" si="1"/>
        <v>41433.01829861111</v>
      </c>
      <c r="M66" t="b">
        <v>0</v>
      </c>
      <c r="N66">
        <v>24</v>
      </c>
      <c r="O66" t="b">
        <v>1</v>
      </c>
      <c r="P66" t="s">
        <v>8264</v>
      </c>
      <c r="Q66" t="str">
        <f t="shared" si="2"/>
        <v>film &amp; video</v>
      </c>
      <c r="R66" t="str">
        <f t="shared" si="3"/>
        <v>shorts</v>
      </c>
      <c r="S66">
        <f t="shared" si="4"/>
        <v>2013</v>
      </c>
    </row>
    <row r="67" spans="1:19" ht="3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s="17">
        <f t="shared" ref="F67:F130" si="5">E67/D67</f>
        <v>1.0752857142857142</v>
      </c>
      <c r="G67" t="s">
        <v>8218</v>
      </c>
      <c r="H67" t="s">
        <v>8228</v>
      </c>
      <c r="I67" t="s">
        <v>8250</v>
      </c>
      <c r="J67">
        <v>1407736740</v>
      </c>
      <c r="K67" s="10">
        <v>1405453354</v>
      </c>
      <c r="L67" s="15">
        <f t="shared" ref="L67:L130" si="6">(K67/86400)+ DATE(1970,1,1)</f>
        <v>41835.821226851855</v>
      </c>
      <c r="M67" t="b">
        <v>0</v>
      </c>
      <c r="N67">
        <v>57</v>
      </c>
      <c r="O67" t="b">
        <v>1</v>
      </c>
      <c r="P67" t="s">
        <v>8264</v>
      </c>
      <c r="Q67" t="str">
        <f t="shared" ref="Q67:Q130" si="7">LEFT(P67, SEARCH("/",P67)-1)</f>
        <v>film &amp; video</v>
      </c>
      <c r="R67" t="str">
        <f t="shared" ref="R67:R130" si="8">RIGHT(P67,LEN(P67)-FIND("/",P67))</f>
        <v>shorts</v>
      </c>
      <c r="S67">
        <f t="shared" ref="S67:S130" si="9">YEAR(L67)</f>
        <v>2014</v>
      </c>
    </row>
    <row r="68" spans="1:19" ht="3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s="17">
        <f t="shared" si="5"/>
        <v>1.1859999999999999</v>
      </c>
      <c r="G68" t="s">
        <v>8218</v>
      </c>
      <c r="H68" t="s">
        <v>8223</v>
      </c>
      <c r="I68" t="s">
        <v>8245</v>
      </c>
      <c r="J68">
        <v>1468873420</v>
      </c>
      <c r="K68" s="10">
        <v>1466281420</v>
      </c>
      <c r="L68" s="15">
        <f t="shared" si="6"/>
        <v>42539.849768518514</v>
      </c>
      <c r="M68" t="b">
        <v>0</v>
      </c>
      <c r="N68">
        <v>26</v>
      </c>
      <c r="O68" t="b">
        <v>1</v>
      </c>
      <c r="P68" t="s">
        <v>8264</v>
      </c>
      <c r="Q68" t="str">
        <f t="shared" si="7"/>
        <v>film &amp; video</v>
      </c>
      <c r="R68" t="str">
        <f t="shared" si="8"/>
        <v>shorts</v>
      </c>
      <c r="S68">
        <f t="shared" si="9"/>
        <v>2016</v>
      </c>
    </row>
    <row r="69" spans="1:19" ht="46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s="17">
        <f t="shared" si="5"/>
        <v>1.1625000000000001</v>
      </c>
      <c r="G69" t="s">
        <v>8218</v>
      </c>
      <c r="H69" t="s">
        <v>8223</v>
      </c>
      <c r="I69" t="s">
        <v>8245</v>
      </c>
      <c r="J69">
        <v>1342360804</v>
      </c>
      <c r="K69" s="10">
        <v>1339768804</v>
      </c>
      <c r="L69" s="15">
        <f t="shared" si="6"/>
        <v>41075.583379629628</v>
      </c>
      <c r="M69" t="b">
        <v>0</v>
      </c>
      <c r="N69">
        <v>20</v>
      </c>
      <c r="O69" t="b">
        <v>1</v>
      </c>
      <c r="P69" t="s">
        <v>8264</v>
      </c>
      <c r="Q69" t="str">
        <f t="shared" si="7"/>
        <v>film &amp; video</v>
      </c>
      <c r="R69" t="str">
        <f t="shared" si="8"/>
        <v>shorts</v>
      </c>
      <c r="S69">
        <f t="shared" si="9"/>
        <v>2012</v>
      </c>
    </row>
    <row r="70" spans="1:19" ht="6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s="17">
        <f t="shared" si="5"/>
        <v>1.2716666666666667</v>
      </c>
      <c r="G70" t="s">
        <v>8218</v>
      </c>
      <c r="H70" t="s">
        <v>8224</v>
      </c>
      <c r="I70" t="s">
        <v>8246</v>
      </c>
      <c r="J70">
        <v>1393162791</v>
      </c>
      <c r="K70" s="10">
        <v>1390570791</v>
      </c>
      <c r="L70" s="15">
        <f t="shared" si="6"/>
        <v>41663.569340277776</v>
      </c>
      <c r="M70" t="b">
        <v>0</v>
      </c>
      <c r="N70">
        <v>36</v>
      </c>
      <c r="O70" t="b">
        <v>1</v>
      </c>
      <c r="P70" t="s">
        <v>8264</v>
      </c>
      <c r="Q70" t="str">
        <f t="shared" si="7"/>
        <v>film &amp; video</v>
      </c>
      <c r="R70" t="str">
        <f t="shared" si="8"/>
        <v>shorts</v>
      </c>
      <c r="S70">
        <f t="shared" si="9"/>
        <v>2014</v>
      </c>
    </row>
    <row r="71" spans="1:19" ht="46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s="17">
        <f t="shared" si="5"/>
        <v>1.109423</v>
      </c>
      <c r="G71" t="s">
        <v>8218</v>
      </c>
      <c r="H71" t="s">
        <v>8223</v>
      </c>
      <c r="I71" t="s">
        <v>8245</v>
      </c>
      <c r="J71">
        <v>1317538740</v>
      </c>
      <c r="K71" s="10">
        <v>1314765025</v>
      </c>
      <c r="L71" s="15">
        <f t="shared" si="6"/>
        <v>40786.187789351854</v>
      </c>
      <c r="M71" t="b">
        <v>0</v>
      </c>
      <c r="N71">
        <v>178</v>
      </c>
      <c r="O71" t="b">
        <v>1</v>
      </c>
      <c r="P71" t="s">
        <v>8264</v>
      </c>
      <c r="Q71" t="str">
        <f t="shared" si="7"/>
        <v>film &amp; video</v>
      </c>
      <c r="R71" t="str">
        <f t="shared" si="8"/>
        <v>shorts</v>
      </c>
      <c r="S71">
        <f t="shared" si="9"/>
        <v>2011</v>
      </c>
    </row>
    <row r="72" spans="1:19" ht="46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s="17">
        <f t="shared" si="5"/>
        <v>1.272</v>
      </c>
      <c r="G72" t="s">
        <v>8218</v>
      </c>
      <c r="H72" t="s">
        <v>8223</v>
      </c>
      <c r="I72" t="s">
        <v>8245</v>
      </c>
      <c r="J72">
        <v>1315171845</v>
      </c>
      <c r="K72" s="10">
        <v>1309987845</v>
      </c>
      <c r="L72" s="15">
        <f t="shared" si="6"/>
        <v>40730.896354166667</v>
      </c>
      <c r="M72" t="b">
        <v>0</v>
      </c>
      <c r="N72">
        <v>17</v>
      </c>
      <c r="O72" t="b">
        <v>1</v>
      </c>
      <c r="P72" t="s">
        <v>8264</v>
      </c>
      <c r="Q72" t="str">
        <f t="shared" si="7"/>
        <v>film &amp; video</v>
      </c>
      <c r="R72" t="str">
        <f t="shared" si="8"/>
        <v>shorts</v>
      </c>
      <c r="S72">
        <f t="shared" si="9"/>
        <v>2011</v>
      </c>
    </row>
    <row r="73" spans="1:19" ht="46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s="17">
        <f t="shared" si="5"/>
        <v>1.2394444444444443</v>
      </c>
      <c r="G73" t="s">
        <v>8218</v>
      </c>
      <c r="H73" t="s">
        <v>8223</v>
      </c>
      <c r="I73" t="s">
        <v>8245</v>
      </c>
      <c r="J73">
        <v>1338186657</v>
      </c>
      <c r="K73" s="10">
        <v>1333002657</v>
      </c>
      <c r="L73" s="15">
        <f t="shared" si="6"/>
        <v>40997.271493055552</v>
      </c>
      <c r="M73" t="b">
        <v>0</v>
      </c>
      <c r="N73">
        <v>32</v>
      </c>
      <c r="O73" t="b">
        <v>1</v>
      </c>
      <c r="P73" t="s">
        <v>8264</v>
      </c>
      <c r="Q73" t="str">
        <f t="shared" si="7"/>
        <v>film &amp; video</v>
      </c>
      <c r="R73" t="str">
        <f t="shared" si="8"/>
        <v>shorts</v>
      </c>
      <c r="S73">
        <f t="shared" si="9"/>
        <v>2012</v>
      </c>
    </row>
    <row r="74" spans="1:19" ht="46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s="17">
        <f t="shared" si="5"/>
        <v>1.084090909090909</v>
      </c>
      <c r="G74" t="s">
        <v>8218</v>
      </c>
      <c r="H74" t="s">
        <v>8223</v>
      </c>
      <c r="I74" t="s">
        <v>8245</v>
      </c>
      <c r="J74">
        <v>1352937600</v>
      </c>
      <c r="K74" s="10">
        <v>1351210481</v>
      </c>
      <c r="L74" s="15">
        <f t="shared" si="6"/>
        <v>41208.010196759264</v>
      </c>
      <c r="M74" t="b">
        <v>0</v>
      </c>
      <c r="N74">
        <v>41</v>
      </c>
      <c r="O74" t="b">
        <v>1</v>
      </c>
      <c r="P74" t="s">
        <v>8264</v>
      </c>
      <c r="Q74" t="str">
        <f t="shared" si="7"/>
        <v>film &amp; video</v>
      </c>
      <c r="R74" t="str">
        <f t="shared" si="8"/>
        <v>shorts</v>
      </c>
      <c r="S74">
        <f t="shared" si="9"/>
        <v>2012</v>
      </c>
    </row>
    <row r="75" spans="1:19" ht="46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s="17">
        <f t="shared" si="5"/>
        <v>1</v>
      </c>
      <c r="G75" t="s">
        <v>8218</v>
      </c>
      <c r="H75" t="s">
        <v>8223</v>
      </c>
      <c r="I75" t="s">
        <v>8245</v>
      </c>
      <c r="J75">
        <v>1304395140</v>
      </c>
      <c r="K75" s="10">
        <v>1297620584</v>
      </c>
      <c r="L75" s="15">
        <f t="shared" si="6"/>
        <v>40587.75675925926</v>
      </c>
      <c r="M75" t="b">
        <v>0</v>
      </c>
      <c r="N75">
        <v>18</v>
      </c>
      <c r="O75" t="b">
        <v>1</v>
      </c>
      <c r="P75" t="s">
        <v>8264</v>
      </c>
      <c r="Q75" t="str">
        <f t="shared" si="7"/>
        <v>film &amp; video</v>
      </c>
      <c r="R75" t="str">
        <f t="shared" si="8"/>
        <v>shorts</v>
      </c>
      <c r="S75">
        <f t="shared" si="9"/>
        <v>2011</v>
      </c>
    </row>
    <row r="76" spans="1:19" ht="46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s="17">
        <f t="shared" si="5"/>
        <v>1.1293199999999999</v>
      </c>
      <c r="G76" t="s">
        <v>8218</v>
      </c>
      <c r="H76" t="s">
        <v>8229</v>
      </c>
      <c r="I76" t="s">
        <v>8248</v>
      </c>
      <c r="J76">
        <v>1453376495</v>
      </c>
      <c r="K76" s="10">
        <v>1450784495</v>
      </c>
      <c r="L76" s="15">
        <f t="shared" si="6"/>
        <v>42360.487210648149</v>
      </c>
      <c r="M76" t="b">
        <v>0</v>
      </c>
      <c r="N76">
        <v>29</v>
      </c>
      <c r="O76" t="b">
        <v>1</v>
      </c>
      <c r="P76" t="s">
        <v>8264</v>
      </c>
      <c r="Q76" t="str">
        <f t="shared" si="7"/>
        <v>film &amp; video</v>
      </c>
      <c r="R76" t="str">
        <f t="shared" si="8"/>
        <v>shorts</v>
      </c>
      <c r="S76">
        <f t="shared" si="9"/>
        <v>2015</v>
      </c>
    </row>
    <row r="77" spans="1:19" ht="46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s="17">
        <f t="shared" si="5"/>
        <v>1.1542857142857144</v>
      </c>
      <c r="G77" t="s">
        <v>8218</v>
      </c>
      <c r="H77" t="s">
        <v>8223</v>
      </c>
      <c r="I77" t="s">
        <v>8245</v>
      </c>
      <c r="J77">
        <v>1366693272</v>
      </c>
      <c r="K77" s="10">
        <v>1364101272</v>
      </c>
      <c r="L77" s="15">
        <f t="shared" si="6"/>
        <v>41357.209166666667</v>
      </c>
      <c r="M77" t="b">
        <v>0</v>
      </c>
      <c r="N77">
        <v>47</v>
      </c>
      <c r="O77" t="b">
        <v>1</v>
      </c>
      <c r="P77" t="s">
        <v>8264</v>
      </c>
      <c r="Q77" t="str">
        <f t="shared" si="7"/>
        <v>film &amp; video</v>
      </c>
      <c r="R77" t="str">
        <f t="shared" si="8"/>
        <v>shorts</v>
      </c>
      <c r="S77">
        <f t="shared" si="9"/>
        <v>2013</v>
      </c>
    </row>
    <row r="78" spans="1:19" ht="46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s="17">
        <f t="shared" si="5"/>
        <v>1.5333333333333334</v>
      </c>
      <c r="G78" t="s">
        <v>8218</v>
      </c>
      <c r="H78" t="s">
        <v>8223</v>
      </c>
      <c r="I78" t="s">
        <v>8245</v>
      </c>
      <c r="J78">
        <v>1325007358</v>
      </c>
      <c r="K78" s="10">
        <v>1319819758</v>
      </c>
      <c r="L78" s="15">
        <f t="shared" si="6"/>
        <v>40844.691643518519</v>
      </c>
      <c r="M78" t="b">
        <v>0</v>
      </c>
      <c r="N78">
        <v>15</v>
      </c>
      <c r="O78" t="b">
        <v>1</v>
      </c>
      <c r="P78" t="s">
        <v>8264</v>
      </c>
      <c r="Q78" t="str">
        <f t="shared" si="7"/>
        <v>film &amp; video</v>
      </c>
      <c r="R78" t="str">
        <f t="shared" si="8"/>
        <v>shorts</v>
      </c>
      <c r="S78">
        <f t="shared" si="9"/>
        <v>2011</v>
      </c>
    </row>
    <row r="79" spans="1:19" ht="46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s="17">
        <f t="shared" si="5"/>
        <v>3.9249999999999998</v>
      </c>
      <c r="G79" t="s">
        <v>8218</v>
      </c>
      <c r="H79" t="s">
        <v>8223</v>
      </c>
      <c r="I79" t="s">
        <v>8245</v>
      </c>
      <c r="J79">
        <v>1337569140</v>
      </c>
      <c r="K79" s="10">
        <v>1332991717</v>
      </c>
      <c r="L79" s="15">
        <f t="shared" si="6"/>
        <v>40997.144872685181</v>
      </c>
      <c r="M79" t="b">
        <v>0</v>
      </c>
      <c r="N79">
        <v>26</v>
      </c>
      <c r="O79" t="b">
        <v>1</v>
      </c>
      <c r="P79" t="s">
        <v>8264</v>
      </c>
      <c r="Q79" t="str">
        <f t="shared" si="7"/>
        <v>film &amp; video</v>
      </c>
      <c r="R79" t="str">
        <f t="shared" si="8"/>
        <v>shorts</v>
      </c>
      <c r="S79">
        <f t="shared" si="9"/>
        <v>2012</v>
      </c>
    </row>
    <row r="80" spans="1:19" ht="9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s="17">
        <f t="shared" si="5"/>
        <v>27.02</v>
      </c>
      <c r="G80" t="s">
        <v>8218</v>
      </c>
      <c r="H80" t="s">
        <v>8229</v>
      </c>
      <c r="I80" t="s">
        <v>8248</v>
      </c>
      <c r="J80">
        <v>1472751121</v>
      </c>
      <c r="K80" s="10">
        <v>1471887121</v>
      </c>
      <c r="L80" s="15">
        <f t="shared" si="6"/>
        <v>42604.730567129634</v>
      </c>
      <c r="M80" t="b">
        <v>0</v>
      </c>
      <c r="N80">
        <v>35</v>
      </c>
      <c r="O80" t="b">
        <v>1</v>
      </c>
      <c r="P80" t="s">
        <v>8264</v>
      </c>
      <c r="Q80" t="str">
        <f t="shared" si="7"/>
        <v>film &amp; video</v>
      </c>
      <c r="R80" t="str">
        <f t="shared" si="8"/>
        <v>shorts</v>
      </c>
      <c r="S80">
        <f t="shared" si="9"/>
        <v>2016</v>
      </c>
    </row>
    <row r="81" spans="1:19" ht="46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s="17">
        <f t="shared" si="5"/>
        <v>1.27</v>
      </c>
      <c r="G81" t="s">
        <v>8218</v>
      </c>
      <c r="H81" t="s">
        <v>8224</v>
      </c>
      <c r="I81" t="s">
        <v>8246</v>
      </c>
      <c r="J81">
        <v>1398451093</v>
      </c>
      <c r="K81" s="10">
        <v>1395859093</v>
      </c>
      <c r="L81" s="15">
        <f t="shared" si="6"/>
        <v>41724.776539351849</v>
      </c>
      <c r="M81" t="b">
        <v>0</v>
      </c>
      <c r="N81">
        <v>41</v>
      </c>
      <c r="O81" t="b">
        <v>1</v>
      </c>
      <c r="P81" t="s">
        <v>8264</v>
      </c>
      <c r="Q81" t="str">
        <f t="shared" si="7"/>
        <v>film &amp; video</v>
      </c>
      <c r="R81" t="str">
        <f t="shared" si="8"/>
        <v>shorts</v>
      </c>
      <c r="S81">
        <f t="shared" si="9"/>
        <v>2014</v>
      </c>
    </row>
    <row r="82" spans="1:19" ht="46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s="17">
        <f t="shared" si="5"/>
        <v>1.0725</v>
      </c>
      <c r="G82" t="s">
        <v>8218</v>
      </c>
      <c r="H82" t="s">
        <v>8223</v>
      </c>
      <c r="I82" t="s">
        <v>8245</v>
      </c>
      <c r="J82">
        <v>1386640856</v>
      </c>
      <c r="K82" s="10">
        <v>1383616856</v>
      </c>
      <c r="L82" s="15">
        <f t="shared" si="6"/>
        <v>41583.083981481483</v>
      </c>
      <c r="M82" t="b">
        <v>0</v>
      </c>
      <c r="N82">
        <v>47</v>
      </c>
      <c r="O82" t="b">
        <v>1</v>
      </c>
      <c r="P82" t="s">
        <v>8264</v>
      </c>
      <c r="Q82" t="str">
        <f t="shared" si="7"/>
        <v>film &amp; video</v>
      </c>
      <c r="R82" t="str">
        <f t="shared" si="8"/>
        <v>shorts</v>
      </c>
      <c r="S82">
        <f t="shared" si="9"/>
        <v>2013</v>
      </c>
    </row>
    <row r="83" spans="1:19" ht="46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s="17">
        <f t="shared" si="5"/>
        <v>1.98</v>
      </c>
      <c r="G83" t="s">
        <v>8218</v>
      </c>
      <c r="H83" t="s">
        <v>8223</v>
      </c>
      <c r="I83" t="s">
        <v>8245</v>
      </c>
      <c r="J83">
        <v>1342234920</v>
      </c>
      <c r="K83" s="10">
        <v>1341892127</v>
      </c>
      <c r="L83" s="15">
        <f t="shared" si="6"/>
        <v>41100.158877314811</v>
      </c>
      <c r="M83" t="b">
        <v>0</v>
      </c>
      <c r="N83">
        <v>28</v>
      </c>
      <c r="O83" t="b">
        <v>1</v>
      </c>
      <c r="P83" t="s">
        <v>8264</v>
      </c>
      <c r="Q83" t="str">
        <f t="shared" si="7"/>
        <v>film &amp; video</v>
      </c>
      <c r="R83" t="str">
        <f t="shared" si="8"/>
        <v>shorts</v>
      </c>
      <c r="S83">
        <f t="shared" si="9"/>
        <v>2012</v>
      </c>
    </row>
    <row r="84" spans="1:19" ht="46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s="17">
        <f t="shared" si="5"/>
        <v>1.0001249999999999</v>
      </c>
      <c r="G84" t="s">
        <v>8218</v>
      </c>
      <c r="H84" t="s">
        <v>8223</v>
      </c>
      <c r="I84" t="s">
        <v>8245</v>
      </c>
      <c r="J84">
        <v>1318189261</v>
      </c>
      <c r="K84" s="10">
        <v>1315597261</v>
      </c>
      <c r="L84" s="15">
        <f t="shared" si="6"/>
        <v>40795.820150462961</v>
      </c>
      <c r="M84" t="b">
        <v>0</v>
      </c>
      <c r="N84">
        <v>100</v>
      </c>
      <c r="O84" t="b">
        <v>1</v>
      </c>
      <c r="P84" t="s">
        <v>8264</v>
      </c>
      <c r="Q84" t="str">
        <f t="shared" si="7"/>
        <v>film &amp; video</v>
      </c>
      <c r="R84" t="str">
        <f t="shared" si="8"/>
        <v>shorts</v>
      </c>
      <c r="S84">
        <f t="shared" si="9"/>
        <v>2011</v>
      </c>
    </row>
    <row r="85" spans="1:19" ht="46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s="17">
        <f t="shared" si="5"/>
        <v>1.0249999999999999</v>
      </c>
      <c r="G85" t="s">
        <v>8218</v>
      </c>
      <c r="H85" t="s">
        <v>8224</v>
      </c>
      <c r="I85" t="s">
        <v>8246</v>
      </c>
      <c r="J85">
        <v>1424604600</v>
      </c>
      <c r="K85" s="10">
        <v>1423320389</v>
      </c>
      <c r="L85" s="15">
        <f t="shared" si="6"/>
        <v>42042.615613425922</v>
      </c>
      <c r="M85" t="b">
        <v>0</v>
      </c>
      <c r="N85">
        <v>13</v>
      </c>
      <c r="O85" t="b">
        <v>1</v>
      </c>
      <c r="P85" t="s">
        <v>8264</v>
      </c>
      <c r="Q85" t="str">
        <f t="shared" si="7"/>
        <v>film &amp; video</v>
      </c>
      <c r="R85" t="str">
        <f t="shared" si="8"/>
        <v>shorts</v>
      </c>
      <c r="S85">
        <f t="shared" si="9"/>
        <v>2015</v>
      </c>
    </row>
    <row r="86" spans="1:19" ht="46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s="17">
        <f t="shared" si="5"/>
        <v>1</v>
      </c>
      <c r="G86" t="s">
        <v>8218</v>
      </c>
      <c r="H86" t="s">
        <v>8223</v>
      </c>
      <c r="I86" t="s">
        <v>8245</v>
      </c>
      <c r="J86">
        <v>1305483086</v>
      </c>
      <c r="K86" s="10">
        <v>1302891086</v>
      </c>
      <c r="L86" s="15">
        <f t="shared" si="6"/>
        <v>40648.757939814815</v>
      </c>
      <c r="M86" t="b">
        <v>0</v>
      </c>
      <c r="N86">
        <v>7</v>
      </c>
      <c r="O86" t="b">
        <v>1</v>
      </c>
      <c r="P86" t="s">
        <v>8264</v>
      </c>
      <c r="Q86" t="str">
        <f t="shared" si="7"/>
        <v>film &amp; video</v>
      </c>
      <c r="R86" t="str">
        <f t="shared" si="8"/>
        <v>shorts</v>
      </c>
      <c r="S86">
        <f t="shared" si="9"/>
        <v>2011</v>
      </c>
    </row>
    <row r="87" spans="1:19" ht="46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s="17">
        <f t="shared" si="5"/>
        <v>1.2549999999999999</v>
      </c>
      <c r="G87" t="s">
        <v>8218</v>
      </c>
      <c r="H87" t="s">
        <v>8223</v>
      </c>
      <c r="I87" t="s">
        <v>8245</v>
      </c>
      <c r="J87">
        <v>1316746837</v>
      </c>
      <c r="K87" s="10">
        <v>1314154837</v>
      </c>
      <c r="L87" s="15">
        <f t="shared" si="6"/>
        <v>40779.125428240739</v>
      </c>
      <c r="M87" t="b">
        <v>0</v>
      </c>
      <c r="N87">
        <v>21</v>
      </c>
      <c r="O87" t="b">
        <v>1</v>
      </c>
      <c r="P87" t="s">
        <v>8264</v>
      </c>
      <c r="Q87" t="str">
        <f t="shared" si="7"/>
        <v>film &amp; video</v>
      </c>
      <c r="R87" t="str">
        <f t="shared" si="8"/>
        <v>shorts</v>
      </c>
      <c r="S87">
        <f t="shared" si="9"/>
        <v>2011</v>
      </c>
    </row>
    <row r="88" spans="1:19" ht="46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s="17">
        <f t="shared" si="5"/>
        <v>1.0646666666666667</v>
      </c>
      <c r="G88" t="s">
        <v>8218</v>
      </c>
      <c r="H88" t="s">
        <v>8229</v>
      </c>
      <c r="I88" t="s">
        <v>8248</v>
      </c>
      <c r="J88">
        <v>1451226045</v>
      </c>
      <c r="K88" s="10">
        <v>1444828845</v>
      </c>
      <c r="L88" s="15">
        <f t="shared" si="6"/>
        <v>42291.556076388893</v>
      </c>
      <c r="M88" t="b">
        <v>0</v>
      </c>
      <c r="N88">
        <v>17</v>
      </c>
      <c r="O88" t="b">
        <v>1</v>
      </c>
      <c r="P88" t="s">
        <v>8264</v>
      </c>
      <c r="Q88" t="str">
        <f t="shared" si="7"/>
        <v>film &amp; video</v>
      </c>
      <c r="R88" t="str">
        <f t="shared" si="8"/>
        <v>shorts</v>
      </c>
      <c r="S88">
        <f t="shared" si="9"/>
        <v>2015</v>
      </c>
    </row>
    <row r="89" spans="1:19" ht="46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s="17">
        <f t="shared" si="5"/>
        <v>1.046</v>
      </c>
      <c r="G89" t="s">
        <v>8218</v>
      </c>
      <c r="H89" t="s">
        <v>8223</v>
      </c>
      <c r="I89" t="s">
        <v>8245</v>
      </c>
      <c r="J89">
        <v>1275529260</v>
      </c>
      <c r="K89" s="10">
        <v>1274705803</v>
      </c>
      <c r="L89" s="15">
        <f t="shared" si="6"/>
        <v>40322.539386574077</v>
      </c>
      <c r="M89" t="b">
        <v>0</v>
      </c>
      <c r="N89">
        <v>25</v>
      </c>
      <c r="O89" t="b">
        <v>1</v>
      </c>
      <c r="P89" t="s">
        <v>8264</v>
      </c>
      <c r="Q89" t="str">
        <f t="shared" si="7"/>
        <v>film &amp; video</v>
      </c>
      <c r="R89" t="str">
        <f t="shared" si="8"/>
        <v>shorts</v>
      </c>
      <c r="S89">
        <f t="shared" si="9"/>
        <v>2010</v>
      </c>
    </row>
    <row r="90" spans="1:19" ht="46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s="17">
        <f t="shared" si="5"/>
        <v>1.0285714285714285</v>
      </c>
      <c r="G90" t="s">
        <v>8218</v>
      </c>
      <c r="H90" t="s">
        <v>8223</v>
      </c>
      <c r="I90" t="s">
        <v>8245</v>
      </c>
      <c r="J90">
        <v>1403452131</v>
      </c>
      <c r="K90" s="10">
        <v>1401205731</v>
      </c>
      <c r="L90" s="15">
        <f t="shared" si="6"/>
        <v>41786.65892361111</v>
      </c>
      <c r="M90" t="b">
        <v>0</v>
      </c>
      <c r="N90">
        <v>60</v>
      </c>
      <c r="O90" t="b">
        <v>1</v>
      </c>
      <c r="P90" t="s">
        <v>8264</v>
      </c>
      <c r="Q90" t="str">
        <f t="shared" si="7"/>
        <v>film &amp; video</v>
      </c>
      <c r="R90" t="str">
        <f t="shared" si="8"/>
        <v>shorts</v>
      </c>
      <c r="S90">
        <f t="shared" si="9"/>
        <v>2014</v>
      </c>
    </row>
    <row r="91" spans="1:19" ht="46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s="17">
        <f t="shared" si="5"/>
        <v>1.1506666666666667</v>
      </c>
      <c r="G91" t="s">
        <v>8218</v>
      </c>
      <c r="H91" t="s">
        <v>8223</v>
      </c>
      <c r="I91" t="s">
        <v>8245</v>
      </c>
      <c r="J91">
        <v>1370196192</v>
      </c>
      <c r="K91" s="10">
        <v>1368036192</v>
      </c>
      <c r="L91" s="15">
        <f t="shared" si="6"/>
        <v>41402.752222222218</v>
      </c>
      <c r="M91" t="b">
        <v>0</v>
      </c>
      <c r="N91">
        <v>56</v>
      </c>
      <c r="O91" t="b">
        <v>1</v>
      </c>
      <c r="P91" t="s">
        <v>8264</v>
      </c>
      <c r="Q91" t="str">
        <f t="shared" si="7"/>
        <v>film &amp; video</v>
      </c>
      <c r="R91" t="str">
        <f t="shared" si="8"/>
        <v>shorts</v>
      </c>
      <c r="S91">
        <f t="shared" si="9"/>
        <v>2013</v>
      </c>
    </row>
    <row r="92" spans="1:19" ht="3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s="17">
        <f t="shared" si="5"/>
        <v>1.004</v>
      </c>
      <c r="G92" t="s">
        <v>8218</v>
      </c>
      <c r="H92" t="s">
        <v>8223</v>
      </c>
      <c r="I92" t="s">
        <v>8245</v>
      </c>
      <c r="J92">
        <v>1310454499</v>
      </c>
      <c r="K92" s="10">
        <v>1307862499</v>
      </c>
      <c r="L92" s="15">
        <f t="shared" si="6"/>
        <v>40706.297442129631</v>
      </c>
      <c r="M92" t="b">
        <v>0</v>
      </c>
      <c r="N92">
        <v>16</v>
      </c>
      <c r="O92" t="b">
        <v>1</v>
      </c>
      <c r="P92" t="s">
        <v>8264</v>
      </c>
      <c r="Q92" t="str">
        <f t="shared" si="7"/>
        <v>film &amp; video</v>
      </c>
      <c r="R92" t="str">
        <f t="shared" si="8"/>
        <v>shorts</v>
      </c>
      <c r="S92">
        <f t="shared" si="9"/>
        <v>2011</v>
      </c>
    </row>
    <row r="93" spans="1:19" ht="46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s="17">
        <f t="shared" si="5"/>
        <v>1.2</v>
      </c>
      <c r="G93" t="s">
        <v>8218</v>
      </c>
      <c r="H93" t="s">
        <v>8223</v>
      </c>
      <c r="I93" t="s">
        <v>8245</v>
      </c>
      <c r="J93">
        <v>1305625164</v>
      </c>
      <c r="K93" s="10">
        <v>1300354764</v>
      </c>
      <c r="L93" s="15">
        <f t="shared" si="6"/>
        <v>40619.402361111112</v>
      </c>
      <c r="M93" t="b">
        <v>0</v>
      </c>
      <c r="N93">
        <v>46</v>
      </c>
      <c r="O93" t="b">
        <v>1</v>
      </c>
      <c r="P93" t="s">
        <v>8264</v>
      </c>
      <c r="Q93" t="str">
        <f t="shared" si="7"/>
        <v>film &amp; video</v>
      </c>
      <c r="R93" t="str">
        <f t="shared" si="8"/>
        <v>shorts</v>
      </c>
      <c r="S93">
        <f t="shared" si="9"/>
        <v>2011</v>
      </c>
    </row>
    <row r="94" spans="1:19" ht="46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s="17">
        <f t="shared" si="5"/>
        <v>1.052</v>
      </c>
      <c r="G94" t="s">
        <v>8218</v>
      </c>
      <c r="H94" t="s">
        <v>8228</v>
      </c>
      <c r="I94" t="s">
        <v>8250</v>
      </c>
      <c r="J94">
        <v>1485936000</v>
      </c>
      <c r="K94" s="10">
        <v>1481949983</v>
      </c>
      <c r="L94" s="15">
        <f t="shared" si="6"/>
        <v>42721.198877314819</v>
      </c>
      <c r="M94" t="b">
        <v>0</v>
      </c>
      <c r="N94">
        <v>43</v>
      </c>
      <c r="O94" t="b">
        <v>1</v>
      </c>
      <c r="P94" t="s">
        <v>8264</v>
      </c>
      <c r="Q94" t="str">
        <f t="shared" si="7"/>
        <v>film &amp; video</v>
      </c>
      <c r="R94" t="str">
        <f t="shared" si="8"/>
        <v>shorts</v>
      </c>
      <c r="S94">
        <f t="shared" si="9"/>
        <v>2016</v>
      </c>
    </row>
    <row r="95" spans="1:19" ht="46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s="17">
        <f t="shared" si="5"/>
        <v>1.1060000000000001</v>
      </c>
      <c r="G95" t="s">
        <v>8218</v>
      </c>
      <c r="H95" t="s">
        <v>8223</v>
      </c>
      <c r="I95" t="s">
        <v>8245</v>
      </c>
      <c r="J95">
        <v>1341349200</v>
      </c>
      <c r="K95" s="10">
        <v>1338928537</v>
      </c>
      <c r="L95" s="15">
        <f t="shared" si="6"/>
        <v>41065.858067129629</v>
      </c>
      <c r="M95" t="b">
        <v>0</v>
      </c>
      <c r="N95">
        <v>15</v>
      </c>
      <c r="O95" t="b">
        <v>1</v>
      </c>
      <c r="P95" t="s">
        <v>8264</v>
      </c>
      <c r="Q95" t="str">
        <f t="shared" si="7"/>
        <v>film &amp; video</v>
      </c>
      <c r="R95" t="str">
        <f t="shared" si="8"/>
        <v>shorts</v>
      </c>
      <c r="S95">
        <f t="shared" si="9"/>
        <v>2012</v>
      </c>
    </row>
    <row r="96" spans="1:19" ht="46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s="17">
        <f t="shared" si="5"/>
        <v>1.04</v>
      </c>
      <c r="G96" t="s">
        <v>8218</v>
      </c>
      <c r="H96" t="s">
        <v>8224</v>
      </c>
      <c r="I96" t="s">
        <v>8246</v>
      </c>
      <c r="J96">
        <v>1396890822</v>
      </c>
      <c r="K96" s="10">
        <v>1395162822</v>
      </c>
      <c r="L96" s="15">
        <f t="shared" si="6"/>
        <v>41716.717847222222</v>
      </c>
      <c r="M96" t="b">
        <v>0</v>
      </c>
      <c r="N96">
        <v>12</v>
      </c>
      <c r="O96" t="b">
        <v>1</v>
      </c>
      <c r="P96" t="s">
        <v>8264</v>
      </c>
      <c r="Q96" t="str">
        <f t="shared" si="7"/>
        <v>film &amp; video</v>
      </c>
      <c r="R96" t="str">
        <f t="shared" si="8"/>
        <v>shorts</v>
      </c>
      <c r="S96">
        <f t="shared" si="9"/>
        <v>2014</v>
      </c>
    </row>
    <row r="97" spans="1:19" ht="46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s="17">
        <f t="shared" si="5"/>
        <v>1.3142857142857143</v>
      </c>
      <c r="G97" t="s">
        <v>8218</v>
      </c>
      <c r="H97" t="s">
        <v>8223</v>
      </c>
      <c r="I97" t="s">
        <v>8245</v>
      </c>
      <c r="J97">
        <v>1330214841</v>
      </c>
      <c r="K97" s="10">
        <v>1327622841</v>
      </c>
      <c r="L97" s="15">
        <f t="shared" si="6"/>
        <v>40935.005104166667</v>
      </c>
      <c r="M97" t="b">
        <v>0</v>
      </c>
      <c r="N97">
        <v>21</v>
      </c>
      <c r="O97" t="b">
        <v>1</v>
      </c>
      <c r="P97" t="s">
        <v>8264</v>
      </c>
      <c r="Q97" t="str">
        <f t="shared" si="7"/>
        <v>film &amp; video</v>
      </c>
      <c r="R97" t="str">
        <f t="shared" si="8"/>
        <v>shorts</v>
      </c>
      <c r="S97">
        <f t="shared" si="9"/>
        <v>2012</v>
      </c>
    </row>
    <row r="98" spans="1:19" ht="46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s="17">
        <f t="shared" si="5"/>
        <v>1.1466666666666667</v>
      </c>
      <c r="G98" t="s">
        <v>8218</v>
      </c>
      <c r="H98" t="s">
        <v>8223</v>
      </c>
      <c r="I98" t="s">
        <v>8245</v>
      </c>
      <c r="J98">
        <v>1280631600</v>
      </c>
      <c r="K98" s="10">
        <v>1274889241</v>
      </c>
      <c r="L98" s="15">
        <f t="shared" si="6"/>
        <v>40324.662511574075</v>
      </c>
      <c r="M98" t="b">
        <v>0</v>
      </c>
      <c r="N98">
        <v>34</v>
      </c>
      <c r="O98" t="b">
        <v>1</v>
      </c>
      <c r="P98" t="s">
        <v>8264</v>
      </c>
      <c r="Q98" t="str">
        <f t="shared" si="7"/>
        <v>film &amp; video</v>
      </c>
      <c r="R98" t="str">
        <f t="shared" si="8"/>
        <v>shorts</v>
      </c>
      <c r="S98">
        <f t="shared" si="9"/>
        <v>2010</v>
      </c>
    </row>
    <row r="99" spans="1:19" ht="46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s="17">
        <f t="shared" si="5"/>
        <v>1.0625</v>
      </c>
      <c r="G99" t="s">
        <v>8218</v>
      </c>
      <c r="H99" t="s">
        <v>8223</v>
      </c>
      <c r="I99" t="s">
        <v>8245</v>
      </c>
      <c r="J99">
        <v>1310440482</v>
      </c>
      <c r="K99" s="10">
        <v>1307848482</v>
      </c>
      <c r="L99" s="15">
        <f t="shared" si="6"/>
        <v>40706.135208333333</v>
      </c>
      <c r="M99" t="b">
        <v>0</v>
      </c>
      <c r="N99">
        <v>8</v>
      </c>
      <c r="O99" t="b">
        <v>1</v>
      </c>
      <c r="P99" t="s">
        <v>8264</v>
      </c>
      <c r="Q99" t="str">
        <f t="shared" si="7"/>
        <v>film &amp; video</v>
      </c>
      <c r="R99" t="str">
        <f t="shared" si="8"/>
        <v>shorts</v>
      </c>
      <c r="S99">
        <f t="shared" si="9"/>
        <v>2011</v>
      </c>
    </row>
    <row r="100" spans="1:19" ht="46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s="17">
        <f t="shared" si="5"/>
        <v>1.0625</v>
      </c>
      <c r="G100" t="s">
        <v>8218</v>
      </c>
      <c r="H100" t="s">
        <v>8223</v>
      </c>
      <c r="I100" t="s">
        <v>8245</v>
      </c>
      <c r="J100">
        <v>1354923000</v>
      </c>
      <c r="K100" s="10">
        <v>1351796674</v>
      </c>
      <c r="L100" s="15">
        <f t="shared" si="6"/>
        <v>41214.794837962967</v>
      </c>
      <c r="M100" t="b">
        <v>0</v>
      </c>
      <c r="N100">
        <v>60</v>
      </c>
      <c r="O100" t="b">
        <v>1</v>
      </c>
      <c r="P100" t="s">
        <v>8264</v>
      </c>
      <c r="Q100" t="str">
        <f t="shared" si="7"/>
        <v>film &amp; video</v>
      </c>
      <c r="R100" t="str">
        <f t="shared" si="8"/>
        <v>shorts</v>
      </c>
      <c r="S100">
        <f t="shared" si="9"/>
        <v>2012</v>
      </c>
    </row>
    <row r="101" spans="1:19" ht="3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s="17">
        <f t="shared" si="5"/>
        <v>1.0601933333333333</v>
      </c>
      <c r="G101" t="s">
        <v>8218</v>
      </c>
      <c r="H101" t="s">
        <v>8223</v>
      </c>
      <c r="I101" t="s">
        <v>8245</v>
      </c>
      <c r="J101">
        <v>1390426799</v>
      </c>
      <c r="K101" s="10">
        <v>1387834799</v>
      </c>
      <c r="L101" s="15">
        <f t="shared" si="6"/>
        <v>41631.902766203704</v>
      </c>
      <c r="M101" t="b">
        <v>0</v>
      </c>
      <c r="N101">
        <v>39</v>
      </c>
      <c r="O101" t="b">
        <v>1</v>
      </c>
      <c r="P101" t="s">
        <v>8264</v>
      </c>
      <c r="Q101" t="str">
        <f t="shared" si="7"/>
        <v>film &amp; video</v>
      </c>
      <c r="R101" t="str">
        <f t="shared" si="8"/>
        <v>shorts</v>
      </c>
      <c r="S101">
        <f t="shared" si="9"/>
        <v>2013</v>
      </c>
    </row>
    <row r="102" spans="1:19" ht="46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s="17">
        <f t="shared" si="5"/>
        <v>1</v>
      </c>
      <c r="G102" t="s">
        <v>8218</v>
      </c>
      <c r="H102" t="s">
        <v>8223</v>
      </c>
      <c r="I102" t="s">
        <v>8245</v>
      </c>
      <c r="J102">
        <v>1352055886</v>
      </c>
      <c r="K102" s="10">
        <v>1350324286</v>
      </c>
      <c r="L102" s="15">
        <f t="shared" si="6"/>
        <v>41197.753310185188</v>
      </c>
      <c r="M102" t="b">
        <v>0</v>
      </c>
      <c r="N102">
        <v>26</v>
      </c>
      <c r="O102" t="b">
        <v>1</v>
      </c>
      <c r="P102" t="s">
        <v>8264</v>
      </c>
      <c r="Q102" t="str">
        <f t="shared" si="7"/>
        <v>film &amp; video</v>
      </c>
      <c r="R102" t="str">
        <f t="shared" si="8"/>
        <v>shorts</v>
      </c>
      <c r="S102">
        <f t="shared" si="9"/>
        <v>2012</v>
      </c>
    </row>
    <row r="103" spans="1:19" ht="46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s="17">
        <f t="shared" si="5"/>
        <v>1</v>
      </c>
      <c r="G103" t="s">
        <v>8218</v>
      </c>
      <c r="H103" t="s">
        <v>8223</v>
      </c>
      <c r="I103" t="s">
        <v>8245</v>
      </c>
      <c r="J103">
        <v>1359052710</v>
      </c>
      <c r="K103" s="10">
        <v>1356979110</v>
      </c>
      <c r="L103" s="15">
        <f t="shared" si="6"/>
        <v>41274.776736111111</v>
      </c>
      <c r="M103" t="b">
        <v>0</v>
      </c>
      <c r="N103">
        <v>35</v>
      </c>
      <c r="O103" t="b">
        <v>1</v>
      </c>
      <c r="P103" t="s">
        <v>8264</v>
      </c>
      <c r="Q103" t="str">
        <f t="shared" si="7"/>
        <v>film &amp; video</v>
      </c>
      <c r="R103" t="str">
        <f t="shared" si="8"/>
        <v>shorts</v>
      </c>
      <c r="S103">
        <f t="shared" si="9"/>
        <v>2012</v>
      </c>
    </row>
    <row r="104" spans="1:19" ht="46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s="17">
        <f t="shared" si="5"/>
        <v>1.2775000000000001</v>
      </c>
      <c r="G104" t="s">
        <v>8218</v>
      </c>
      <c r="H104" t="s">
        <v>8223</v>
      </c>
      <c r="I104" t="s">
        <v>8245</v>
      </c>
      <c r="J104">
        <v>1293073733</v>
      </c>
      <c r="K104" s="10">
        <v>1290481733</v>
      </c>
      <c r="L104" s="15">
        <f t="shared" si="6"/>
        <v>40505.131168981483</v>
      </c>
      <c r="M104" t="b">
        <v>0</v>
      </c>
      <c r="N104">
        <v>65</v>
      </c>
      <c r="O104" t="b">
        <v>1</v>
      </c>
      <c r="P104" t="s">
        <v>8264</v>
      </c>
      <c r="Q104" t="str">
        <f t="shared" si="7"/>
        <v>film &amp; video</v>
      </c>
      <c r="R104" t="str">
        <f t="shared" si="8"/>
        <v>shorts</v>
      </c>
      <c r="S104">
        <f t="shared" si="9"/>
        <v>2010</v>
      </c>
    </row>
    <row r="105" spans="1:19" ht="3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s="17">
        <f t="shared" si="5"/>
        <v>1.0515384615384615</v>
      </c>
      <c r="G105" t="s">
        <v>8218</v>
      </c>
      <c r="H105" t="s">
        <v>8224</v>
      </c>
      <c r="I105" t="s">
        <v>8246</v>
      </c>
      <c r="J105">
        <v>1394220030</v>
      </c>
      <c r="K105" s="10">
        <v>1392232830</v>
      </c>
      <c r="L105" s="15">
        <f t="shared" si="6"/>
        <v>41682.805902777778</v>
      </c>
      <c r="M105" t="b">
        <v>0</v>
      </c>
      <c r="N105">
        <v>49</v>
      </c>
      <c r="O105" t="b">
        <v>1</v>
      </c>
      <c r="P105" t="s">
        <v>8264</v>
      </c>
      <c r="Q105" t="str">
        <f t="shared" si="7"/>
        <v>film &amp; video</v>
      </c>
      <c r="R105" t="str">
        <f t="shared" si="8"/>
        <v>shorts</v>
      </c>
      <c r="S105">
        <f t="shared" si="9"/>
        <v>2014</v>
      </c>
    </row>
    <row r="106" spans="1:19" ht="3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s="17">
        <f t="shared" si="5"/>
        <v>1.2</v>
      </c>
      <c r="G106" t="s">
        <v>8218</v>
      </c>
      <c r="H106" t="s">
        <v>8223</v>
      </c>
      <c r="I106" t="s">
        <v>8245</v>
      </c>
      <c r="J106">
        <v>1301792400</v>
      </c>
      <c r="K106" s="10">
        <v>1299775266</v>
      </c>
      <c r="L106" s="15">
        <f t="shared" si="6"/>
        <v>40612.695208333331</v>
      </c>
      <c r="M106" t="b">
        <v>0</v>
      </c>
      <c r="N106">
        <v>10</v>
      </c>
      <c r="O106" t="b">
        <v>1</v>
      </c>
      <c r="P106" t="s">
        <v>8264</v>
      </c>
      <c r="Q106" t="str">
        <f t="shared" si="7"/>
        <v>film &amp; video</v>
      </c>
      <c r="R106" t="str">
        <f t="shared" si="8"/>
        <v>shorts</v>
      </c>
      <c r="S106">
        <f t="shared" si="9"/>
        <v>2011</v>
      </c>
    </row>
    <row r="107" spans="1:19" ht="46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s="17">
        <f t="shared" si="5"/>
        <v>1.074090909090909</v>
      </c>
      <c r="G107" t="s">
        <v>8218</v>
      </c>
      <c r="H107" t="s">
        <v>8223</v>
      </c>
      <c r="I107" t="s">
        <v>8245</v>
      </c>
      <c r="J107">
        <v>1463184000</v>
      </c>
      <c r="K107" s="10">
        <v>1461605020</v>
      </c>
      <c r="L107" s="15">
        <f t="shared" si="6"/>
        <v>42485.724768518514</v>
      </c>
      <c r="M107" t="b">
        <v>0</v>
      </c>
      <c r="N107">
        <v>60</v>
      </c>
      <c r="O107" t="b">
        <v>1</v>
      </c>
      <c r="P107" t="s">
        <v>8264</v>
      </c>
      <c r="Q107" t="str">
        <f t="shared" si="7"/>
        <v>film &amp; video</v>
      </c>
      <c r="R107" t="str">
        <f t="shared" si="8"/>
        <v>shorts</v>
      </c>
      <c r="S107">
        <f t="shared" si="9"/>
        <v>2016</v>
      </c>
    </row>
    <row r="108" spans="1:19" ht="16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s="17">
        <f t="shared" si="5"/>
        <v>1.0049999999999999</v>
      </c>
      <c r="G108" t="s">
        <v>8218</v>
      </c>
      <c r="H108" t="s">
        <v>8223</v>
      </c>
      <c r="I108" t="s">
        <v>8245</v>
      </c>
      <c r="J108">
        <v>1333391901</v>
      </c>
      <c r="K108" s="10">
        <v>1332182301</v>
      </c>
      <c r="L108" s="15">
        <f t="shared" si="6"/>
        <v>40987.776631944442</v>
      </c>
      <c r="M108" t="b">
        <v>0</v>
      </c>
      <c r="N108">
        <v>27</v>
      </c>
      <c r="O108" t="b">
        <v>1</v>
      </c>
      <c r="P108" t="s">
        <v>8264</v>
      </c>
      <c r="Q108" t="str">
        <f t="shared" si="7"/>
        <v>film &amp; video</v>
      </c>
      <c r="R108" t="str">
        <f t="shared" si="8"/>
        <v>shorts</v>
      </c>
      <c r="S108">
        <f t="shared" si="9"/>
        <v>2012</v>
      </c>
    </row>
    <row r="109" spans="1:19" ht="46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s="17">
        <f t="shared" si="5"/>
        <v>1.0246666666666666</v>
      </c>
      <c r="G109" t="s">
        <v>8218</v>
      </c>
      <c r="H109" t="s">
        <v>8223</v>
      </c>
      <c r="I109" t="s">
        <v>8245</v>
      </c>
      <c r="J109">
        <v>1303688087</v>
      </c>
      <c r="K109" s="10">
        <v>1301787287</v>
      </c>
      <c r="L109" s="15">
        <f t="shared" si="6"/>
        <v>40635.982488425929</v>
      </c>
      <c r="M109" t="b">
        <v>0</v>
      </c>
      <c r="N109">
        <v>69</v>
      </c>
      <c r="O109" t="b">
        <v>1</v>
      </c>
      <c r="P109" t="s">
        <v>8264</v>
      </c>
      <c r="Q109" t="str">
        <f t="shared" si="7"/>
        <v>film &amp; video</v>
      </c>
      <c r="R109" t="str">
        <f t="shared" si="8"/>
        <v>shorts</v>
      </c>
      <c r="S109">
        <f t="shared" si="9"/>
        <v>2011</v>
      </c>
    </row>
    <row r="110" spans="1:19" ht="46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s="17">
        <f t="shared" si="5"/>
        <v>2.4666666666666668</v>
      </c>
      <c r="G110" t="s">
        <v>8218</v>
      </c>
      <c r="H110" t="s">
        <v>8223</v>
      </c>
      <c r="I110" t="s">
        <v>8245</v>
      </c>
      <c r="J110">
        <v>1370011370</v>
      </c>
      <c r="K110" s="10">
        <v>1364827370</v>
      </c>
      <c r="L110" s="15">
        <f t="shared" si="6"/>
        <v>41365.613078703704</v>
      </c>
      <c r="M110" t="b">
        <v>0</v>
      </c>
      <c r="N110">
        <v>47</v>
      </c>
      <c r="O110" t="b">
        <v>1</v>
      </c>
      <c r="P110" t="s">
        <v>8264</v>
      </c>
      <c r="Q110" t="str">
        <f t="shared" si="7"/>
        <v>film &amp; video</v>
      </c>
      <c r="R110" t="str">
        <f t="shared" si="8"/>
        <v>shorts</v>
      </c>
      <c r="S110">
        <f t="shared" si="9"/>
        <v>2013</v>
      </c>
    </row>
    <row r="111" spans="1:19" ht="46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s="17">
        <f t="shared" si="5"/>
        <v>2.1949999999999998</v>
      </c>
      <c r="G111" t="s">
        <v>8218</v>
      </c>
      <c r="H111" t="s">
        <v>8223</v>
      </c>
      <c r="I111" t="s">
        <v>8245</v>
      </c>
      <c r="J111">
        <v>1298680630</v>
      </c>
      <c r="K111" s="10">
        <v>1296088630</v>
      </c>
      <c r="L111" s="15">
        <f t="shared" si="6"/>
        <v>40570.025810185187</v>
      </c>
      <c r="M111" t="b">
        <v>0</v>
      </c>
      <c r="N111">
        <v>47</v>
      </c>
      <c r="O111" t="b">
        <v>1</v>
      </c>
      <c r="P111" t="s">
        <v>8264</v>
      </c>
      <c r="Q111" t="str">
        <f t="shared" si="7"/>
        <v>film &amp; video</v>
      </c>
      <c r="R111" t="str">
        <f t="shared" si="8"/>
        <v>shorts</v>
      </c>
      <c r="S111">
        <f t="shared" si="9"/>
        <v>2011</v>
      </c>
    </row>
    <row r="112" spans="1:19" ht="46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s="17">
        <f t="shared" si="5"/>
        <v>1.3076923076923077</v>
      </c>
      <c r="G112" t="s">
        <v>8218</v>
      </c>
      <c r="H112" t="s">
        <v>8223</v>
      </c>
      <c r="I112" t="s">
        <v>8245</v>
      </c>
      <c r="J112">
        <v>1384408740</v>
      </c>
      <c r="K112" s="10">
        <v>1381445253</v>
      </c>
      <c r="L112" s="15">
        <f t="shared" si="6"/>
        <v>41557.949687500004</v>
      </c>
      <c r="M112" t="b">
        <v>0</v>
      </c>
      <c r="N112">
        <v>26</v>
      </c>
      <c r="O112" t="b">
        <v>1</v>
      </c>
      <c r="P112" t="s">
        <v>8264</v>
      </c>
      <c r="Q112" t="str">
        <f t="shared" si="7"/>
        <v>film &amp; video</v>
      </c>
      <c r="R112" t="str">
        <f t="shared" si="8"/>
        <v>shorts</v>
      </c>
      <c r="S112">
        <f t="shared" si="9"/>
        <v>2013</v>
      </c>
    </row>
    <row r="113" spans="1:19" ht="46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s="17">
        <f t="shared" si="5"/>
        <v>1.5457142857142858</v>
      </c>
      <c r="G113" t="s">
        <v>8218</v>
      </c>
      <c r="H113" t="s">
        <v>8225</v>
      </c>
      <c r="I113" t="s">
        <v>8247</v>
      </c>
      <c r="J113">
        <v>1433059187</v>
      </c>
      <c r="K113" s="10">
        <v>1430467187</v>
      </c>
      <c r="L113" s="15">
        <f t="shared" si="6"/>
        <v>42125.333182870367</v>
      </c>
      <c r="M113" t="b">
        <v>0</v>
      </c>
      <c r="N113">
        <v>53</v>
      </c>
      <c r="O113" t="b">
        <v>1</v>
      </c>
      <c r="P113" t="s">
        <v>8264</v>
      </c>
      <c r="Q113" t="str">
        <f t="shared" si="7"/>
        <v>film &amp; video</v>
      </c>
      <c r="R113" t="str">
        <f t="shared" si="8"/>
        <v>shorts</v>
      </c>
      <c r="S113">
        <f t="shared" si="9"/>
        <v>2015</v>
      </c>
    </row>
    <row r="114" spans="1:19" ht="46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s="17">
        <f t="shared" si="5"/>
        <v>1.04</v>
      </c>
      <c r="G114" t="s">
        <v>8218</v>
      </c>
      <c r="H114" t="s">
        <v>8223</v>
      </c>
      <c r="I114" t="s">
        <v>8245</v>
      </c>
      <c r="J114">
        <v>1397354400</v>
      </c>
      <c r="K114" s="10">
        <v>1395277318</v>
      </c>
      <c r="L114" s="15">
        <f t="shared" si="6"/>
        <v>41718.043032407411</v>
      </c>
      <c r="M114" t="b">
        <v>0</v>
      </c>
      <c r="N114">
        <v>81</v>
      </c>
      <c r="O114" t="b">
        <v>1</v>
      </c>
      <c r="P114" t="s">
        <v>8264</v>
      </c>
      <c r="Q114" t="str">
        <f t="shared" si="7"/>
        <v>film &amp; video</v>
      </c>
      <c r="R114" t="str">
        <f t="shared" si="8"/>
        <v>shorts</v>
      </c>
      <c r="S114">
        <f t="shared" si="9"/>
        <v>2014</v>
      </c>
    </row>
    <row r="115" spans="1:19" ht="3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s="17">
        <f t="shared" si="5"/>
        <v>1.41</v>
      </c>
      <c r="G115" t="s">
        <v>8218</v>
      </c>
      <c r="H115" t="s">
        <v>8223</v>
      </c>
      <c r="I115" t="s">
        <v>8245</v>
      </c>
      <c r="J115">
        <v>1312642800</v>
      </c>
      <c r="K115" s="10">
        <v>1311963128</v>
      </c>
      <c r="L115" s="15">
        <f t="shared" si="6"/>
        <v>40753.758425925924</v>
      </c>
      <c r="M115" t="b">
        <v>0</v>
      </c>
      <c r="N115">
        <v>78</v>
      </c>
      <c r="O115" t="b">
        <v>1</v>
      </c>
      <c r="P115" t="s">
        <v>8264</v>
      </c>
      <c r="Q115" t="str">
        <f t="shared" si="7"/>
        <v>film &amp; video</v>
      </c>
      <c r="R115" t="str">
        <f t="shared" si="8"/>
        <v>shorts</v>
      </c>
      <c r="S115">
        <f t="shared" si="9"/>
        <v>2011</v>
      </c>
    </row>
    <row r="116" spans="1:19" ht="46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s="17">
        <f t="shared" si="5"/>
        <v>1.0333333333333334</v>
      </c>
      <c r="G116" t="s">
        <v>8218</v>
      </c>
      <c r="H116" t="s">
        <v>8223</v>
      </c>
      <c r="I116" t="s">
        <v>8245</v>
      </c>
      <c r="J116">
        <v>1326436488</v>
      </c>
      <c r="K116" s="10">
        <v>1321252488</v>
      </c>
      <c r="L116" s="15">
        <f t="shared" si="6"/>
        <v>40861.27416666667</v>
      </c>
      <c r="M116" t="b">
        <v>0</v>
      </c>
      <c r="N116">
        <v>35</v>
      </c>
      <c r="O116" t="b">
        <v>1</v>
      </c>
      <c r="P116" t="s">
        <v>8264</v>
      </c>
      <c r="Q116" t="str">
        <f t="shared" si="7"/>
        <v>film &amp; video</v>
      </c>
      <c r="R116" t="str">
        <f t="shared" si="8"/>
        <v>shorts</v>
      </c>
      <c r="S116">
        <f t="shared" si="9"/>
        <v>2011</v>
      </c>
    </row>
    <row r="117" spans="1:19" ht="16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s="17">
        <f t="shared" si="5"/>
        <v>1.4044444444444444</v>
      </c>
      <c r="G117" t="s">
        <v>8218</v>
      </c>
      <c r="H117" t="s">
        <v>8223</v>
      </c>
      <c r="I117" t="s">
        <v>8245</v>
      </c>
      <c r="J117">
        <v>1328377444</v>
      </c>
      <c r="K117" s="10">
        <v>1326217444</v>
      </c>
      <c r="L117" s="15">
        <f t="shared" si="6"/>
        <v>40918.738935185189</v>
      </c>
      <c r="M117" t="b">
        <v>0</v>
      </c>
      <c r="N117">
        <v>22</v>
      </c>
      <c r="O117" t="b">
        <v>1</v>
      </c>
      <c r="P117" t="s">
        <v>8264</v>
      </c>
      <c r="Q117" t="str">
        <f t="shared" si="7"/>
        <v>film &amp; video</v>
      </c>
      <c r="R117" t="str">
        <f t="shared" si="8"/>
        <v>shorts</v>
      </c>
      <c r="S117">
        <f t="shared" si="9"/>
        <v>2012</v>
      </c>
    </row>
    <row r="118" spans="1:19" ht="46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s="17">
        <f t="shared" si="5"/>
        <v>1.1365714285714286</v>
      </c>
      <c r="G118" t="s">
        <v>8218</v>
      </c>
      <c r="H118" t="s">
        <v>8223</v>
      </c>
      <c r="I118" t="s">
        <v>8245</v>
      </c>
      <c r="J118">
        <v>1302260155</v>
      </c>
      <c r="K118" s="10">
        <v>1298289355</v>
      </c>
      <c r="L118" s="15">
        <f t="shared" si="6"/>
        <v>40595.497164351851</v>
      </c>
      <c r="M118" t="b">
        <v>0</v>
      </c>
      <c r="N118">
        <v>57</v>
      </c>
      <c r="O118" t="b">
        <v>1</v>
      </c>
      <c r="P118" t="s">
        <v>8264</v>
      </c>
      <c r="Q118" t="str">
        <f t="shared" si="7"/>
        <v>film &amp; video</v>
      </c>
      <c r="R118" t="str">
        <f t="shared" si="8"/>
        <v>shorts</v>
      </c>
      <c r="S118">
        <f t="shared" si="9"/>
        <v>2011</v>
      </c>
    </row>
    <row r="119" spans="1:19" ht="46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s="17">
        <f t="shared" si="5"/>
        <v>1.0049377777777779</v>
      </c>
      <c r="G119" t="s">
        <v>8218</v>
      </c>
      <c r="H119" t="s">
        <v>8223</v>
      </c>
      <c r="I119" t="s">
        <v>8245</v>
      </c>
      <c r="J119">
        <v>1276110000</v>
      </c>
      <c r="K119" s="10">
        <v>1268337744</v>
      </c>
      <c r="L119" s="15">
        <f t="shared" si="6"/>
        <v>40248.834999999999</v>
      </c>
      <c r="M119" t="b">
        <v>0</v>
      </c>
      <c r="N119">
        <v>27</v>
      </c>
      <c r="O119" t="b">
        <v>1</v>
      </c>
      <c r="P119" t="s">
        <v>8264</v>
      </c>
      <c r="Q119" t="str">
        <f t="shared" si="7"/>
        <v>film &amp; video</v>
      </c>
      <c r="R119" t="str">
        <f t="shared" si="8"/>
        <v>shorts</v>
      </c>
      <c r="S119">
        <f t="shared" si="9"/>
        <v>2010</v>
      </c>
    </row>
    <row r="120" spans="1:19" ht="3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s="17">
        <f t="shared" si="5"/>
        <v>1.1303159999999999</v>
      </c>
      <c r="G120" t="s">
        <v>8218</v>
      </c>
      <c r="H120" t="s">
        <v>8223</v>
      </c>
      <c r="I120" t="s">
        <v>8245</v>
      </c>
      <c r="J120">
        <v>1311902236</v>
      </c>
      <c r="K120" s="10">
        <v>1309310236</v>
      </c>
      <c r="L120" s="15">
        <f t="shared" si="6"/>
        <v>40723.053657407407</v>
      </c>
      <c r="M120" t="b">
        <v>0</v>
      </c>
      <c r="N120">
        <v>39</v>
      </c>
      <c r="O120" t="b">
        <v>1</v>
      </c>
      <c r="P120" t="s">
        <v>8264</v>
      </c>
      <c r="Q120" t="str">
        <f t="shared" si="7"/>
        <v>film &amp; video</v>
      </c>
      <c r="R120" t="str">
        <f t="shared" si="8"/>
        <v>shorts</v>
      </c>
      <c r="S120">
        <f t="shared" si="9"/>
        <v>2011</v>
      </c>
    </row>
    <row r="121" spans="1:19" ht="46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s="17">
        <f t="shared" si="5"/>
        <v>1.0455692307692308</v>
      </c>
      <c r="G121" t="s">
        <v>8218</v>
      </c>
      <c r="H121" t="s">
        <v>8223</v>
      </c>
      <c r="I121" t="s">
        <v>8245</v>
      </c>
      <c r="J121">
        <v>1313276400</v>
      </c>
      <c r="K121" s="10">
        <v>1310693986</v>
      </c>
      <c r="L121" s="15">
        <f t="shared" si="6"/>
        <v>40739.069282407407</v>
      </c>
      <c r="M121" t="b">
        <v>0</v>
      </c>
      <c r="N121">
        <v>37</v>
      </c>
      <c r="O121" t="b">
        <v>1</v>
      </c>
      <c r="P121" t="s">
        <v>8264</v>
      </c>
      <c r="Q121" t="str">
        <f t="shared" si="7"/>
        <v>film &amp; video</v>
      </c>
      <c r="R121" t="str">
        <f t="shared" si="8"/>
        <v>shorts</v>
      </c>
      <c r="S121">
        <f t="shared" si="9"/>
        <v>2011</v>
      </c>
    </row>
    <row r="122" spans="1:19" ht="46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s="17">
        <f t="shared" si="5"/>
        <v>1.4285714285714287E-4</v>
      </c>
      <c r="G122" t="s">
        <v>8219</v>
      </c>
      <c r="H122" t="s">
        <v>8230</v>
      </c>
      <c r="I122" t="s">
        <v>8251</v>
      </c>
      <c r="J122">
        <v>1475457107</v>
      </c>
      <c r="K122" s="10">
        <v>1472865107</v>
      </c>
      <c r="L122" s="15">
        <f t="shared" si="6"/>
        <v>42616.049849537041</v>
      </c>
      <c r="M122" t="b">
        <v>0</v>
      </c>
      <c r="N122">
        <v>1</v>
      </c>
      <c r="O122" t="b">
        <v>0</v>
      </c>
      <c r="P122" t="s">
        <v>8265</v>
      </c>
      <c r="Q122" t="str">
        <f t="shared" si="7"/>
        <v>film &amp; video</v>
      </c>
      <c r="R122" t="str">
        <f t="shared" si="8"/>
        <v>science fiction</v>
      </c>
      <c r="S122">
        <f t="shared" si="9"/>
        <v>2016</v>
      </c>
    </row>
    <row r="123" spans="1:19" ht="46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s="17">
        <f t="shared" si="5"/>
        <v>3.3333333333333332E-4</v>
      </c>
      <c r="G123" t="s">
        <v>8219</v>
      </c>
      <c r="H123" t="s">
        <v>8223</v>
      </c>
      <c r="I123" t="s">
        <v>8245</v>
      </c>
      <c r="J123">
        <v>1429352160</v>
      </c>
      <c r="K123" s="10">
        <v>1427993710</v>
      </c>
      <c r="L123" s="15">
        <f t="shared" si="6"/>
        <v>42096.704976851848</v>
      </c>
      <c r="M123" t="b">
        <v>0</v>
      </c>
      <c r="N123">
        <v>1</v>
      </c>
      <c r="O123" t="b">
        <v>0</v>
      </c>
      <c r="P123" t="s">
        <v>8265</v>
      </c>
      <c r="Q123" t="str">
        <f t="shared" si="7"/>
        <v>film &amp; video</v>
      </c>
      <c r="R123" t="str">
        <f t="shared" si="8"/>
        <v>science fiction</v>
      </c>
      <c r="S123">
        <f t="shared" si="9"/>
        <v>2015</v>
      </c>
    </row>
    <row r="124" spans="1:19" ht="3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s="17">
        <f t="shared" si="5"/>
        <v>0</v>
      </c>
      <c r="G124" t="s">
        <v>8219</v>
      </c>
      <c r="H124" t="s">
        <v>8223</v>
      </c>
      <c r="I124" t="s">
        <v>8245</v>
      </c>
      <c r="J124">
        <v>1476094907</v>
      </c>
      <c r="K124" s="10">
        <v>1470910907</v>
      </c>
      <c r="L124" s="15">
        <f t="shared" si="6"/>
        <v>42593.431793981479</v>
      </c>
      <c r="M124" t="b">
        <v>0</v>
      </c>
      <c r="N124">
        <v>0</v>
      </c>
      <c r="O124" t="b">
        <v>0</v>
      </c>
      <c r="P124" t="s">
        <v>8265</v>
      </c>
      <c r="Q124" t="str">
        <f t="shared" si="7"/>
        <v>film &amp; video</v>
      </c>
      <c r="R124" t="str">
        <f t="shared" si="8"/>
        <v>science fiction</v>
      </c>
      <c r="S124">
        <f t="shared" si="9"/>
        <v>2016</v>
      </c>
    </row>
    <row r="125" spans="1:19" ht="46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s="17">
        <f t="shared" si="5"/>
        <v>2.7454545454545453E-3</v>
      </c>
      <c r="G125" t="s">
        <v>8219</v>
      </c>
      <c r="H125" t="s">
        <v>8223</v>
      </c>
      <c r="I125" t="s">
        <v>8245</v>
      </c>
      <c r="J125">
        <v>1414533600</v>
      </c>
      <c r="K125" s="10">
        <v>1411411564</v>
      </c>
      <c r="L125" s="15">
        <f t="shared" si="6"/>
        <v>41904.781990740739</v>
      </c>
      <c r="M125" t="b">
        <v>0</v>
      </c>
      <c r="N125">
        <v>6</v>
      </c>
      <c r="O125" t="b">
        <v>0</v>
      </c>
      <c r="P125" t="s">
        <v>8265</v>
      </c>
      <c r="Q125" t="str">
        <f t="shared" si="7"/>
        <v>film &amp; video</v>
      </c>
      <c r="R125" t="str">
        <f t="shared" si="8"/>
        <v>science fiction</v>
      </c>
      <c r="S125">
        <f t="shared" si="9"/>
        <v>2014</v>
      </c>
    </row>
    <row r="126" spans="1:19" ht="46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s="17">
        <f t="shared" si="5"/>
        <v>0</v>
      </c>
      <c r="G126" t="s">
        <v>8219</v>
      </c>
      <c r="H126" t="s">
        <v>8223</v>
      </c>
      <c r="I126" t="s">
        <v>8245</v>
      </c>
      <c r="J126">
        <v>1431728242</v>
      </c>
      <c r="K126" s="10">
        <v>1429568242</v>
      </c>
      <c r="L126" s="15">
        <f t="shared" si="6"/>
        <v>42114.928726851853</v>
      </c>
      <c r="M126" t="b">
        <v>0</v>
      </c>
      <c r="N126">
        <v>0</v>
      </c>
      <c r="O126" t="b">
        <v>0</v>
      </c>
      <c r="P126" t="s">
        <v>8265</v>
      </c>
      <c r="Q126" t="str">
        <f t="shared" si="7"/>
        <v>film &amp; video</v>
      </c>
      <c r="R126" t="str">
        <f t="shared" si="8"/>
        <v>science fiction</v>
      </c>
      <c r="S126">
        <f t="shared" si="9"/>
        <v>2015</v>
      </c>
    </row>
    <row r="127" spans="1:19" ht="46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s="17">
        <f t="shared" si="5"/>
        <v>0.14000000000000001</v>
      </c>
      <c r="G127" t="s">
        <v>8219</v>
      </c>
      <c r="H127" t="s">
        <v>8228</v>
      </c>
      <c r="I127" t="s">
        <v>8250</v>
      </c>
      <c r="J127">
        <v>1486165880</v>
      </c>
      <c r="K127" s="10">
        <v>1480981880</v>
      </c>
      <c r="L127" s="15">
        <f t="shared" si="6"/>
        <v>42709.993981481486</v>
      </c>
      <c r="M127" t="b">
        <v>0</v>
      </c>
      <c r="N127">
        <v>6</v>
      </c>
      <c r="O127" t="b">
        <v>0</v>
      </c>
      <c r="P127" t="s">
        <v>8265</v>
      </c>
      <c r="Q127" t="str">
        <f t="shared" si="7"/>
        <v>film &amp; video</v>
      </c>
      <c r="R127" t="str">
        <f t="shared" si="8"/>
        <v>science fiction</v>
      </c>
      <c r="S127">
        <f t="shared" si="9"/>
        <v>2016</v>
      </c>
    </row>
    <row r="128" spans="1:19" ht="46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s="17">
        <f t="shared" si="5"/>
        <v>5.5480000000000002E-2</v>
      </c>
      <c r="G128" t="s">
        <v>8219</v>
      </c>
      <c r="H128" t="s">
        <v>8223</v>
      </c>
      <c r="I128" t="s">
        <v>8245</v>
      </c>
      <c r="J128">
        <v>1433988000</v>
      </c>
      <c r="K128" s="10">
        <v>1431353337</v>
      </c>
      <c r="L128" s="15">
        <f t="shared" si="6"/>
        <v>42135.589548611111</v>
      </c>
      <c r="M128" t="b">
        <v>0</v>
      </c>
      <c r="N128">
        <v>13</v>
      </c>
      <c r="O128" t="b">
        <v>0</v>
      </c>
      <c r="P128" t="s">
        <v>8265</v>
      </c>
      <c r="Q128" t="str">
        <f t="shared" si="7"/>
        <v>film &amp; video</v>
      </c>
      <c r="R128" t="str">
        <f t="shared" si="8"/>
        <v>science fiction</v>
      </c>
      <c r="S128">
        <f t="shared" si="9"/>
        <v>2015</v>
      </c>
    </row>
    <row r="129" spans="1:19" ht="46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s="17">
        <f t="shared" si="5"/>
        <v>2.375E-2</v>
      </c>
      <c r="G129" t="s">
        <v>8219</v>
      </c>
      <c r="H129" t="s">
        <v>8223</v>
      </c>
      <c r="I129" t="s">
        <v>8245</v>
      </c>
      <c r="J129">
        <v>1428069541</v>
      </c>
      <c r="K129" s="10">
        <v>1425481141</v>
      </c>
      <c r="L129" s="15">
        <f t="shared" si="6"/>
        <v>42067.62431712963</v>
      </c>
      <c r="M129" t="b">
        <v>0</v>
      </c>
      <c r="N129">
        <v>4</v>
      </c>
      <c r="O129" t="b">
        <v>0</v>
      </c>
      <c r="P129" t="s">
        <v>8265</v>
      </c>
      <c r="Q129" t="str">
        <f t="shared" si="7"/>
        <v>film &amp; video</v>
      </c>
      <c r="R129" t="str">
        <f t="shared" si="8"/>
        <v>science fiction</v>
      </c>
      <c r="S129">
        <f t="shared" si="9"/>
        <v>2015</v>
      </c>
    </row>
    <row r="130" spans="1:19" ht="3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s="17">
        <f t="shared" si="5"/>
        <v>1.8669999999999999E-2</v>
      </c>
      <c r="G130" t="s">
        <v>8219</v>
      </c>
      <c r="H130" t="s">
        <v>8223</v>
      </c>
      <c r="I130" t="s">
        <v>8245</v>
      </c>
      <c r="J130">
        <v>1476941293</v>
      </c>
      <c r="K130" s="10">
        <v>1473917293</v>
      </c>
      <c r="L130" s="15">
        <f t="shared" si="6"/>
        <v>42628.22792824074</v>
      </c>
      <c r="M130" t="b">
        <v>0</v>
      </c>
      <c r="N130">
        <v>6</v>
      </c>
      <c r="O130" t="b">
        <v>0</v>
      </c>
      <c r="P130" t="s">
        <v>8265</v>
      </c>
      <c r="Q130" t="str">
        <f t="shared" si="7"/>
        <v>film &amp; video</v>
      </c>
      <c r="R130" t="str">
        <f t="shared" si="8"/>
        <v>science fiction</v>
      </c>
      <c r="S130">
        <f t="shared" si="9"/>
        <v>2016</v>
      </c>
    </row>
    <row r="131" spans="1:19" ht="46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s="17">
        <f t="shared" ref="F131:F194" si="10">E131/D131</f>
        <v>0</v>
      </c>
      <c r="G131" t="s">
        <v>8219</v>
      </c>
      <c r="H131" t="s">
        <v>8223</v>
      </c>
      <c r="I131" t="s">
        <v>8245</v>
      </c>
      <c r="J131">
        <v>1414708183</v>
      </c>
      <c r="K131" s="10">
        <v>1409524183</v>
      </c>
      <c r="L131" s="15">
        <f t="shared" ref="L131:L194" si="11">(K131/86400)+ DATE(1970,1,1)</f>
        <v>41882.937303240738</v>
      </c>
      <c r="M131" t="b">
        <v>0</v>
      </c>
      <c r="N131">
        <v>0</v>
      </c>
      <c r="O131" t="b">
        <v>0</v>
      </c>
      <c r="P131" t="s">
        <v>8265</v>
      </c>
      <c r="Q131" t="str">
        <f t="shared" ref="Q131:Q194" si="12">LEFT(P131, SEARCH("/",P131)-1)</f>
        <v>film &amp; video</v>
      </c>
      <c r="R131" t="str">
        <f t="shared" ref="R131:R194" si="13">RIGHT(P131,LEN(P131)-FIND("/",P131))</f>
        <v>science fiction</v>
      </c>
      <c r="S131">
        <f t="shared" ref="S131:S194" si="14">YEAR(L131)</f>
        <v>2014</v>
      </c>
    </row>
    <row r="132" spans="1:19" ht="46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s="17">
        <f t="shared" si="10"/>
        <v>0</v>
      </c>
      <c r="G132" t="s">
        <v>8219</v>
      </c>
      <c r="H132" t="s">
        <v>8224</v>
      </c>
      <c r="I132" t="s">
        <v>8246</v>
      </c>
      <c r="J132">
        <v>1402949760</v>
      </c>
      <c r="K132" s="10">
        <v>1400536692</v>
      </c>
      <c r="L132" s="15">
        <f t="shared" si="11"/>
        <v>41778.91541666667</v>
      </c>
      <c r="M132" t="b">
        <v>0</v>
      </c>
      <c r="N132">
        <v>0</v>
      </c>
      <c r="O132" t="b">
        <v>0</v>
      </c>
      <c r="P132" t="s">
        <v>8265</v>
      </c>
      <c r="Q132" t="str">
        <f t="shared" si="12"/>
        <v>film &amp; video</v>
      </c>
      <c r="R132" t="str">
        <f t="shared" si="13"/>
        <v>science fiction</v>
      </c>
      <c r="S132">
        <f t="shared" si="14"/>
        <v>2014</v>
      </c>
    </row>
    <row r="133" spans="1:19" ht="16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s="17">
        <f t="shared" si="10"/>
        <v>0</v>
      </c>
      <c r="G133" t="s">
        <v>8219</v>
      </c>
      <c r="H133" t="s">
        <v>8223</v>
      </c>
      <c r="I133" t="s">
        <v>8245</v>
      </c>
      <c r="J133">
        <v>1467763200</v>
      </c>
      <c r="K133" s="10">
        <v>1466453161</v>
      </c>
      <c r="L133" s="15">
        <f t="shared" si="11"/>
        <v>42541.837511574078</v>
      </c>
      <c r="M133" t="b">
        <v>0</v>
      </c>
      <c r="N133">
        <v>0</v>
      </c>
      <c r="O133" t="b">
        <v>0</v>
      </c>
      <c r="P133" t="s">
        <v>8265</v>
      </c>
      <c r="Q133" t="str">
        <f t="shared" si="12"/>
        <v>film &amp; video</v>
      </c>
      <c r="R133" t="str">
        <f t="shared" si="13"/>
        <v>science fiction</v>
      </c>
      <c r="S133">
        <f t="shared" si="14"/>
        <v>2016</v>
      </c>
    </row>
    <row r="134" spans="1:19" ht="46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s="17">
        <f t="shared" si="10"/>
        <v>9.5687499999999995E-2</v>
      </c>
      <c r="G134" t="s">
        <v>8219</v>
      </c>
      <c r="H134" t="s">
        <v>8223</v>
      </c>
      <c r="I134" t="s">
        <v>8245</v>
      </c>
      <c r="J134">
        <v>1415392207</v>
      </c>
      <c r="K134" s="10">
        <v>1411500607</v>
      </c>
      <c r="L134" s="15">
        <f t="shared" si="11"/>
        <v>41905.812581018516</v>
      </c>
      <c r="M134" t="b">
        <v>0</v>
      </c>
      <c r="N134">
        <v>81</v>
      </c>
      <c r="O134" t="b">
        <v>0</v>
      </c>
      <c r="P134" t="s">
        <v>8265</v>
      </c>
      <c r="Q134" t="str">
        <f t="shared" si="12"/>
        <v>film &amp; video</v>
      </c>
      <c r="R134" t="str">
        <f t="shared" si="13"/>
        <v>science fiction</v>
      </c>
      <c r="S134">
        <f t="shared" si="14"/>
        <v>2014</v>
      </c>
    </row>
    <row r="135" spans="1:19" ht="3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s="17">
        <f t="shared" si="10"/>
        <v>0</v>
      </c>
      <c r="G135" t="s">
        <v>8219</v>
      </c>
      <c r="H135" t="s">
        <v>8223</v>
      </c>
      <c r="I135" t="s">
        <v>8245</v>
      </c>
      <c r="J135">
        <v>1464715860</v>
      </c>
      <c r="K135" s="10">
        <v>1462130584</v>
      </c>
      <c r="L135" s="15">
        <f t="shared" si="11"/>
        <v>42491.80768518518</v>
      </c>
      <c r="M135" t="b">
        <v>0</v>
      </c>
      <c r="N135">
        <v>0</v>
      </c>
      <c r="O135" t="b">
        <v>0</v>
      </c>
      <c r="P135" t="s">
        <v>8265</v>
      </c>
      <c r="Q135" t="str">
        <f t="shared" si="12"/>
        <v>film &amp; video</v>
      </c>
      <c r="R135" t="str">
        <f t="shared" si="13"/>
        <v>science fiction</v>
      </c>
      <c r="S135">
        <f t="shared" si="14"/>
        <v>2016</v>
      </c>
    </row>
    <row r="136" spans="1:19" ht="3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s="17">
        <f t="shared" si="10"/>
        <v>0</v>
      </c>
      <c r="G136" t="s">
        <v>8219</v>
      </c>
      <c r="H136" t="s">
        <v>8223</v>
      </c>
      <c r="I136" t="s">
        <v>8245</v>
      </c>
      <c r="J136">
        <v>1441386000</v>
      </c>
      <c r="K136" s="10">
        <v>1438811418</v>
      </c>
      <c r="L136" s="15">
        <f t="shared" si="11"/>
        <v>42221.909930555557</v>
      </c>
      <c r="M136" t="b">
        <v>0</v>
      </c>
      <c r="N136">
        <v>0</v>
      </c>
      <c r="O136" t="b">
        <v>0</v>
      </c>
      <c r="P136" t="s">
        <v>8265</v>
      </c>
      <c r="Q136" t="str">
        <f t="shared" si="12"/>
        <v>film &amp; video</v>
      </c>
      <c r="R136" t="str">
        <f t="shared" si="13"/>
        <v>science fiction</v>
      </c>
      <c r="S136">
        <f t="shared" si="14"/>
        <v>2015</v>
      </c>
    </row>
    <row r="137" spans="1:19" ht="46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s="17">
        <f t="shared" si="10"/>
        <v>0.13433333333333333</v>
      </c>
      <c r="G137" t="s">
        <v>8219</v>
      </c>
      <c r="H137" t="s">
        <v>8223</v>
      </c>
      <c r="I137" t="s">
        <v>8245</v>
      </c>
      <c r="J137">
        <v>1404241200</v>
      </c>
      <c r="K137" s="10">
        <v>1401354597</v>
      </c>
      <c r="L137" s="15">
        <f t="shared" si="11"/>
        <v>41788.381909722222</v>
      </c>
      <c r="M137" t="b">
        <v>0</v>
      </c>
      <c r="N137">
        <v>5</v>
      </c>
      <c r="O137" t="b">
        <v>0</v>
      </c>
      <c r="P137" t="s">
        <v>8265</v>
      </c>
      <c r="Q137" t="str">
        <f t="shared" si="12"/>
        <v>film &amp; video</v>
      </c>
      <c r="R137" t="str">
        <f t="shared" si="13"/>
        <v>science fiction</v>
      </c>
      <c r="S137">
        <f t="shared" si="14"/>
        <v>2014</v>
      </c>
    </row>
    <row r="138" spans="1:19" ht="46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s="17">
        <f t="shared" si="10"/>
        <v>0</v>
      </c>
      <c r="G138" t="s">
        <v>8219</v>
      </c>
      <c r="H138" t="s">
        <v>8223</v>
      </c>
      <c r="I138" t="s">
        <v>8245</v>
      </c>
      <c r="J138">
        <v>1431771360</v>
      </c>
      <c r="K138" s="10">
        <v>1427968234</v>
      </c>
      <c r="L138" s="15">
        <f t="shared" si="11"/>
        <v>42096.410115740742</v>
      </c>
      <c r="M138" t="b">
        <v>0</v>
      </c>
      <c r="N138">
        <v>0</v>
      </c>
      <c r="O138" t="b">
        <v>0</v>
      </c>
      <c r="P138" t="s">
        <v>8265</v>
      </c>
      <c r="Q138" t="str">
        <f t="shared" si="12"/>
        <v>film &amp; video</v>
      </c>
      <c r="R138" t="str">
        <f t="shared" si="13"/>
        <v>science fiction</v>
      </c>
      <c r="S138">
        <f t="shared" si="14"/>
        <v>2015</v>
      </c>
    </row>
    <row r="139" spans="1:19" ht="46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s="17">
        <f t="shared" si="10"/>
        <v>0</v>
      </c>
      <c r="G139" t="s">
        <v>8219</v>
      </c>
      <c r="H139" t="s">
        <v>8231</v>
      </c>
      <c r="I139" t="s">
        <v>8252</v>
      </c>
      <c r="J139">
        <v>1444657593</v>
      </c>
      <c r="K139" s="10">
        <v>1440337593</v>
      </c>
      <c r="L139" s="15">
        <f t="shared" si="11"/>
        <v>42239.573993055557</v>
      </c>
      <c r="M139" t="b">
        <v>0</v>
      </c>
      <c r="N139">
        <v>0</v>
      </c>
      <c r="O139" t="b">
        <v>0</v>
      </c>
      <c r="P139" t="s">
        <v>8265</v>
      </c>
      <c r="Q139" t="str">
        <f t="shared" si="12"/>
        <v>film &amp; video</v>
      </c>
      <c r="R139" t="str">
        <f t="shared" si="13"/>
        <v>science fiction</v>
      </c>
      <c r="S139">
        <f t="shared" si="14"/>
        <v>2015</v>
      </c>
    </row>
    <row r="140" spans="1:19" ht="46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s="17">
        <f t="shared" si="10"/>
        <v>3.1413333333333335E-2</v>
      </c>
      <c r="G140" t="s">
        <v>8219</v>
      </c>
      <c r="H140" t="s">
        <v>8223</v>
      </c>
      <c r="I140" t="s">
        <v>8245</v>
      </c>
      <c r="J140">
        <v>1438405140</v>
      </c>
      <c r="K140" s="10">
        <v>1435731041</v>
      </c>
      <c r="L140" s="15">
        <f t="shared" si="11"/>
        <v>42186.257418981477</v>
      </c>
      <c r="M140" t="b">
        <v>0</v>
      </c>
      <c r="N140">
        <v>58</v>
      </c>
      <c r="O140" t="b">
        <v>0</v>
      </c>
      <c r="P140" t="s">
        <v>8265</v>
      </c>
      <c r="Q140" t="str">
        <f t="shared" si="12"/>
        <v>film &amp; video</v>
      </c>
      <c r="R140" t="str">
        <f t="shared" si="13"/>
        <v>science fiction</v>
      </c>
      <c r="S140">
        <f t="shared" si="14"/>
        <v>2015</v>
      </c>
    </row>
    <row r="141" spans="1:19" ht="3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s="17">
        <f t="shared" si="10"/>
        <v>1</v>
      </c>
      <c r="G141" t="s">
        <v>8219</v>
      </c>
      <c r="H141" t="s">
        <v>8223</v>
      </c>
      <c r="I141" t="s">
        <v>8245</v>
      </c>
      <c r="J141">
        <v>1436738772</v>
      </c>
      <c r="K141" s="10">
        <v>1435874772</v>
      </c>
      <c r="L141" s="15">
        <f t="shared" si="11"/>
        <v>42187.920972222222</v>
      </c>
      <c r="M141" t="b">
        <v>0</v>
      </c>
      <c r="N141">
        <v>1</v>
      </c>
      <c r="O141" t="b">
        <v>0</v>
      </c>
      <c r="P141" t="s">
        <v>8265</v>
      </c>
      <c r="Q141" t="str">
        <f t="shared" si="12"/>
        <v>film &amp; video</v>
      </c>
      <c r="R141" t="str">
        <f t="shared" si="13"/>
        <v>science fiction</v>
      </c>
      <c r="S141">
        <f t="shared" si="14"/>
        <v>2015</v>
      </c>
    </row>
    <row r="142" spans="1:19" ht="46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s="17">
        <f t="shared" si="10"/>
        <v>0</v>
      </c>
      <c r="G142" t="s">
        <v>8219</v>
      </c>
      <c r="H142" t="s">
        <v>8223</v>
      </c>
      <c r="I142" t="s">
        <v>8245</v>
      </c>
      <c r="J142">
        <v>1426823132</v>
      </c>
      <c r="K142" s="10">
        <v>1424234732</v>
      </c>
      <c r="L142" s="15">
        <f t="shared" si="11"/>
        <v>42053.198287037041</v>
      </c>
      <c r="M142" t="b">
        <v>0</v>
      </c>
      <c r="N142">
        <v>0</v>
      </c>
      <c r="O142" t="b">
        <v>0</v>
      </c>
      <c r="P142" t="s">
        <v>8265</v>
      </c>
      <c r="Q142" t="str">
        <f t="shared" si="12"/>
        <v>film &amp; video</v>
      </c>
      <c r="R142" t="str">
        <f t="shared" si="13"/>
        <v>science fiction</v>
      </c>
      <c r="S142">
        <f t="shared" si="14"/>
        <v>2015</v>
      </c>
    </row>
    <row r="143" spans="1:19" ht="46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s="17">
        <f t="shared" si="10"/>
        <v>0.10775</v>
      </c>
      <c r="G143" t="s">
        <v>8219</v>
      </c>
      <c r="H143" t="s">
        <v>8223</v>
      </c>
      <c r="I143" t="s">
        <v>8245</v>
      </c>
      <c r="J143">
        <v>1433043623</v>
      </c>
      <c r="K143" s="10">
        <v>1429155623</v>
      </c>
      <c r="L143" s="15">
        <f t="shared" si="11"/>
        <v>42110.153043981481</v>
      </c>
      <c r="M143" t="b">
        <v>0</v>
      </c>
      <c r="N143">
        <v>28</v>
      </c>
      <c r="O143" t="b">
        <v>0</v>
      </c>
      <c r="P143" t="s">
        <v>8265</v>
      </c>
      <c r="Q143" t="str">
        <f t="shared" si="12"/>
        <v>film &amp; video</v>
      </c>
      <c r="R143" t="str">
        <f t="shared" si="13"/>
        <v>science fiction</v>
      </c>
      <c r="S143">
        <f t="shared" si="14"/>
        <v>2015</v>
      </c>
    </row>
    <row r="144" spans="1:19" ht="46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s="17">
        <f t="shared" si="10"/>
        <v>3.3333333333333335E-3</v>
      </c>
      <c r="G144" t="s">
        <v>8219</v>
      </c>
      <c r="H144" t="s">
        <v>8223</v>
      </c>
      <c r="I144" t="s">
        <v>8245</v>
      </c>
      <c r="J144">
        <v>1416176778</v>
      </c>
      <c r="K144" s="10">
        <v>1414358778</v>
      </c>
      <c r="L144" s="15">
        <f t="shared" si="11"/>
        <v>41938.893263888887</v>
      </c>
      <c r="M144" t="b">
        <v>0</v>
      </c>
      <c r="N144">
        <v>1</v>
      </c>
      <c r="O144" t="b">
        <v>0</v>
      </c>
      <c r="P144" t="s">
        <v>8265</v>
      </c>
      <c r="Q144" t="str">
        <f t="shared" si="12"/>
        <v>film &amp; video</v>
      </c>
      <c r="R144" t="str">
        <f t="shared" si="13"/>
        <v>science fiction</v>
      </c>
      <c r="S144">
        <f t="shared" si="14"/>
        <v>2014</v>
      </c>
    </row>
    <row r="145" spans="1:19" ht="46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s="17">
        <f t="shared" si="10"/>
        <v>0</v>
      </c>
      <c r="G145" t="s">
        <v>8219</v>
      </c>
      <c r="H145" t="s">
        <v>8225</v>
      </c>
      <c r="I145" t="s">
        <v>8247</v>
      </c>
      <c r="J145">
        <v>1472882100</v>
      </c>
      <c r="K145" s="10">
        <v>1467941542</v>
      </c>
      <c r="L145" s="15">
        <f t="shared" si="11"/>
        <v>42559.064143518517</v>
      </c>
      <c r="M145" t="b">
        <v>0</v>
      </c>
      <c r="N145">
        <v>0</v>
      </c>
      <c r="O145" t="b">
        <v>0</v>
      </c>
      <c r="P145" t="s">
        <v>8265</v>
      </c>
      <c r="Q145" t="str">
        <f t="shared" si="12"/>
        <v>film &amp; video</v>
      </c>
      <c r="R145" t="str">
        <f t="shared" si="13"/>
        <v>science fiction</v>
      </c>
      <c r="S145">
        <f t="shared" si="14"/>
        <v>2016</v>
      </c>
    </row>
    <row r="146" spans="1:19" ht="46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s="17">
        <f t="shared" si="10"/>
        <v>0.27600000000000002</v>
      </c>
      <c r="G146" t="s">
        <v>8219</v>
      </c>
      <c r="H146" t="s">
        <v>8228</v>
      </c>
      <c r="I146" t="s">
        <v>8250</v>
      </c>
      <c r="J146">
        <v>1428945472</v>
      </c>
      <c r="K146" s="10">
        <v>1423765072</v>
      </c>
      <c r="L146" s="15">
        <f t="shared" si="11"/>
        <v>42047.762407407412</v>
      </c>
      <c r="M146" t="b">
        <v>0</v>
      </c>
      <c r="N146">
        <v>37</v>
      </c>
      <c r="O146" t="b">
        <v>0</v>
      </c>
      <c r="P146" t="s">
        <v>8265</v>
      </c>
      <c r="Q146" t="str">
        <f t="shared" si="12"/>
        <v>film &amp; video</v>
      </c>
      <c r="R146" t="str">
        <f t="shared" si="13"/>
        <v>science fiction</v>
      </c>
      <c r="S146">
        <f t="shared" si="14"/>
        <v>2015</v>
      </c>
    </row>
    <row r="147" spans="1:19" ht="46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s="17">
        <f t="shared" si="10"/>
        <v>7.5111111111111115E-2</v>
      </c>
      <c r="G147" t="s">
        <v>8219</v>
      </c>
      <c r="H147" t="s">
        <v>8223</v>
      </c>
      <c r="I147" t="s">
        <v>8245</v>
      </c>
      <c r="J147">
        <v>1439298052</v>
      </c>
      <c r="K147" s="10">
        <v>1436965252</v>
      </c>
      <c r="L147" s="15">
        <f t="shared" si="11"/>
        <v>42200.542268518519</v>
      </c>
      <c r="M147" t="b">
        <v>0</v>
      </c>
      <c r="N147">
        <v>9</v>
      </c>
      <c r="O147" t="b">
        <v>0</v>
      </c>
      <c r="P147" t="s">
        <v>8265</v>
      </c>
      <c r="Q147" t="str">
        <f t="shared" si="12"/>
        <v>film &amp; video</v>
      </c>
      <c r="R147" t="str">
        <f t="shared" si="13"/>
        <v>science fiction</v>
      </c>
      <c r="S147">
        <f t="shared" si="14"/>
        <v>2015</v>
      </c>
    </row>
    <row r="148" spans="1:19" ht="46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s="17">
        <f t="shared" si="10"/>
        <v>5.7499999999999999E-3</v>
      </c>
      <c r="G148" t="s">
        <v>8219</v>
      </c>
      <c r="H148" t="s">
        <v>8223</v>
      </c>
      <c r="I148" t="s">
        <v>8245</v>
      </c>
      <c r="J148">
        <v>1484698998</v>
      </c>
      <c r="K148" s="10">
        <v>1479514998</v>
      </c>
      <c r="L148" s="15">
        <f t="shared" si="11"/>
        <v>42693.016180555554</v>
      </c>
      <c r="M148" t="b">
        <v>0</v>
      </c>
      <c r="N148">
        <v>3</v>
      </c>
      <c r="O148" t="b">
        <v>0</v>
      </c>
      <c r="P148" t="s">
        <v>8265</v>
      </c>
      <c r="Q148" t="str">
        <f t="shared" si="12"/>
        <v>film &amp; video</v>
      </c>
      <c r="R148" t="str">
        <f t="shared" si="13"/>
        <v>science fiction</v>
      </c>
      <c r="S148">
        <f t="shared" si="14"/>
        <v>2016</v>
      </c>
    </row>
    <row r="149" spans="1:19" ht="3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s="17">
        <f t="shared" si="10"/>
        <v>0</v>
      </c>
      <c r="G149" t="s">
        <v>8219</v>
      </c>
      <c r="H149" t="s">
        <v>8224</v>
      </c>
      <c r="I149" t="s">
        <v>8246</v>
      </c>
      <c r="J149">
        <v>1420741080</v>
      </c>
      <c r="K149" s="10">
        <v>1417026340</v>
      </c>
      <c r="L149" s="15">
        <f t="shared" si="11"/>
        <v>41969.767824074079</v>
      </c>
      <c r="M149" t="b">
        <v>0</v>
      </c>
      <c r="N149">
        <v>0</v>
      </c>
      <c r="O149" t="b">
        <v>0</v>
      </c>
      <c r="P149" t="s">
        <v>8265</v>
      </c>
      <c r="Q149" t="str">
        <f t="shared" si="12"/>
        <v>film &amp; video</v>
      </c>
      <c r="R149" t="str">
        <f t="shared" si="13"/>
        <v>science fiction</v>
      </c>
      <c r="S149">
        <f t="shared" si="14"/>
        <v>2014</v>
      </c>
    </row>
    <row r="150" spans="1:19" ht="46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s="17">
        <f t="shared" si="10"/>
        <v>8.0000000000000004E-4</v>
      </c>
      <c r="G150" t="s">
        <v>8219</v>
      </c>
      <c r="H150" t="s">
        <v>8223</v>
      </c>
      <c r="I150" t="s">
        <v>8245</v>
      </c>
      <c r="J150">
        <v>1456555536</v>
      </c>
      <c r="K150" s="10">
        <v>1453963536</v>
      </c>
      <c r="L150" s="15">
        <f t="shared" si="11"/>
        <v>42397.281666666662</v>
      </c>
      <c r="M150" t="b">
        <v>0</v>
      </c>
      <c r="N150">
        <v>2</v>
      </c>
      <c r="O150" t="b">
        <v>0</v>
      </c>
      <c r="P150" t="s">
        <v>8265</v>
      </c>
      <c r="Q150" t="str">
        <f t="shared" si="12"/>
        <v>film &amp; video</v>
      </c>
      <c r="R150" t="str">
        <f t="shared" si="13"/>
        <v>science fiction</v>
      </c>
      <c r="S150">
        <f t="shared" si="14"/>
        <v>2016</v>
      </c>
    </row>
    <row r="151" spans="1:19" ht="46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s="17">
        <f t="shared" si="10"/>
        <v>9.1999999999999998E-3</v>
      </c>
      <c r="G151" t="s">
        <v>8219</v>
      </c>
      <c r="H151" t="s">
        <v>8223</v>
      </c>
      <c r="I151" t="s">
        <v>8245</v>
      </c>
      <c r="J151">
        <v>1419494400</v>
      </c>
      <c r="K151" s="10">
        <v>1416888470</v>
      </c>
      <c r="L151" s="15">
        <f t="shared" si="11"/>
        <v>41968.172106481477</v>
      </c>
      <c r="M151" t="b">
        <v>0</v>
      </c>
      <c r="N151">
        <v>6</v>
      </c>
      <c r="O151" t="b">
        <v>0</v>
      </c>
      <c r="P151" t="s">
        <v>8265</v>
      </c>
      <c r="Q151" t="str">
        <f t="shared" si="12"/>
        <v>film &amp; video</v>
      </c>
      <c r="R151" t="str">
        <f t="shared" si="13"/>
        <v>science fiction</v>
      </c>
      <c r="S151">
        <f t="shared" si="14"/>
        <v>2014</v>
      </c>
    </row>
    <row r="152" spans="1:19" ht="46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s="17">
        <f t="shared" si="10"/>
        <v>0.23163076923076922</v>
      </c>
      <c r="G152" t="s">
        <v>8219</v>
      </c>
      <c r="H152" t="s">
        <v>8223</v>
      </c>
      <c r="I152" t="s">
        <v>8245</v>
      </c>
      <c r="J152">
        <v>1432612382</v>
      </c>
      <c r="K152" s="10">
        <v>1427428382</v>
      </c>
      <c r="L152" s="15">
        <f t="shared" si="11"/>
        <v>42090.161828703705</v>
      </c>
      <c r="M152" t="b">
        <v>0</v>
      </c>
      <c r="N152">
        <v>67</v>
      </c>
      <c r="O152" t="b">
        <v>0</v>
      </c>
      <c r="P152" t="s">
        <v>8265</v>
      </c>
      <c r="Q152" t="str">
        <f t="shared" si="12"/>
        <v>film &amp; video</v>
      </c>
      <c r="R152" t="str">
        <f t="shared" si="13"/>
        <v>science fiction</v>
      </c>
      <c r="S152">
        <f t="shared" si="14"/>
        <v>2015</v>
      </c>
    </row>
    <row r="153" spans="1:19" ht="46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s="17">
        <f t="shared" si="10"/>
        <v>5.5999999999999995E-4</v>
      </c>
      <c r="G153" t="s">
        <v>8219</v>
      </c>
      <c r="H153" t="s">
        <v>8225</v>
      </c>
      <c r="I153" t="s">
        <v>8247</v>
      </c>
      <c r="J153">
        <v>1434633191</v>
      </c>
      <c r="K153" s="10">
        <v>1429449191</v>
      </c>
      <c r="L153" s="15">
        <f t="shared" si="11"/>
        <v>42113.550821759258</v>
      </c>
      <c r="M153" t="b">
        <v>0</v>
      </c>
      <c r="N153">
        <v>5</v>
      </c>
      <c r="O153" t="b">
        <v>0</v>
      </c>
      <c r="P153" t="s">
        <v>8265</v>
      </c>
      <c r="Q153" t="str">
        <f t="shared" si="12"/>
        <v>film &amp; video</v>
      </c>
      <c r="R153" t="str">
        <f t="shared" si="13"/>
        <v>science fiction</v>
      </c>
      <c r="S153">
        <f t="shared" si="14"/>
        <v>2015</v>
      </c>
    </row>
    <row r="154" spans="1:19" ht="3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s="17">
        <f t="shared" si="10"/>
        <v>7.8947368421052633E-5</v>
      </c>
      <c r="G154" t="s">
        <v>8219</v>
      </c>
      <c r="H154" t="s">
        <v>8223</v>
      </c>
      <c r="I154" t="s">
        <v>8245</v>
      </c>
      <c r="J154">
        <v>1411437100</v>
      </c>
      <c r="K154" s="10">
        <v>1408845100</v>
      </c>
      <c r="L154" s="15">
        <f t="shared" si="11"/>
        <v>41875.077546296292</v>
      </c>
      <c r="M154" t="b">
        <v>0</v>
      </c>
      <c r="N154">
        <v>2</v>
      </c>
      <c r="O154" t="b">
        <v>0</v>
      </c>
      <c r="P154" t="s">
        <v>8265</v>
      </c>
      <c r="Q154" t="str">
        <f t="shared" si="12"/>
        <v>film &amp; video</v>
      </c>
      <c r="R154" t="str">
        <f t="shared" si="13"/>
        <v>science fiction</v>
      </c>
      <c r="S154">
        <f t="shared" si="14"/>
        <v>2014</v>
      </c>
    </row>
    <row r="155" spans="1:19" ht="46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s="17">
        <f t="shared" si="10"/>
        <v>7.1799999999999998E-3</v>
      </c>
      <c r="G155" t="s">
        <v>8219</v>
      </c>
      <c r="H155" t="s">
        <v>8223</v>
      </c>
      <c r="I155" t="s">
        <v>8245</v>
      </c>
      <c r="J155">
        <v>1417532644</v>
      </c>
      <c r="K155" s="10">
        <v>1413900244</v>
      </c>
      <c r="L155" s="15">
        <f t="shared" si="11"/>
        <v>41933.586157407408</v>
      </c>
      <c r="M155" t="b">
        <v>0</v>
      </c>
      <c r="N155">
        <v>10</v>
      </c>
      <c r="O155" t="b">
        <v>0</v>
      </c>
      <c r="P155" t="s">
        <v>8265</v>
      </c>
      <c r="Q155" t="str">
        <f t="shared" si="12"/>
        <v>film &amp; video</v>
      </c>
      <c r="R155" t="str">
        <f t="shared" si="13"/>
        <v>science fiction</v>
      </c>
      <c r="S155">
        <f t="shared" si="14"/>
        <v>2014</v>
      </c>
    </row>
    <row r="156" spans="1:19" ht="3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s="17">
        <f t="shared" si="10"/>
        <v>2.6666666666666668E-2</v>
      </c>
      <c r="G156" t="s">
        <v>8219</v>
      </c>
      <c r="H156" t="s">
        <v>8223</v>
      </c>
      <c r="I156" t="s">
        <v>8245</v>
      </c>
      <c r="J156">
        <v>1433336895</v>
      </c>
      <c r="K156" s="10">
        <v>1429621695</v>
      </c>
      <c r="L156" s="15">
        <f t="shared" si="11"/>
        <v>42115.547395833331</v>
      </c>
      <c r="M156" t="b">
        <v>0</v>
      </c>
      <c r="N156">
        <v>3</v>
      </c>
      <c r="O156" t="b">
        <v>0</v>
      </c>
      <c r="P156" t="s">
        <v>8265</v>
      </c>
      <c r="Q156" t="str">
        <f t="shared" si="12"/>
        <v>film &amp; video</v>
      </c>
      <c r="R156" t="str">
        <f t="shared" si="13"/>
        <v>science fiction</v>
      </c>
      <c r="S156">
        <f t="shared" si="14"/>
        <v>2015</v>
      </c>
    </row>
    <row r="157" spans="1:19" ht="6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s="17">
        <f t="shared" si="10"/>
        <v>6.0000000000000002E-5</v>
      </c>
      <c r="G157" t="s">
        <v>8219</v>
      </c>
      <c r="H157" t="s">
        <v>8223</v>
      </c>
      <c r="I157" t="s">
        <v>8245</v>
      </c>
      <c r="J157">
        <v>1437657935</v>
      </c>
      <c r="K157" s="10">
        <v>1434201935</v>
      </c>
      <c r="L157" s="15">
        <f t="shared" si="11"/>
        <v>42168.559432870374</v>
      </c>
      <c r="M157" t="b">
        <v>0</v>
      </c>
      <c r="N157">
        <v>4</v>
      </c>
      <c r="O157" t="b">
        <v>0</v>
      </c>
      <c r="P157" t="s">
        <v>8265</v>
      </c>
      <c r="Q157" t="str">
        <f t="shared" si="12"/>
        <v>film &amp; video</v>
      </c>
      <c r="R157" t="str">
        <f t="shared" si="13"/>
        <v>science fiction</v>
      </c>
      <c r="S157">
        <f t="shared" si="14"/>
        <v>2015</v>
      </c>
    </row>
    <row r="158" spans="1:19" ht="46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s="17">
        <f t="shared" si="10"/>
        <v>5.0999999999999997E-2</v>
      </c>
      <c r="G158" t="s">
        <v>8219</v>
      </c>
      <c r="H158" t="s">
        <v>8228</v>
      </c>
      <c r="I158" t="s">
        <v>8250</v>
      </c>
      <c r="J158">
        <v>1407034796</v>
      </c>
      <c r="K158" s="10">
        <v>1401850796</v>
      </c>
      <c r="L158" s="15">
        <f t="shared" si="11"/>
        <v>41794.124953703707</v>
      </c>
      <c r="M158" t="b">
        <v>0</v>
      </c>
      <c r="N158">
        <v>15</v>
      </c>
      <c r="O158" t="b">
        <v>0</v>
      </c>
      <c r="P158" t="s">
        <v>8265</v>
      </c>
      <c r="Q158" t="str">
        <f t="shared" si="12"/>
        <v>film &amp; video</v>
      </c>
      <c r="R158" t="str">
        <f t="shared" si="13"/>
        <v>science fiction</v>
      </c>
      <c r="S158">
        <f t="shared" si="14"/>
        <v>2014</v>
      </c>
    </row>
    <row r="159" spans="1:19" ht="46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s="17">
        <f t="shared" si="10"/>
        <v>2.671118530884808E-3</v>
      </c>
      <c r="G159" t="s">
        <v>8219</v>
      </c>
      <c r="H159" t="s">
        <v>8223</v>
      </c>
      <c r="I159" t="s">
        <v>8245</v>
      </c>
      <c r="J159">
        <v>1456523572</v>
      </c>
      <c r="K159" s="10">
        <v>1453931572</v>
      </c>
      <c r="L159" s="15">
        <f t="shared" si="11"/>
        <v>42396.911712962959</v>
      </c>
      <c r="M159" t="b">
        <v>0</v>
      </c>
      <c r="N159">
        <v>2</v>
      </c>
      <c r="O159" t="b">
        <v>0</v>
      </c>
      <c r="P159" t="s">
        <v>8265</v>
      </c>
      <c r="Q159" t="str">
        <f t="shared" si="12"/>
        <v>film &amp; video</v>
      </c>
      <c r="R159" t="str">
        <f t="shared" si="13"/>
        <v>science fiction</v>
      </c>
      <c r="S159">
        <f t="shared" si="14"/>
        <v>2016</v>
      </c>
    </row>
    <row r="160" spans="1:19" ht="46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s="17">
        <f t="shared" si="10"/>
        <v>0</v>
      </c>
      <c r="G160" t="s">
        <v>8219</v>
      </c>
      <c r="H160" t="s">
        <v>8223</v>
      </c>
      <c r="I160" t="s">
        <v>8245</v>
      </c>
      <c r="J160">
        <v>1413942628</v>
      </c>
      <c r="K160" s="10">
        <v>1411350628</v>
      </c>
      <c r="L160" s="15">
        <f t="shared" si="11"/>
        <v>41904.07671296296</v>
      </c>
      <c r="M160" t="b">
        <v>0</v>
      </c>
      <c r="N160">
        <v>0</v>
      </c>
      <c r="O160" t="b">
        <v>0</v>
      </c>
      <c r="P160" t="s">
        <v>8265</v>
      </c>
      <c r="Q160" t="str">
        <f t="shared" si="12"/>
        <v>film &amp; video</v>
      </c>
      <c r="R160" t="str">
        <f t="shared" si="13"/>
        <v>science fiction</v>
      </c>
      <c r="S160">
        <f t="shared" si="14"/>
        <v>2014</v>
      </c>
    </row>
    <row r="161" spans="1:19" ht="46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s="17">
        <f t="shared" si="10"/>
        <v>2.0000000000000002E-5</v>
      </c>
      <c r="G161" t="s">
        <v>8219</v>
      </c>
      <c r="H161" t="s">
        <v>8223</v>
      </c>
      <c r="I161" t="s">
        <v>8245</v>
      </c>
      <c r="J161">
        <v>1467541545</v>
      </c>
      <c r="K161" s="10">
        <v>1464085545</v>
      </c>
      <c r="L161" s="15">
        <f t="shared" si="11"/>
        <v>42514.434548611112</v>
      </c>
      <c r="M161" t="b">
        <v>0</v>
      </c>
      <c r="N161">
        <v>1</v>
      </c>
      <c r="O161" t="b">
        <v>0</v>
      </c>
      <c r="P161" t="s">
        <v>8265</v>
      </c>
      <c r="Q161" t="str">
        <f t="shared" si="12"/>
        <v>film &amp; video</v>
      </c>
      <c r="R161" t="str">
        <f t="shared" si="13"/>
        <v>science fiction</v>
      </c>
      <c r="S161">
        <f t="shared" si="14"/>
        <v>2016</v>
      </c>
    </row>
    <row r="162" spans="1:19" ht="46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s="17">
        <f t="shared" si="10"/>
        <v>0</v>
      </c>
      <c r="G162" t="s">
        <v>8220</v>
      </c>
      <c r="H162" t="s">
        <v>8223</v>
      </c>
      <c r="I162" t="s">
        <v>8245</v>
      </c>
      <c r="J162">
        <v>1439675691</v>
      </c>
      <c r="K162" s="10">
        <v>1434491691</v>
      </c>
      <c r="L162" s="15">
        <f t="shared" si="11"/>
        <v>42171.913090277776</v>
      </c>
      <c r="M162" t="b">
        <v>0</v>
      </c>
      <c r="N162">
        <v>0</v>
      </c>
      <c r="O162" t="b">
        <v>0</v>
      </c>
      <c r="P162" t="s">
        <v>8266</v>
      </c>
      <c r="Q162" t="str">
        <f t="shared" si="12"/>
        <v>film &amp; video</v>
      </c>
      <c r="R162" t="str">
        <f t="shared" si="13"/>
        <v>drama</v>
      </c>
      <c r="S162">
        <f t="shared" si="14"/>
        <v>2015</v>
      </c>
    </row>
    <row r="163" spans="1:19" ht="46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s="17">
        <f t="shared" si="10"/>
        <v>1E-4</v>
      </c>
      <c r="G163" t="s">
        <v>8220</v>
      </c>
      <c r="H163" t="s">
        <v>8223</v>
      </c>
      <c r="I163" t="s">
        <v>8245</v>
      </c>
      <c r="J163">
        <v>1404318595</v>
      </c>
      <c r="K163" s="10">
        <v>1401726595</v>
      </c>
      <c r="L163" s="15">
        <f t="shared" si="11"/>
        <v>41792.687442129631</v>
      </c>
      <c r="M163" t="b">
        <v>0</v>
      </c>
      <c r="N163">
        <v>1</v>
      </c>
      <c r="O163" t="b">
        <v>0</v>
      </c>
      <c r="P163" t="s">
        <v>8266</v>
      </c>
      <c r="Q163" t="str">
        <f t="shared" si="12"/>
        <v>film &amp; video</v>
      </c>
      <c r="R163" t="str">
        <f t="shared" si="13"/>
        <v>drama</v>
      </c>
      <c r="S163">
        <f t="shared" si="14"/>
        <v>2014</v>
      </c>
    </row>
    <row r="164" spans="1:19" ht="46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s="17">
        <f t="shared" si="10"/>
        <v>0.15535714285714286</v>
      </c>
      <c r="G164" t="s">
        <v>8220</v>
      </c>
      <c r="H164" t="s">
        <v>8223</v>
      </c>
      <c r="I164" t="s">
        <v>8245</v>
      </c>
      <c r="J164">
        <v>1408232520</v>
      </c>
      <c r="K164" s="10">
        <v>1405393356</v>
      </c>
      <c r="L164" s="15">
        <f t="shared" si="11"/>
        <v>41835.126805555556</v>
      </c>
      <c r="M164" t="b">
        <v>0</v>
      </c>
      <c r="N164">
        <v>10</v>
      </c>
      <c r="O164" t="b">
        <v>0</v>
      </c>
      <c r="P164" t="s">
        <v>8266</v>
      </c>
      <c r="Q164" t="str">
        <f t="shared" si="12"/>
        <v>film &amp; video</v>
      </c>
      <c r="R164" t="str">
        <f t="shared" si="13"/>
        <v>drama</v>
      </c>
      <c r="S164">
        <f t="shared" si="14"/>
        <v>2014</v>
      </c>
    </row>
    <row r="165" spans="1:19" ht="6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s="17">
        <f t="shared" si="10"/>
        <v>0</v>
      </c>
      <c r="G165" t="s">
        <v>8220</v>
      </c>
      <c r="H165" t="s">
        <v>8223</v>
      </c>
      <c r="I165" t="s">
        <v>8245</v>
      </c>
      <c r="J165">
        <v>1443657600</v>
      </c>
      <c r="K165" s="10">
        <v>1440716654</v>
      </c>
      <c r="L165" s="15">
        <f t="shared" si="11"/>
        <v>42243.961273148147</v>
      </c>
      <c r="M165" t="b">
        <v>0</v>
      </c>
      <c r="N165">
        <v>0</v>
      </c>
      <c r="O165" t="b">
        <v>0</v>
      </c>
      <c r="P165" t="s">
        <v>8266</v>
      </c>
      <c r="Q165" t="str">
        <f t="shared" si="12"/>
        <v>film &amp; video</v>
      </c>
      <c r="R165" t="str">
        <f t="shared" si="13"/>
        <v>drama</v>
      </c>
      <c r="S165">
        <f t="shared" si="14"/>
        <v>2015</v>
      </c>
    </row>
    <row r="166" spans="1:19" ht="46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s="17">
        <f t="shared" si="10"/>
        <v>5.3333333333333332E-3</v>
      </c>
      <c r="G166" t="s">
        <v>8220</v>
      </c>
      <c r="H166" t="s">
        <v>8223</v>
      </c>
      <c r="I166" t="s">
        <v>8245</v>
      </c>
      <c r="J166">
        <v>1411150701</v>
      </c>
      <c r="K166" s="10">
        <v>1405966701</v>
      </c>
      <c r="L166" s="15">
        <f t="shared" si="11"/>
        <v>41841.762743055559</v>
      </c>
      <c r="M166" t="b">
        <v>0</v>
      </c>
      <c r="N166">
        <v>7</v>
      </c>
      <c r="O166" t="b">
        <v>0</v>
      </c>
      <c r="P166" t="s">
        <v>8266</v>
      </c>
      <c r="Q166" t="str">
        <f t="shared" si="12"/>
        <v>film &amp; video</v>
      </c>
      <c r="R166" t="str">
        <f t="shared" si="13"/>
        <v>drama</v>
      </c>
      <c r="S166">
        <f t="shared" si="14"/>
        <v>2014</v>
      </c>
    </row>
    <row r="167" spans="1:19" ht="3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s="17">
        <f t="shared" si="10"/>
        <v>0</v>
      </c>
      <c r="G167" t="s">
        <v>8220</v>
      </c>
      <c r="H167" t="s">
        <v>8224</v>
      </c>
      <c r="I167" t="s">
        <v>8246</v>
      </c>
      <c r="J167">
        <v>1452613724</v>
      </c>
      <c r="K167" s="10">
        <v>1450021724</v>
      </c>
      <c r="L167" s="15">
        <f t="shared" si="11"/>
        <v>42351.658842592587</v>
      </c>
      <c r="M167" t="b">
        <v>0</v>
      </c>
      <c r="N167">
        <v>0</v>
      </c>
      <c r="O167" t="b">
        <v>0</v>
      </c>
      <c r="P167" t="s">
        <v>8266</v>
      </c>
      <c r="Q167" t="str">
        <f t="shared" si="12"/>
        <v>film &amp; video</v>
      </c>
      <c r="R167" t="str">
        <f t="shared" si="13"/>
        <v>drama</v>
      </c>
      <c r="S167">
        <f t="shared" si="14"/>
        <v>2015</v>
      </c>
    </row>
    <row r="168" spans="1:19" ht="46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s="17">
        <f t="shared" si="10"/>
        <v>0.6</v>
      </c>
      <c r="G168" t="s">
        <v>8220</v>
      </c>
      <c r="H168" t="s">
        <v>8223</v>
      </c>
      <c r="I168" t="s">
        <v>8245</v>
      </c>
      <c r="J168">
        <v>1484531362</v>
      </c>
      <c r="K168" s="10">
        <v>1481939362</v>
      </c>
      <c r="L168" s="15">
        <f t="shared" si="11"/>
        <v>42721.075949074075</v>
      </c>
      <c r="M168" t="b">
        <v>0</v>
      </c>
      <c r="N168">
        <v>1</v>
      </c>
      <c r="O168" t="b">
        <v>0</v>
      </c>
      <c r="P168" t="s">
        <v>8266</v>
      </c>
      <c r="Q168" t="str">
        <f t="shared" si="12"/>
        <v>film &amp; video</v>
      </c>
      <c r="R168" t="str">
        <f t="shared" si="13"/>
        <v>drama</v>
      </c>
      <c r="S168">
        <f t="shared" si="14"/>
        <v>2016</v>
      </c>
    </row>
    <row r="169" spans="1:19" ht="46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s="17">
        <f t="shared" si="10"/>
        <v>1E-4</v>
      </c>
      <c r="G169" t="s">
        <v>8220</v>
      </c>
      <c r="H169" t="s">
        <v>8223</v>
      </c>
      <c r="I169" t="s">
        <v>8245</v>
      </c>
      <c r="J169">
        <v>1438726535</v>
      </c>
      <c r="K169" s="10">
        <v>1433542535</v>
      </c>
      <c r="L169" s="15">
        <f t="shared" si="11"/>
        <v>42160.927488425921</v>
      </c>
      <c r="M169" t="b">
        <v>0</v>
      </c>
      <c r="N169">
        <v>2</v>
      </c>
      <c r="O169" t="b">
        <v>0</v>
      </c>
      <c r="P169" t="s">
        <v>8266</v>
      </c>
      <c r="Q169" t="str">
        <f t="shared" si="12"/>
        <v>film &amp; video</v>
      </c>
      <c r="R169" t="str">
        <f t="shared" si="13"/>
        <v>drama</v>
      </c>
      <c r="S169">
        <f t="shared" si="14"/>
        <v>2015</v>
      </c>
    </row>
    <row r="170" spans="1:19" ht="46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s="17">
        <f t="shared" si="10"/>
        <v>4.0625000000000001E-2</v>
      </c>
      <c r="G170" t="s">
        <v>8220</v>
      </c>
      <c r="H170" t="s">
        <v>8223</v>
      </c>
      <c r="I170" t="s">
        <v>8245</v>
      </c>
      <c r="J170">
        <v>1426791770</v>
      </c>
      <c r="K170" s="10">
        <v>1424203370</v>
      </c>
      <c r="L170" s="15">
        <f t="shared" si="11"/>
        <v>42052.83530092593</v>
      </c>
      <c r="M170" t="b">
        <v>0</v>
      </c>
      <c r="N170">
        <v>3</v>
      </c>
      <c r="O170" t="b">
        <v>0</v>
      </c>
      <c r="P170" t="s">
        <v>8266</v>
      </c>
      <c r="Q170" t="str">
        <f t="shared" si="12"/>
        <v>film &amp; video</v>
      </c>
      <c r="R170" t="str">
        <f t="shared" si="13"/>
        <v>drama</v>
      </c>
      <c r="S170">
        <f t="shared" si="14"/>
        <v>2015</v>
      </c>
    </row>
    <row r="171" spans="1:19" ht="46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s="17">
        <f t="shared" si="10"/>
        <v>0.224</v>
      </c>
      <c r="G171" t="s">
        <v>8220</v>
      </c>
      <c r="H171" t="s">
        <v>8224</v>
      </c>
      <c r="I171" t="s">
        <v>8246</v>
      </c>
      <c r="J171">
        <v>1413634059</v>
      </c>
      <c r="K171" s="10">
        <v>1411042059</v>
      </c>
      <c r="L171" s="15">
        <f t="shared" si="11"/>
        <v>41900.505312499998</v>
      </c>
      <c r="M171" t="b">
        <v>0</v>
      </c>
      <c r="N171">
        <v>10</v>
      </c>
      <c r="O171" t="b">
        <v>0</v>
      </c>
      <c r="P171" t="s">
        <v>8266</v>
      </c>
      <c r="Q171" t="str">
        <f t="shared" si="12"/>
        <v>film &amp; video</v>
      </c>
      <c r="R171" t="str">
        <f t="shared" si="13"/>
        <v>drama</v>
      </c>
      <c r="S171">
        <f t="shared" si="14"/>
        <v>2014</v>
      </c>
    </row>
    <row r="172" spans="1:19" ht="46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s="17">
        <f t="shared" si="10"/>
        <v>3.2500000000000001E-2</v>
      </c>
      <c r="G172" t="s">
        <v>8220</v>
      </c>
      <c r="H172" t="s">
        <v>8223</v>
      </c>
      <c r="I172" t="s">
        <v>8245</v>
      </c>
      <c r="J172">
        <v>1440912480</v>
      </c>
      <c r="K172" s="10">
        <v>1438385283</v>
      </c>
      <c r="L172" s="15">
        <f t="shared" si="11"/>
        <v>42216.977812500001</v>
      </c>
      <c r="M172" t="b">
        <v>0</v>
      </c>
      <c r="N172">
        <v>10</v>
      </c>
      <c r="O172" t="b">
        <v>0</v>
      </c>
      <c r="P172" t="s">
        <v>8266</v>
      </c>
      <c r="Q172" t="str">
        <f t="shared" si="12"/>
        <v>film &amp; video</v>
      </c>
      <c r="R172" t="str">
        <f t="shared" si="13"/>
        <v>drama</v>
      </c>
      <c r="S172">
        <f t="shared" si="14"/>
        <v>2015</v>
      </c>
    </row>
    <row r="173" spans="1:19" ht="46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s="17">
        <f t="shared" si="10"/>
        <v>2.0000000000000002E-5</v>
      </c>
      <c r="G173" t="s">
        <v>8220</v>
      </c>
      <c r="H173" t="s">
        <v>8223</v>
      </c>
      <c r="I173" t="s">
        <v>8245</v>
      </c>
      <c r="J173">
        <v>1470975614</v>
      </c>
      <c r="K173" s="10">
        <v>1465791614</v>
      </c>
      <c r="L173" s="15">
        <f t="shared" si="11"/>
        <v>42534.180717592593</v>
      </c>
      <c r="M173" t="b">
        <v>0</v>
      </c>
      <c r="N173">
        <v>1</v>
      </c>
      <c r="O173" t="b">
        <v>0</v>
      </c>
      <c r="P173" t="s">
        <v>8266</v>
      </c>
      <c r="Q173" t="str">
        <f t="shared" si="12"/>
        <v>film &amp; video</v>
      </c>
      <c r="R173" t="str">
        <f t="shared" si="13"/>
        <v>drama</v>
      </c>
      <c r="S173">
        <f t="shared" si="14"/>
        <v>2016</v>
      </c>
    </row>
    <row r="174" spans="1:19" ht="46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s="17">
        <f t="shared" si="10"/>
        <v>0</v>
      </c>
      <c r="G174" t="s">
        <v>8220</v>
      </c>
      <c r="H174" t="s">
        <v>8223</v>
      </c>
      <c r="I174" t="s">
        <v>8245</v>
      </c>
      <c r="J174">
        <v>1426753723</v>
      </c>
      <c r="K174" s="10">
        <v>1423733323</v>
      </c>
      <c r="L174" s="15">
        <f t="shared" si="11"/>
        <v>42047.394942129627</v>
      </c>
      <c r="M174" t="b">
        <v>0</v>
      </c>
      <c r="N174">
        <v>0</v>
      </c>
      <c r="O174" t="b">
        <v>0</v>
      </c>
      <c r="P174" t="s">
        <v>8266</v>
      </c>
      <c r="Q174" t="str">
        <f t="shared" si="12"/>
        <v>film &amp; video</v>
      </c>
      <c r="R174" t="str">
        <f t="shared" si="13"/>
        <v>drama</v>
      </c>
      <c r="S174">
        <f t="shared" si="14"/>
        <v>2015</v>
      </c>
    </row>
    <row r="175" spans="1:19" ht="46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s="17">
        <f t="shared" si="10"/>
        <v>0</v>
      </c>
      <c r="G175" t="s">
        <v>8220</v>
      </c>
      <c r="H175" t="s">
        <v>8224</v>
      </c>
      <c r="I175" t="s">
        <v>8246</v>
      </c>
      <c r="J175">
        <v>1425131108</v>
      </c>
      <c r="K175" s="10">
        <v>1422539108</v>
      </c>
      <c r="L175" s="15">
        <f t="shared" si="11"/>
        <v>42033.573009259257</v>
      </c>
      <c r="M175" t="b">
        <v>0</v>
      </c>
      <c r="N175">
        <v>0</v>
      </c>
      <c r="O175" t="b">
        <v>0</v>
      </c>
      <c r="P175" t="s">
        <v>8266</v>
      </c>
      <c r="Q175" t="str">
        <f t="shared" si="12"/>
        <v>film &amp; video</v>
      </c>
      <c r="R175" t="str">
        <f t="shared" si="13"/>
        <v>drama</v>
      </c>
      <c r="S175">
        <f t="shared" si="14"/>
        <v>2015</v>
      </c>
    </row>
    <row r="176" spans="1:19" ht="46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s="17">
        <f t="shared" si="10"/>
        <v>0</v>
      </c>
      <c r="G176" t="s">
        <v>8220</v>
      </c>
      <c r="H176" t="s">
        <v>8232</v>
      </c>
      <c r="I176" t="s">
        <v>8248</v>
      </c>
      <c r="J176">
        <v>1431108776</v>
      </c>
      <c r="K176" s="10">
        <v>1425924776</v>
      </c>
      <c r="L176" s="15">
        <f t="shared" si="11"/>
        <v>42072.758981481486</v>
      </c>
      <c r="M176" t="b">
        <v>0</v>
      </c>
      <c r="N176">
        <v>0</v>
      </c>
      <c r="O176" t="b">
        <v>0</v>
      </c>
      <c r="P176" t="s">
        <v>8266</v>
      </c>
      <c r="Q176" t="str">
        <f t="shared" si="12"/>
        <v>film &amp; video</v>
      </c>
      <c r="R176" t="str">
        <f t="shared" si="13"/>
        <v>drama</v>
      </c>
      <c r="S176">
        <f t="shared" si="14"/>
        <v>2015</v>
      </c>
    </row>
    <row r="177" spans="1:19" ht="46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s="17">
        <f t="shared" si="10"/>
        <v>6.4850000000000005E-2</v>
      </c>
      <c r="G177" t="s">
        <v>8220</v>
      </c>
      <c r="H177" t="s">
        <v>8224</v>
      </c>
      <c r="I177" t="s">
        <v>8246</v>
      </c>
      <c r="J177">
        <v>1409337611</v>
      </c>
      <c r="K177" s="10">
        <v>1407177611</v>
      </c>
      <c r="L177" s="15">
        <f t="shared" si="11"/>
        <v>41855.777905092589</v>
      </c>
      <c r="M177" t="b">
        <v>0</v>
      </c>
      <c r="N177">
        <v>26</v>
      </c>
      <c r="O177" t="b">
        <v>0</v>
      </c>
      <c r="P177" t="s">
        <v>8266</v>
      </c>
      <c r="Q177" t="str">
        <f t="shared" si="12"/>
        <v>film &amp; video</v>
      </c>
      <c r="R177" t="str">
        <f t="shared" si="13"/>
        <v>drama</v>
      </c>
      <c r="S177">
        <f t="shared" si="14"/>
        <v>2014</v>
      </c>
    </row>
    <row r="178" spans="1:19" ht="46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s="17">
        <f t="shared" si="10"/>
        <v>0</v>
      </c>
      <c r="G178" t="s">
        <v>8220</v>
      </c>
      <c r="H178" t="s">
        <v>8223</v>
      </c>
      <c r="I178" t="s">
        <v>8245</v>
      </c>
      <c r="J178">
        <v>1438803999</v>
      </c>
      <c r="K178" s="10">
        <v>1436211999</v>
      </c>
      <c r="L178" s="15">
        <f t="shared" si="11"/>
        <v>42191.824062500003</v>
      </c>
      <c r="M178" t="b">
        <v>0</v>
      </c>
      <c r="N178">
        <v>0</v>
      </c>
      <c r="O178" t="b">
        <v>0</v>
      </c>
      <c r="P178" t="s">
        <v>8266</v>
      </c>
      <c r="Q178" t="str">
        <f t="shared" si="12"/>
        <v>film &amp; video</v>
      </c>
      <c r="R178" t="str">
        <f t="shared" si="13"/>
        <v>drama</v>
      </c>
      <c r="S178">
        <f t="shared" si="14"/>
        <v>2015</v>
      </c>
    </row>
    <row r="179" spans="1:19" ht="3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s="17">
        <f t="shared" si="10"/>
        <v>0.4</v>
      </c>
      <c r="G179" t="s">
        <v>8220</v>
      </c>
      <c r="H179" t="s">
        <v>8223</v>
      </c>
      <c r="I179" t="s">
        <v>8245</v>
      </c>
      <c r="J179">
        <v>1427155726</v>
      </c>
      <c r="K179" s="10">
        <v>1425690526</v>
      </c>
      <c r="L179" s="15">
        <f t="shared" si="11"/>
        <v>42070.047754629632</v>
      </c>
      <c r="M179" t="b">
        <v>0</v>
      </c>
      <c r="N179">
        <v>7</v>
      </c>
      <c r="O179" t="b">
        <v>0</v>
      </c>
      <c r="P179" t="s">
        <v>8266</v>
      </c>
      <c r="Q179" t="str">
        <f t="shared" si="12"/>
        <v>film &amp; video</v>
      </c>
      <c r="R179" t="str">
        <f t="shared" si="13"/>
        <v>drama</v>
      </c>
      <c r="S179">
        <f t="shared" si="14"/>
        <v>2015</v>
      </c>
    </row>
    <row r="180" spans="1:19" ht="3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s="17">
        <f t="shared" si="10"/>
        <v>0</v>
      </c>
      <c r="G180" t="s">
        <v>8220</v>
      </c>
      <c r="H180" t="s">
        <v>8226</v>
      </c>
      <c r="I180" t="s">
        <v>8248</v>
      </c>
      <c r="J180">
        <v>1448582145</v>
      </c>
      <c r="K180" s="10">
        <v>1445986545</v>
      </c>
      <c r="L180" s="15">
        <f t="shared" si="11"/>
        <v>42304.955381944441</v>
      </c>
      <c r="M180" t="b">
        <v>0</v>
      </c>
      <c r="N180">
        <v>0</v>
      </c>
      <c r="O180" t="b">
        <v>0</v>
      </c>
      <c r="P180" t="s">
        <v>8266</v>
      </c>
      <c r="Q180" t="str">
        <f t="shared" si="12"/>
        <v>film &amp; video</v>
      </c>
      <c r="R180" t="str">
        <f t="shared" si="13"/>
        <v>drama</v>
      </c>
      <c r="S180">
        <f t="shared" si="14"/>
        <v>2015</v>
      </c>
    </row>
    <row r="181" spans="1:19" ht="3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s="17">
        <f t="shared" si="10"/>
        <v>0.2</v>
      </c>
      <c r="G181" t="s">
        <v>8220</v>
      </c>
      <c r="H181" t="s">
        <v>8223</v>
      </c>
      <c r="I181" t="s">
        <v>8245</v>
      </c>
      <c r="J181">
        <v>1457056555</v>
      </c>
      <c r="K181" s="10">
        <v>1454464555</v>
      </c>
      <c r="L181" s="15">
        <f t="shared" si="11"/>
        <v>42403.080497685187</v>
      </c>
      <c r="M181" t="b">
        <v>0</v>
      </c>
      <c r="N181">
        <v>2</v>
      </c>
      <c r="O181" t="b">
        <v>0</v>
      </c>
      <c r="P181" t="s">
        <v>8266</v>
      </c>
      <c r="Q181" t="str">
        <f t="shared" si="12"/>
        <v>film &amp; video</v>
      </c>
      <c r="R181" t="str">
        <f t="shared" si="13"/>
        <v>drama</v>
      </c>
      <c r="S181">
        <f t="shared" si="14"/>
        <v>2016</v>
      </c>
    </row>
    <row r="182" spans="1:19" ht="46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s="17">
        <f t="shared" si="10"/>
        <v>0.33416666666666667</v>
      </c>
      <c r="G182" t="s">
        <v>8220</v>
      </c>
      <c r="H182" t="s">
        <v>8224</v>
      </c>
      <c r="I182" t="s">
        <v>8246</v>
      </c>
      <c r="J182">
        <v>1428951600</v>
      </c>
      <c r="K182" s="10">
        <v>1425512843</v>
      </c>
      <c r="L182" s="15">
        <f t="shared" si="11"/>
        <v>42067.991238425922</v>
      </c>
      <c r="M182" t="b">
        <v>0</v>
      </c>
      <c r="N182">
        <v>13</v>
      </c>
      <c r="O182" t="b">
        <v>0</v>
      </c>
      <c r="P182" t="s">
        <v>8266</v>
      </c>
      <c r="Q182" t="str">
        <f t="shared" si="12"/>
        <v>film &amp; video</v>
      </c>
      <c r="R182" t="str">
        <f t="shared" si="13"/>
        <v>drama</v>
      </c>
      <c r="S182">
        <f t="shared" si="14"/>
        <v>2015</v>
      </c>
    </row>
    <row r="183" spans="1:19" ht="46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s="17">
        <f t="shared" si="10"/>
        <v>0.21092608822670172</v>
      </c>
      <c r="G183" t="s">
        <v>8220</v>
      </c>
      <c r="H183" t="s">
        <v>8224</v>
      </c>
      <c r="I183" t="s">
        <v>8246</v>
      </c>
      <c r="J183">
        <v>1434995295</v>
      </c>
      <c r="K183" s="10">
        <v>1432403295</v>
      </c>
      <c r="L183" s="15">
        <f t="shared" si="11"/>
        <v>42147.741840277777</v>
      </c>
      <c r="M183" t="b">
        <v>0</v>
      </c>
      <c r="N183">
        <v>4</v>
      </c>
      <c r="O183" t="b">
        <v>0</v>
      </c>
      <c r="P183" t="s">
        <v>8266</v>
      </c>
      <c r="Q183" t="str">
        <f t="shared" si="12"/>
        <v>film &amp; video</v>
      </c>
      <c r="R183" t="str">
        <f t="shared" si="13"/>
        <v>drama</v>
      </c>
      <c r="S183">
        <f t="shared" si="14"/>
        <v>2015</v>
      </c>
    </row>
    <row r="184" spans="1:19" ht="46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s="17">
        <f t="shared" si="10"/>
        <v>0</v>
      </c>
      <c r="G184" t="s">
        <v>8220</v>
      </c>
      <c r="H184" t="s">
        <v>8223</v>
      </c>
      <c r="I184" t="s">
        <v>8245</v>
      </c>
      <c r="J184">
        <v>1483748232</v>
      </c>
      <c r="K184" s="10">
        <v>1481156232</v>
      </c>
      <c r="L184" s="15">
        <f t="shared" si="11"/>
        <v>42712.011944444443</v>
      </c>
      <c r="M184" t="b">
        <v>0</v>
      </c>
      <c r="N184">
        <v>0</v>
      </c>
      <c r="O184" t="b">
        <v>0</v>
      </c>
      <c r="P184" t="s">
        <v>8266</v>
      </c>
      <c r="Q184" t="str">
        <f t="shared" si="12"/>
        <v>film &amp; video</v>
      </c>
      <c r="R184" t="str">
        <f t="shared" si="13"/>
        <v>drama</v>
      </c>
      <c r="S184">
        <f t="shared" si="14"/>
        <v>2016</v>
      </c>
    </row>
    <row r="185" spans="1:19" ht="16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s="17">
        <f t="shared" si="10"/>
        <v>0.35855999999999999</v>
      </c>
      <c r="G185" t="s">
        <v>8220</v>
      </c>
      <c r="H185" t="s">
        <v>8224</v>
      </c>
      <c r="I185" t="s">
        <v>8246</v>
      </c>
      <c r="J185">
        <v>1417033610</v>
      </c>
      <c r="K185" s="10">
        <v>1414438010</v>
      </c>
      <c r="L185" s="15">
        <f t="shared" si="11"/>
        <v>41939.810300925928</v>
      </c>
      <c r="M185" t="b">
        <v>0</v>
      </c>
      <c r="N185">
        <v>12</v>
      </c>
      <c r="O185" t="b">
        <v>0</v>
      </c>
      <c r="P185" t="s">
        <v>8266</v>
      </c>
      <c r="Q185" t="str">
        <f t="shared" si="12"/>
        <v>film &amp; video</v>
      </c>
      <c r="R185" t="str">
        <f t="shared" si="13"/>
        <v>drama</v>
      </c>
      <c r="S185">
        <f t="shared" si="14"/>
        <v>2014</v>
      </c>
    </row>
    <row r="186" spans="1:19" ht="46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s="17">
        <f t="shared" si="10"/>
        <v>3.4000000000000002E-2</v>
      </c>
      <c r="G186" t="s">
        <v>8220</v>
      </c>
      <c r="H186" t="s">
        <v>8228</v>
      </c>
      <c r="I186" t="s">
        <v>8250</v>
      </c>
      <c r="J186">
        <v>1409543940</v>
      </c>
      <c r="K186" s="10">
        <v>1404586762</v>
      </c>
      <c r="L186" s="15">
        <f t="shared" si="11"/>
        <v>41825.791226851856</v>
      </c>
      <c r="M186" t="b">
        <v>0</v>
      </c>
      <c r="N186">
        <v>2</v>
      </c>
      <c r="O186" t="b">
        <v>0</v>
      </c>
      <c r="P186" t="s">
        <v>8266</v>
      </c>
      <c r="Q186" t="str">
        <f t="shared" si="12"/>
        <v>film &amp; video</v>
      </c>
      <c r="R186" t="str">
        <f t="shared" si="13"/>
        <v>drama</v>
      </c>
      <c r="S186">
        <f t="shared" si="14"/>
        <v>2014</v>
      </c>
    </row>
    <row r="187" spans="1:19" ht="16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s="17">
        <f t="shared" si="10"/>
        <v>5.5E-2</v>
      </c>
      <c r="G187" t="s">
        <v>8220</v>
      </c>
      <c r="H187" t="s">
        <v>8233</v>
      </c>
      <c r="I187" t="s">
        <v>8253</v>
      </c>
      <c r="J187">
        <v>1471557139</v>
      </c>
      <c r="K187" s="10">
        <v>1468965139</v>
      </c>
      <c r="L187" s="15">
        <f t="shared" si="11"/>
        <v>42570.91133101852</v>
      </c>
      <c r="M187" t="b">
        <v>0</v>
      </c>
      <c r="N187">
        <v>10</v>
      </c>
      <c r="O187" t="b">
        <v>0</v>
      </c>
      <c r="P187" t="s">
        <v>8266</v>
      </c>
      <c r="Q187" t="str">
        <f t="shared" si="12"/>
        <v>film &amp; video</v>
      </c>
      <c r="R187" t="str">
        <f t="shared" si="13"/>
        <v>drama</v>
      </c>
      <c r="S187">
        <f t="shared" si="14"/>
        <v>2016</v>
      </c>
    </row>
    <row r="188" spans="1:19" ht="46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s="17">
        <f t="shared" si="10"/>
        <v>0</v>
      </c>
      <c r="G188" t="s">
        <v>8220</v>
      </c>
      <c r="H188" t="s">
        <v>8223</v>
      </c>
      <c r="I188" t="s">
        <v>8245</v>
      </c>
      <c r="J188">
        <v>1488571200</v>
      </c>
      <c r="K188" s="10">
        <v>1485977434</v>
      </c>
      <c r="L188" s="15">
        <f t="shared" si="11"/>
        <v>42767.812893518523</v>
      </c>
      <c r="M188" t="b">
        <v>0</v>
      </c>
      <c r="N188">
        <v>0</v>
      </c>
      <c r="O188" t="b">
        <v>0</v>
      </c>
      <c r="P188" t="s">
        <v>8266</v>
      </c>
      <c r="Q188" t="str">
        <f t="shared" si="12"/>
        <v>film &amp; video</v>
      </c>
      <c r="R188" t="str">
        <f t="shared" si="13"/>
        <v>drama</v>
      </c>
      <c r="S188">
        <f t="shared" si="14"/>
        <v>2017</v>
      </c>
    </row>
    <row r="189" spans="1:19" ht="3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s="17">
        <f t="shared" si="10"/>
        <v>0.16</v>
      </c>
      <c r="G189" t="s">
        <v>8220</v>
      </c>
      <c r="H189" t="s">
        <v>8223</v>
      </c>
      <c r="I189" t="s">
        <v>8245</v>
      </c>
      <c r="J189">
        <v>1437461940</v>
      </c>
      <c r="K189" s="10">
        <v>1435383457</v>
      </c>
      <c r="L189" s="15">
        <f t="shared" si="11"/>
        <v>42182.234456018516</v>
      </c>
      <c r="M189" t="b">
        <v>0</v>
      </c>
      <c r="N189">
        <v>5</v>
      </c>
      <c r="O189" t="b">
        <v>0</v>
      </c>
      <c r="P189" t="s">
        <v>8266</v>
      </c>
      <c r="Q189" t="str">
        <f t="shared" si="12"/>
        <v>film &amp; video</v>
      </c>
      <c r="R189" t="str">
        <f t="shared" si="13"/>
        <v>drama</v>
      </c>
      <c r="S189">
        <f t="shared" si="14"/>
        <v>2015</v>
      </c>
    </row>
    <row r="190" spans="1:19" ht="46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s="17">
        <f t="shared" si="10"/>
        <v>0</v>
      </c>
      <c r="G190" t="s">
        <v>8220</v>
      </c>
      <c r="H190" t="s">
        <v>8223</v>
      </c>
      <c r="I190" t="s">
        <v>8245</v>
      </c>
      <c r="J190">
        <v>1409891015</v>
      </c>
      <c r="K190" s="10">
        <v>1407299015</v>
      </c>
      <c r="L190" s="15">
        <f t="shared" si="11"/>
        <v>41857.18304398148</v>
      </c>
      <c r="M190" t="b">
        <v>0</v>
      </c>
      <c r="N190">
        <v>0</v>
      </c>
      <c r="O190" t="b">
        <v>0</v>
      </c>
      <c r="P190" t="s">
        <v>8266</v>
      </c>
      <c r="Q190" t="str">
        <f t="shared" si="12"/>
        <v>film &amp; video</v>
      </c>
      <c r="R190" t="str">
        <f t="shared" si="13"/>
        <v>drama</v>
      </c>
      <c r="S190">
        <f t="shared" si="14"/>
        <v>2014</v>
      </c>
    </row>
    <row r="191" spans="1:19" ht="46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s="17">
        <f t="shared" si="10"/>
        <v>6.8999999999999997E-4</v>
      </c>
      <c r="G191" t="s">
        <v>8220</v>
      </c>
      <c r="H191" t="s">
        <v>8223</v>
      </c>
      <c r="I191" t="s">
        <v>8245</v>
      </c>
      <c r="J191">
        <v>1472920477</v>
      </c>
      <c r="K191" s="10">
        <v>1467736477</v>
      </c>
      <c r="L191" s="15">
        <f t="shared" si="11"/>
        <v>42556.690706018519</v>
      </c>
      <c r="M191" t="b">
        <v>0</v>
      </c>
      <c r="N191">
        <v>5</v>
      </c>
      <c r="O191" t="b">
        <v>0</v>
      </c>
      <c r="P191" t="s">
        <v>8266</v>
      </c>
      <c r="Q191" t="str">
        <f t="shared" si="12"/>
        <v>film &amp; video</v>
      </c>
      <c r="R191" t="str">
        <f t="shared" si="13"/>
        <v>drama</v>
      </c>
      <c r="S191">
        <f t="shared" si="14"/>
        <v>2016</v>
      </c>
    </row>
    <row r="192" spans="1:19" ht="16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s="17">
        <f t="shared" si="10"/>
        <v>4.1666666666666666E-3</v>
      </c>
      <c r="G192" t="s">
        <v>8220</v>
      </c>
      <c r="H192" t="s">
        <v>8223</v>
      </c>
      <c r="I192" t="s">
        <v>8245</v>
      </c>
      <c r="J192">
        <v>1466091446</v>
      </c>
      <c r="K192" s="10">
        <v>1465227446</v>
      </c>
      <c r="L192" s="15">
        <f t="shared" si="11"/>
        <v>42527.650995370372</v>
      </c>
      <c r="M192" t="b">
        <v>0</v>
      </c>
      <c r="N192">
        <v>1</v>
      </c>
      <c r="O192" t="b">
        <v>0</v>
      </c>
      <c r="P192" t="s">
        <v>8266</v>
      </c>
      <c r="Q192" t="str">
        <f t="shared" si="12"/>
        <v>film &amp; video</v>
      </c>
      <c r="R192" t="str">
        <f t="shared" si="13"/>
        <v>drama</v>
      </c>
      <c r="S192">
        <f t="shared" si="14"/>
        <v>2016</v>
      </c>
    </row>
    <row r="193" spans="1:19" ht="46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s="17">
        <f t="shared" si="10"/>
        <v>0.05</v>
      </c>
      <c r="G193" t="s">
        <v>8220</v>
      </c>
      <c r="H193" t="s">
        <v>8225</v>
      </c>
      <c r="I193" t="s">
        <v>8247</v>
      </c>
      <c r="J193">
        <v>1443782138</v>
      </c>
      <c r="K193" s="10">
        <v>1440326138</v>
      </c>
      <c r="L193" s="15">
        <f t="shared" si="11"/>
        <v>42239.441412037035</v>
      </c>
      <c r="M193" t="b">
        <v>0</v>
      </c>
      <c r="N193">
        <v>3</v>
      </c>
      <c r="O193" t="b">
        <v>0</v>
      </c>
      <c r="P193" t="s">
        <v>8266</v>
      </c>
      <c r="Q193" t="str">
        <f t="shared" si="12"/>
        <v>film &amp; video</v>
      </c>
      <c r="R193" t="str">
        <f t="shared" si="13"/>
        <v>drama</v>
      </c>
      <c r="S193">
        <f t="shared" si="14"/>
        <v>2015</v>
      </c>
    </row>
    <row r="194" spans="1:19" ht="46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s="17">
        <f t="shared" si="10"/>
        <v>1.7E-5</v>
      </c>
      <c r="G194" t="s">
        <v>8220</v>
      </c>
      <c r="H194" t="s">
        <v>8223</v>
      </c>
      <c r="I194" t="s">
        <v>8245</v>
      </c>
      <c r="J194">
        <v>1413572432</v>
      </c>
      <c r="K194" s="10">
        <v>1410980432</v>
      </c>
      <c r="L194" s="15">
        <f t="shared" si="11"/>
        <v>41899.792037037041</v>
      </c>
      <c r="M194" t="b">
        <v>0</v>
      </c>
      <c r="N194">
        <v>3</v>
      </c>
      <c r="O194" t="b">
        <v>0</v>
      </c>
      <c r="P194" t="s">
        <v>8266</v>
      </c>
      <c r="Q194" t="str">
        <f t="shared" si="12"/>
        <v>film &amp; video</v>
      </c>
      <c r="R194" t="str">
        <f t="shared" si="13"/>
        <v>drama</v>
      </c>
      <c r="S194">
        <f t="shared" si="14"/>
        <v>2014</v>
      </c>
    </row>
    <row r="195" spans="1:19" ht="46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s="17">
        <f t="shared" ref="F195:F258" si="15">E195/D195</f>
        <v>0</v>
      </c>
      <c r="G195" t="s">
        <v>8220</v>
      </c>
      <c r="H195" t="s">
        <v>8224</v>
      </c>
      <c r="I195" t="s">
        <v>8246</v>
      </c>
      <c r="J195">
        <v>1417217166</v>
      </c>
      <c r="K195" s="10">
        <v>1412029566</v>
      </c>
      <c r="L195" s="15">
        <f t="shared" ref="L195:L258" si="16">(K195/86400)+ DATE(1970,1,1)</f>
        <v>41911.934791666667</v>
      </c>
      <c r="M195" t="b">
        <v>0</v>
      </c>
      <c r="N195">
        <v>0</v>
      </c>
      <c r="O195" t="b">
        <v>0</v>
      </c>
      <c r="P195" t="s">
        <v>8266</v>
      </c>
      <c r="Q195" t="str">
        <f t="shared" ref="Q195:Q258" si="17">LEFT(P195, SEARCH("/",P195)-1)</f>
        <v>film &amp; video</v>
      </c>
      <c r="R195" t="str">
        <f t="shared" ref="R195:R258" si="18">RIGHT(P195,LEN(P195)-FIND("/",P195))</f>
        <v>drama</v>
      </c>
      <c r="S195">
        <f t="shared" ref="S195:S258" si="19">YEAR(L195)</f>
        <v>2014</v>
      </c>
    </row>
    <row r="196" spans="1:19" ht="46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s="17">
        <f t="shared" si="15"/>
        <v>1.1999999999999999E-3</v>
      </c>
      <c r="G196" t="s">
        <v>8220</v>
      </c>
      <c r="H196" t="s">
        <v>8224</v>
      </c>
      <c r="I196" t="s">
        <v>8246</v>
      </c>
      <c r="J196">
        <v>1457308531</v>
      </c>
      <c r="K196" s="10">
        <v>1452124531</v>
      </c>
      <c r="L196" s="15">
        <f t="shared" si="16"/>
        <v>42375.996886574074</v>
      </c>
      <c r="M196" t="b">
        <v>0</v>
      </c>
      <c r="N196">
        <v>3</v>
      </c>
      <c r="O196" t="b">
        <v>0</v>
      </c>
      <c r="P196" t="s">
        <v>8266</v>
      </c>
      <c r="Q196" t="str">
        <f t="shared" si="17"/>
        <v>film &amp; video</v>
      </c>
      <c r="R196" t="str">
        <f t="shared" si="18"/>
        <v>drama</v>
      </c>
      <c r="S196">
        <f t="shared" si="19"/>
        <v>2016</v>
      </c>
    </row>
    <row r="197" spans="1:19" ht="46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s="17">
        <f t="shared" si="15"/>
        <v>0</v>
      </c>
      <c r="G197" t="s">
        <v>8220</v>
      </c>
      <c r="H197" t="s">
        <v>8223</v>
      </c>
      <c r="I197" t="s">
        <v>8245</v>
      </c>
      <c r="J197">
        <v>1436544332</v>
      </c>
      <c r="K197" s="10">
        <v>1431360332</v>
      </c>
      <c r="L197" s="15">
        <f t="shared" si="16"/>
        <v>42135.67050925926</v>
      </c>
      <c r="M197" t="b">
        <v>0</v>
      </c>
      <c r="N197">
        <v>0</v>
      </c>
      <c r="O197" t="b">
        <v>0</v>
      </c>
      <c r="P197" t="s">
        <v>8266</v>
      </c>
      <c r="Q197" t="str">
        <f t="shared" si="17"/>
        <v>film &amp; video</v>
      </c>
      <c r="R197" t="str">
        <f t="shared" si="18"/>
        <v>drama</v>
      </c>
      <c r="S197">
        <f t="shared" si="19"/>
        <v>2015</v>
      </c>
    </row>
    <row r="198" spans="1:19" ht="46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s="17">
        <f t="shared" si="15"/>
        <v>0.41857142857142859</v>
      </c>
      <c r="G198" t="s">
        <v>8220</v>
      </c>
      <c r="H198" t="s">
        <v>8224</v>
      </c>
      <c r="I198" t="s">
        <v>8246</v>
      </c>
      <c r="J198">
        <v>1444510800</v>
      </c>
      <c r="K198" s="10">
        <v>1442062898</v>
      </c>
      <c r="L198" s="15">
        <f t="shared" si="16"/>
        <v>42259.542800925927</v>
      </c>
      <c r="M198" t="b">
        <v>0</v>
      </c>
      <c r="N198">
        <v>19</v>
      </c>
      <c r="O198" t="b">
        <v>0</v>
      </c>
      <c r="P198" t="s">
        <v>8266</v>
      </c>
      <c r="Q198" t="str">
        <f t="shared" si="17"/>
        <v>film &amp; video</v>
      </c>
      <c r="R198" t="str">
        <f t="shared" si="18"/>
        <v>drama</v>
      </c>
      <c r="S198">
        <f t="shared" si="19"/>
        <v>2015</v>
      </c>
    </row>
    <row r="199" spans="1:19" ht="46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s="17">
        <f t="shared" si="15"/>
        <v>0.1048</v>
      </c>
      <c r="G199" t="s">
        <v>8220</v>
      </c>
      <c r="H199" t="s">
        <v>8224</v>
      </c>
      <c r="I199" t="s">
        <v>8246</v>
      </c>
      <c r="J199">
        <v>1487365200</v>
      </c>
      <c r="K199" s="10">
        <v>1483734100</v>
      </c>
      <c r="L199" s="15">
        <f t="shared" si="16"/>
        <v>42741.848379629635</v>
      </c>
      <c r="M199" t="b">
        <v>0</v>
      </c>
      <c r="N199">
        <v>8</v>
      </c>
      <c r="O199" t="b">
        <v>0</v>
      </c>
      <c r="P199" t="s">
        <v>8266</v>
      </c>
      <c r="Q199" t="str">
        <f t="shared" si="17"/>
        <v>film &amp; video</v>
      </c>
      <c r="R199" t="str">
        <f t="shared" si="18"/>
        <v>drama</v>
      </c>
      <c r="S199">
        <f t="shared" si="19"/>
        <v>2017</v>
      </c>
    </row>
    <row r="200" spans="1:19" ht="46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s="17">
        <f t="shared" si="15"/>
        <v>1.116E-2</v>
      </c>
      <c r="G200" t="s">
        <v>8220</v>
      </c>
      <c r="H200" t="s">
        <v>8223</v>
      </c>
      <c r="I200" t="s">
        <v>8245</v>
      </c>
      <c r="J200">
        <v>1412500322</v>
      </c>
      <c r="K200" s="10">
        <v>1409908322</v>
      </c>
      <c r="L200" s="15">
        <f t="shared" si="16"/>
        <v>41887.383356481485</v>
      </c>
      <c r="M200" t="b">
        <v>0</v>
      </c>
      <c r="N200">
        <v>6</v>
      </c>
      <c r="O200" t="b">
        <v>0</v>
      </c>
      <c r="P200" t="s">
        <v>8266</v>
      </c>
      <c r="Q200" t="str">
        <f t="shared" si="17"/>
        <v>film &amp; video</v>
      </c>
      <c r="R200" t="str">
        <f t="shared" si="18"/>
        <v>drama</v>
      </c>
      <c r="S200">
        <f t="shared" si="19"/>
        <v>2014</v>
      </c>
    </row>
    <row r="201" spans="1:19" ht="46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s="17">
        <f t="shared" si="15"/>
        <v>0</v>
      </c>
      <c r="G201" t="s">
        <v>8220</v>
      </c>
      <c r="H201" t="s">
        <v>8223</v>
      </c>
      <c r="I201" t="s">
        <v>8245</v>
      </c>
      <c r="J201">
        <v>1472698702</v>
      </c>
      <c r="K201" s="10">
        <v>1470106702</v>
      </c>
      <c r="L201" s="15">
        <f t="shared" si="16"/>
        <v>42584.123865740738</v>
      </c>
      <c r="M201" t="b">
        <v>0</v>
      </c>
      <c r="N201">
        <v>0</v>
      </c>
      <c r="O201" t="b">
        <v>0</v>
      </c>
      <c r="P201" t="s">
        <v>8266</v>
      </c>
      <c r="Q201" t="str">
        <f t="shared" si="17"/>
        <v>film &amp; video</v>
      </c>
      <c r="R201" t="str">
        <f t="shared" si="18"/>
        <v>drama</v>
      </c>
      <c r="S201">
        <f t="shared" si="19"/>
        <v>2016</v>
      </c>
    </row>
    <row r="202" spans="1:19" ht="3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s="17">
        <f t="shared" si="15"/>
        <v>0.26192500000000002</v>
      </c>
      <c r="G202" t="s">
        <v>8220</v>
      </c>
      <c r="H202" t="s">
        <v>8223</v>
      </c>
      <c r="I202" t="s">
        <v>8245</v>
      </c>
      <c r="J202">
        <v>1410746403</v>
      </c>
      <c r="K202" s="10">
        <v>1408154403</v>
      </c>
      <c r="L202" s="15">
        <f t="shared" si="16"/>
        <v>41867.083368055552</v>
      </c>
      <c r="M202" t="b">
        <v>0</v>
      </c>
      <c r="N202">
        <v>18</v>
      </c>
      <c r="O202" t="b">
        <v>0</v>
      </c>
      <c r="P202" t="s">
        <v>8266</v>
      </c>
      <c r="Q202" t="str">
        <f t="shared" si="17"/>
        <v>film &amp; video</v>
      </c>
      <c r="R202" t="str">
        <f t="shared" si="18"/>
        <v>drama</v>
      </c>
      <c r="S202">
        <f t="shared" si="19"/>
        <v>2014</v>
      </c>
    </row>
    <row r="203" spans="1:19" ht="46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s="17">
        <f t="shared" si="15"/>
        <v>0.58461538461538465</v>
      </c>
      <c r="G203" t="s">
        <v>8220</v>
      </c>
      <c r="H203" t="s">
        <v>8223</v>
      </c>
      <c r="I203" t="s">
        <v>8245</v>
      </c>
      <c r="J203">
        <v>1423424329</v>
      </c>
      <c r="K203" s="10">
        <v>1421696329</v>
      </c>
      <c r="L203" s="15">
        <f t="shared" si="16"/>
        <v>42023.818622685183</v>
      </c>
      <c r="M203" t="b">
        <v>0</v>
      </c>
      <c r="N203">
        <v>7</v>
      </c>
      <c r="O203" t="b">
        <v>0</v>
      </c>
      <c r="P203" t="s">
        <v>8266</v>
      </c>
      <c r="Q203" t="str">
        <f t="shared" si="17"/>
        <v>film &amp; video</v>
      </c>
      <c r="R203" t="str">
        <f t="shared" si="18"/>
        <v>drama</v>
      </c>
      <c r="S203">
        <f t="shared" si="19"/>
        <v>2015</v>
      </c>
    </row>
    <row r="204" spans="1:19" ht="16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s="17">
        <f t="shared" si="15"/>
        <v>0</v>
      </c>
      <c r="G204" t="s">
        <v>8220</v>
      </c>
      <c r="H204" t="s">
        <v>8223</v>
      </c>
      <c r="I204" t="s">
        <v>8245</v>
      </c>
      <c r="J204">
        <v>1444337940</v>
      </c>
      <c r="K204" s="10">
        <v>1441750564</v>
      </c>
      <c r="L204" s="15">
        <f t="shared" si="16"/>
        <v>42255.927824074075</v>
      </c>
      <c r="M204" t="b">
        <v>0</v>
      </c>
      <c r="N204">
        <v>0</v>
      </c>
      <c r="O204" t="b">
        <v>0</v>
      </c>
      <c r="P204" t="s">
        <v>8266</v>
      </c>
      <c r="Q204" t="str">
        <f t="shared" si="17"/>
        <v>film &amp; video</v>
      </c>
      <c r="R204" t="str">
        <f t="shared" si="18"/>
        <v>drama</v>
      </c>
      <c r="S204">
        <f t="shared" si="19"/>
        <v>2015</v>
      </c>
    </row>
    <row r="205" spans="1:19" ht="46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s="17">
        <f t="shared" si="15"/>
        <v>0.2984</v>
      </c>
      <c r="G205" t="s">
        <v>8220</v>
      </c>
      <c r="H205" t="s">
        <v>8224</v>
      </c>
      <c r="I205" t="s">
        <v>8246</v>
      </c>
      <c r="J205">
        <v>1422562864</v>
      </c>
      <c r="K205" s="10">
        <v>1417378864</v>
      </c>
      <c r="L205" s="15">
        <f t="shared" si="16"/>
        <v>41973.847962962958</v>
      </c>
      <c r="M205" t="b">
        <v>0</v>
      </c>
      <c r="N205">
        <v>8</v>
      </c>
      <c r="O205" t="b">
        <v>0</v>
      </c>
      <c r="P205" t="s">
        <v>8266</v>
      </c>
      <c r="Q205" t="str">
        <f t="shared" si="17"/>
        <v>film &amp; video</v>
      </c>
      <c r="R205" t="str">
        <f t="shared" si="18"/>
        <v>drama</v>
      </c>
      <c r="S205">
        <f t="shared" si="19"/>
        <v>2014</v>
      </c>
    </row>
    <row r="206" spans="1:19" ht="46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s="17">
        <f t="shared" si="15"/>
        <v>0.50721666666666665</v>
      </c>
      <c r="G206" t="s">
        <v>8220</v>
      </c>
      <c r="H206" t="s">
        <v>8225</v>
      </c>
      <c r="I206" t="s">
        <v>8247</v>
      </c>
      <c r="J206">
        <v>1470319203</v>
      </c>
      <c r="K206" s="10">
        <v>1467727203</v>
      </c>
      <c r="L206" s="15">
        <f t="shared" si="16"/>
        <v>42556.583368055552</v>
      </c>
      <c r="M206" t="b">
        <v>0</v>
      </c>
      <c r="N206">
        <v>1293</v>
      </c>
      <c r="O206" t="b">
        <v>0</v>
      </c>
      <c r="P206" t="s">
        <v>8266</v>
      </c>
      <c r="Q206" t="str">
        <f t="shared" si="17"/>
        <v>film &amp; video</v>
      </c>
      <c r="R206" t="str">
        <f t="shared" si="18"/>
        <v>drama</v>
      </c>
      <c r="S206">
        <f t="shared" si="19"/>
        <v>2016</v>
      </c>
    </row>
    <row r="207" spans="1:19" ht="46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s="17">
        <f t="shared" si="15"/>
        <v>0.16250000000000001</v>
      </c>
      <c r="G207" t="s">
        <v>8220</v>
      </c>
      <c r="H207" t="s">
        <v>8223</v>
      </c>
      <c r="I207" t="s">
        <v>8245</v>
      </c>
      <c r="J207">
        <v>1444144222</v>
      </c>
      <c r="K207" s="10">
        <v>1441120222</v>
      </c>
      <c r="L207" s="15">
        <f t="shared" si="16"/>
        <v>42248.632199074069</v>
      </c>
      <c r="M207" t="b">
        <v>0</v>
      </c>
      <c r="N207">
        <v>17</v>
      </c>
      <c r="O207" t="b">
        <v>0</v>
      </c>
      <c r="P207" t="s">
        <v>8266</v>
      </c>
      <c r="Q207" t="str">
        <f t="shared" si="17"/>
        <v>film &amp; video</v>
      </c>
      <c r="R207" t="str">
        <f t="shared" si="18"/>
        <v>drama</v>
      </c>
      <c r="S207">
        <f t="shared" si="19"/>
        <v>2015</v>
      </c>
    </row>
    <row r="208" spans="1:19" ht="46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s="17">
        <f t="shared" si="15"/>
        <v>0</v>
      </c>
      <c r="G208" t="s">
        <v>8220</v>
      </c>
      <c r="H208" t="s">
        <v>8223</v>
      </c>
      <c r="I208" t="s">
        <v>8245</v>
      </c>
      <c r="J208">
        <v>1470441983</v>
      </c>
      <c r="K208" s="10">
        <v>1468627583</v>
      </c>
      <c r="L208" s="15">
        <f t="shared" si="16"/>
        <v>42567.004432870366</v>
      </c>
      <c r="M208" t="b">
        <v>0</v>
      </c>
      <c r="N208">
        <v>0</v>
      </c>
      <c r="O208" t="b">
        <v>0</v>
      </c>
      <c r="P208" t="s">
        <v>8266</v>
      </c>
      <c r="Q208" t="str">
        <f t="shared" si="17"/>
        <v>film &amp; video</v>
      </c>
      <c r="R208" t="str">
        <f t="shared" si="18"/>
        <v>drama</v>
      </c>
      <c r="S208">
        <f t="shared" si="19"/>
        <v>2016</v>
      </c>
    </row>
    <row r="209" spans="1:19" ht="46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s="17">
        <f t="shared" si="15"/>
        <v>0.15214285714285714</v>
      </c>
      <c r="G209" t="s">
        <v>8220</v>
      </c>
      <c r="H209" t="s">
        <v>8228</v>
      </c>
      <c r="I209" t="s">
        <v>8250</v>
      </c>
      <c r="J209">
        <v>1420346638</v>
      </c>
      <c r="K209" s="10">
        <v>1417754638</v>
      </c>
      <c r="L209" s="15">
        <f t="shared" si="16"/>
        <v>41978.197199074071</v>
      </c>
      <c r="M209" t="b">
        <v>0</v>
      </c>
      <c r="N209">
        <v>13</v>
      </c>
      <c r="O209" t="b">
        <v>0</v>
      </c>
      <c r="P209" t="s">
        <v>8266</v>
      </c>
      <c r="Q209" t="str">
        <f t="shared" si="17"/>
        <v>film &amp; video</v>
      </c>
      <c r="R209" t="str">
        <f t="shared" si="18"/>
        <v>drama</v>
      </c>
      <c r="S209">
        <f t="shared" si="19"/>
        <v>2014</v>
      </c>
    </row>
    <row r="210" spans="1:19" ht="46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s="17">
        <f t="shared" si="15"/>
        <v>0</v>
      </c>
      <c r="G210" t="s">
        <v>8220</v>
      </c>
      <c r="H210" t="s">
        <v>8225</v>
      </c>
      <c r="I210" t="s">
        <v>8247</v>
      </c>
      <c r="J210">
        <v>1418719967</v>
      </c>
      <c r="K210" s="10">
        <v>1416127967</v>
      </c>
      <c r="L210" s="15">
        <f t="shared" si="16"/>
        <v>41959.369988425926</v>
      </c>
      <c r="M210" t="b">
        <v>0</v>
      </c>
      <c r="N210">
        <v>0</v>
      </c>
      <c r="O210" t="b">
        <v>0</v>
      </c>
      <c r="P210" t="s">
        <v>8266</v>
      </c>
      <c r="Q210" t="str">
        <f t="shared" si="17"/>
        <v>film &amp; video</v>
      </c>
      <c r="R210" t="str">
        <f t="shared" si="18"/>
        <v>drama</v>
      </c>
      <c r="S210">
        <f t="shared" si="19"/>
        <v>2014</v>
      </c>
    </row>
    <row r="211" spans="1:19" ht="46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s="17">
        <f t="shared" si="15"/>
        <v>0</v>
      </c>
      <c r="G211" t="s">
        <v>8220</v>
      </c>
      <c r="H211" t="s">
        <v>8223</v>
      </c>
      <c r="I211" t="s">
        <v>8245</v>
      </c>
      <c r="J211">
        <v>1436566135</v>
      </c>
      <c r="K211" s="10">
        <v>1433974135</v>
      </c>
      <c r="L211" s="15">
        <f t="shared" si="16"/>
        <v>42165.922858796301</v>
      </c>
      <c r="M211" t="b">
        <v>0</v>
      </c>
      <c r="N211">
        <v>0</v>
      </c>
      <c r="O211" t="b">
        <v>0</v>
      </c>
      <c r="P211" t="s">
        <v>8266</v>
      </c>
      <c r="Q211" t="str">
        <f t="shared" si="17"/>
        <v>film &amp; video</v>
      </c>
      <c r="R211" t="str">
        <f t="shared" si="18"/>
        <v>drama</v>
      </c>
      <c r="S211">
        <f t="shared" si="19"/>
        <v>2015</v>
      </c>
    </row>
    <row r="212" spans="1:19" ht="46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s="17">
        <f t="shared" si="15"/>
        <v>0.2525</v>
      </c>
      <c r="G212" t="s">
        <v>8220</v>
      </c>
      <c r="H212" t="s">
        <v>8223</v>
      </c>
      <c r="I212" t="s">
        <v>8245</v>
      </c>
      <c r="J212">
        <v>1443675600</v>
      </c>
      <c r="K212" s="10">
        <v>1441157592</v>
      </c>
      <c r="L212" s="15">
        <f t="shared" si="16"/>
        <v>42249.064722222218</v>
      </c>
      <c r="M212" t="b">
        <v>0</v>
      </c>
      <c r="N212">
        <v>33</v>
      </c>
      <c r="O212" t="b">
        <v>0</v>
      </c>
      <c r="P212" t="s">
        <v>8266</v>
      </c>
      <c r="Q212" t="str">
        <f t="shared" si="17"/>
        <v>film &amp; video</v>
      </c>
      <c r="R212" t="str">
        <f t="shared" si="18"/>
        <v>drama</v>
      </c>
      <c r="S212">
        <f t="shared" si="19"/>
        <v>2015</v>
      </c>
    </row>
    <row r="213" spans="1:19" ht="46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s="17">
        <f t="shared" si="15"/>
        <v>0.44600000000000001</v>
      </c>
      <c r="G213" t="s">
        <v>8220</v>
      </c>
      <c r="H213" t="s">
        <v>8223</v>
      </c>
      <c r="I213" t="s">
        <v>8245</v>
      </c>
      <c r="J213">
        <v>1442634617</v>
      </c>
      <c r="K213" s="10">
        <v>1440042617</v>
      </c>
      <c r="L213" s="15">
        <f t="shared" si="16"/>
        <v>42236.159918981481</v>
      </c>
      <c r="M213" t="b">
        <v>0</v>
      </c>
      <c r="N213">
        <v>12</v>
      </c>
      <c r="O213" t="b">
        <v>0</v>
      </c>
      <c r="P213" t="s">
        <v>8266</v>
      </c>
      <c r="Q213" t="str">
        <f t="shared" si="17"/>
        <v>film &amp; video</v>
      </c>
      <c r="R213" t="str">
        <f t="shared" si="18"/>
        <v>drama</v>
      </c>
      <c r="S213">
        <f t="shared" si="19"/>
        <v>2015</v>
      </c>
    </row>
    <row r="214" spans="1:19" ht="3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s="17">
        <f t="shared" si="15"/>
        <v>1.5873015873015873E-4</v>
      </c>
      <c r="G214" t="s">
        <v>8220</v>
      </c>
      <c r="H214" t="s">
        <v>8223</v>
      </c>
      <c r="I214" t="s">
        <v>8245</v>
      </c>
      <c r="J214">
        <v>1460837320</v>
      </c>
      <c r="K214" s="10">
        <v>1455656920</v>
      </c>
      <c r="L214" s="15">
        <f t="shared" si="16"/>
        <v>42416.881018518514</v>
      </c>
      <c r="M214" t="b">
        <v>0</v>
      </c>
      <c r="N214">
        <v>1</v>
      </c>
      <c r="O214" t="b">
        <v>0</v>
      </c>
      <c r="P214" t="s">
        <v>8266</v>
      </c>
      <c r="Q214" t="str">
        <f t="shared" si="17"/>
        <v>film &amp; video</v>
      </c>
      <c r="R214" t="str">
        <f t="shared" si="18"/>
        <v>drama</v>
      </c>
      <c r="S214">
        <f t="shared" si="19"/>
        <v>2016</v>
      </c>
    </row>
    <row r="215" spans="1:19" ht="3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s="17">
        <f t="shared" si="15"/>
        <v>4.0000000000000002E-4</v>
      </c>
      <c r="G215" t="s">
        <v>8220</v>
      </c>
      <c r="H215" t="s">
        <v>8223</v>
      </c>
      <c r="I215" t="s">
        <v>8245</v>
      </c>
      <c r="J215">
        <v>1439734001</v>
      </c>
      <c r="K215" s="10">
        <v>1437142547</v>
      </c>
      <c r="L215" s="15">
        <f t="shared" si="16"/>
        <v>42202.594293981485</v>
      </c>
      <c r="M215" t="b">
        <v>0</v>
      </c>
      <c r="N215">
        <v>1</v>
      </c>
      <c r="O215" t="b">
        <v>0</v>
      </c>
      <c r="P215" t="s">
        <v>8266</v>
      </c>
      <c r="Q215" t="str">
        <f t="shared" si="17"/>
        <v>film &amp; video</v>
      </c>
      <c r="R215" t="str">
        <f t="shared" si="18"/>
        <v>drama</v>
      </c>
      <c r="S215">
        <f t="shared" si="19"/>
        <v>2015</v>
      </c>
    </row>
    <row r="216" spans="1:19" ht="46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s="17">
        <f t="shared" si="15"/>
        <v>8.0000000000000007E-5</v>
      </c>
      <c r="G216" t="s">
        <v>8220</v>
      </c>
      <c r="H216" t="s">
        <v>8223</v>
      </c>
      <c r="I216" t="s">
        <v>8245</v>
      </c>
      <c r="J216">
        <v>1425655349</v>
      </c>
      <c r="K216" s="10">
        <v>1420471349</v>
      </c>
      <c r="L216" s="15">
        <f t="shared" si="16"/>
        <v>42009.64061342593</v>
      </c>
      <c r="M216" t="b">
        <v>0</v>
      </c>
      <c r="N216">
        <v>1</v>
      </c>
      <c r="O216" t="b">
        <v>0</v>
      </c>
      <c r="P216" t="s">
        <v>8266</v>
      </c>
      <c r="Q216" t="str">
        <f t="shared" si="17"/>
        <v>film &amp; video</v>
      </c>
      <c r="R216" t="str">
        <f t="shared" si="18"/>
        <v>drama</v>
      </c>
      <c r="S216">
        <f t="shared" si="19"/>
        <v>2015</v>
      </c>
    </row>
    <row r="217" spans="1:19" ht="46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s="17">
        <f t="shared" si="15"/>
        <v>2.2727272727272726E-3</v>
      </c>
      <c r="G217" t="s">
        <v>8220</v>
      </c>
      <c r="H217" t="s">
        <v>8224</v>
      </c>
      <c r="I217" t="s">
        <v>8246</v>
      </c>
      <c r="J217">
        <v>1455753540</v>
      </c>
      <c r="K217" s="10">
        <v>1452058282</v>
      </c>
      <c r="L217" s="15">
        <f t="shared" si="16"/>
        <v>42375.230115740742</v>
      </c>
      <c r="M217" t="b">
        <v>0</v>
      </c>
      <c r="N217">
        <v>1</v>
      </c>
      <c r="O217" t="b">
        <v>0</v>
      </c>
      <c r="P217" t="s">
        <v>8266</v>
      </c>
      <c r="Q217" t="str">
        <f t="shared" si="17"/>
        <v>film &amp; video</v>
      </c>
      <c r="R217" t="str">
        <f t="shared" si="18"/>
        <v>drama</v>
      </c>
      <c r="S217">
        <f t="shared" si="19"/>
        <v>2016</v>
      </c>
    </row>
    <row r="218" spans="1:19" ht="46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s="17">
        <f t="shared" si="15"/>
        <v>0.55698440000000005</v>
      </c>
      <c r="G218" t="s">
        <v>8220</v>
      </c>
      <c r="H218" t="s">
        <v>8223</v>
      </c>
      <c r="I218" t="s">
        <v>8245</v>
      </c>
      <c r="J218">
        <v>1429740037</v>
      </c>
      <c r="K218" s="10">
        <v>1425423637</v>
      </c>
      <c r="L218" s="15">
        <f t="shared" si="16"/>
        <v>42066.958761574075</v>
      </c>
      <c r="M218" t="b">
        <v>0</v>
      </c>
      <c r="N218">
        <v>84</v>
      </c>
      <c r="O218" t="b">
        <v>0</v>
      </c>
      <c r="P218" t="s">
        <v>8266</v>
      </c>
      <c r="Q218" t="str">
        <f t="shared" si="17"/>
        <v>film &amp; video</v>
      </c>
      <c r="R218" t="str">
        <f t="shared" si="18"/>
        <v>drama</v>
      </c>
      <c r="S218">
        <f t="shared" si="19"/>
        <v>2015</v>
      </c>
    </row>
    <row r="219" spans="1:19" ht="16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s="17">
        <f t="shared" si="15"/>
        <v>0.11942999999999999</v>
      </c>
      <c r="G219" t="s">
        <v>8220</v>
      </c>
      <c r="H219" t="s">
        <v>8234</v>
      </c>
      <c r="I219" t="s">
        <v>8254</v>
      </c>
      <c r="J219">
        <v>1419780149</v>
      </c>
      <c r="K219" s="10">
        <v>1417101749</v>
      </c>
      <c r="L219" s="15">
        <f t="shared" si="16"/>
        <v>41970.64061342593</v>
      </c>
      <c r="M219" t="b">
        <v>0</v>
      </c>
      <c r="N219">
        <v>38</v>
      </c>
      <c r="O219" t="b">
        <v>0</v>
      </c>
      <c r="P219" t="s">
        <v>8266</v>
      </c>
      <c r="Q219" t="str">
        <f t="shared" si="17"/>
        <v>film &amp; video</v>
      </c>
      <c r="R219" t="str">
        <f t="shared" si="18"/>
        <v>drama</v>
      </c>
      <c r="S219">
        <f t="shared" si="19"/>
        <v>2014</v>
      </c>
    </row>
    <row r="220" spans="1:19" ht="46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s="17">
        <f t="shared" si="15"/>
        <v>0.02</v>
      </c>
      <c r="G220" t="s">
        <v>8220</v>
      </c>
      <c r="H220" t="s">
        <v>8223</v>
      </c>
      <c r="I220" t="s">
        <v>8245</v>
      </c>
      <c r="J220">
        <v>1431702289</v>
      </c>
      <c r="K220" s="10">
        <v>1426518289</v>
      </c>
      <c r="L220" s="15">
        <f t="shared" si="16"/>
        <v>42079.628344907411</v>
      </c>
      <c r="M220" t="b">
        <v>0</v>
      </c>
      <c r="N220">
        <v>1</v>
      </c>
      <c r="O220" t="b">
        <v>0</v>
      </c>
      <c r="P220" t="s">
        <v>8266</v>
      </c>
      <c r="Q220" t="str">
        <f t="shared" si="17"/>
        <v>film &amp; video</v>
      </c>
      <c r="R220" t="str">
        <f t="shared" si="18"/>
        <v>drama</v>
      </c>
      <c r="S220">
        <f t="shared" si="19"/>
        <v>2015</v>
      </c>
    </row>
    <row r="221" spans="1:19" ht="3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s="17">
        <f t="shared" si="15"/>
        <v>0.17630000000000001</v>
      </c>
      <c r="G221" t="s">
        <v>8220</v>
      </c>
      <c r="H221" t="s">
        <v>8223</v>
      </c>
      <c r="I221" t="s">
        <v>8245</v>
      </c>
      <c r="J221">
        <v>1459493940</v>
      </c>
      <c r="K221" s="10">
        <v>1456732225</v>
      </c>
      <c r="L221" s="15">
        <f t="shared" si="16"/>
        <v>42429.326678240745</v>
      </c>
      <c r="M221" t="b">
        <v>0</v>
      </c>
      <c r="N221">
        <v>76</v>
      </c>
      <c r="O221" t="b">
        <v>0</v>
      </c>
      <c r="P221" t="s">
        <v>8266</v>
      </c>
      <c r="Q221" t="str">
        <f t="shared" si="17"/>
        <v>film &amp; video</v>
      </c>
      <c r="R221" t="str">
        <f t="shared" si="18"/>
        <v>drama</v>
      </c>
      <c r="S221">
        <f t="shared" si="19"/>
        <v>2016</v>
      </c>
    </row>
    <row r="222" spans="1:19" ht="46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s="17">
        <f t="shared" si="15"/>
        <v>7.1999999999999998E-3</v>
      </c>
      <c r="G222" t="s">
        <v>8220</v>
      </c>
      <c r="H222" t="s">
        <v>8223</v>
      </c>
      <c r="I222" t="s">
        <v>8245</v>
      </c>
      <c r="J222">
        <v>1440101160</v>
      </c>
      <c r="K222" s="10">
        <v>1436542030</v>
      </c>
      <c r="L222" s="15">
        <f t="shared" si="16"/>
        <v>42195.643865740742</v>
      </c>
      <c r="M222" t="b">
        <v>0</v>
      </c>
      <c r="N222">
        <v>3</v>
      </c>
      <c r="O222" t="b">
        <v>0</v>
      </c>
      <c r="P222" t="s">
        <v>8266</v>
      </c>
      <c r="Q222" t="str">
        <f t="shared" si="17"/>
        <v>film &amp; video</v>
      </c>
      <c r="R222" t="str">
        <f t="shared" si="18"/>
        <v>drama</v>
      </c>
      <c r="S222">
        <f t="shared" si="19"/>
        <v>2015</v>
      </c>
    </row>
    <row r="223" spans="1:19" ht="16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s="17">
        <f t="shared" si="15"/>
        <v>0</v>
      </c>
      <c r="G223" t="s">
        <v>8220</v>
      </c>
      <c r="H223" t="s">
        <v>8223</v>
      </c>
      <c r="I223" t="s">
        <v>8245</v>
      </c>
      <c r="J223">
        <v>1427569564</v>
      </c>
      <c r="K223" s="10">
        <v>1422389164</v>
      </c>
      <c r="L223" s="15">
        <f t="shared" si="16"/>
        <v>42031.837546296301</v>
      </c>
      <c r="M223" t="b">
        <v>0</v>
      </c>
      <c r="N223">
        <v>0</v>
      </c>
      <c r="O223" t="b">
        <v>0</v>
      </c>
      <c r="P223" t="s">
        <v>8266</v>
      </c>
      <c r="Q223" t="str">
        <f t="shared" si="17"/>
        <v>film &amp; video</v>
      </c>
      <c r="R223" t="str">
        <f t="shared" si="18"/>
        <v>drama</v>
      </c>
      <c r="S223">
        <f t="shared" si="19"/>
        <v>2015</v>
      </c>
    </row>
    <row r="224" spans="1:19" ht="46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s="17">
        <f t="shared" si="15"/>
        <v>0.13</v>
      </c>
      <c r="G224" t="s">
        <v>8220</v>
      </c>
      <c r="H224" t="s">
        <v>8223</v>
      </c>
      <c r="I224" t="s">
        <v>8245</v>
      </c>
      <c r="J224">
        <v>1427423940</v>
      </c>
      <c r="K224" s="10">
        <v>1422383318</v>
      </c>
      <c r="L224" s="15">
        <f t="shared" si="16"/>
        <v>42031.769884259258</v>
      </c>
      <c r="M224" t="b">
        <v>0</v>
      </c>
      <c r="N224">
        <v>2</v>
      </c>
      <c r="O224" t="b">
        <v>0</v>
      </c>
      <c r="P224" t="s">
        <v>8266</v>
      </c>
      <c r="Q224" t="str">
        <f t="shared" si="17"/>
        <v>film &amp; video</v>
      </c>
      <c r="R224" t="str">
        <f t="shared" si="18"/>
        <v>drama</v>
      </c>
      <c r="S224">
        <f t="shared" si="19"/>
        <v>2015</v>
      </c>
    </row>
    <row r="225" spans="1:19" ht="46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s="17">
        <f t="shared" si="15"/>
        <v>0</v>
      </c>
      <c r="G225" t="s">
        <v>8220</v>
      </c>
      <c r="H225" t="s">
        <v>8223</v>
      </c>
      <c r="I225" t="s">
        <v>8245</v>
      </c>
      <c r="J225">
        <v>1463879100</v>
      </c>
      <c r="K225" s="10">
        <v>1461287350</v>
      </c>
      <c r="L225" s="15">
        <f t="shared" si="16"/>
        <v>42482.048032407409</v>
      </c>
      <c r="M225" t="b">
        <v>0</v>
      </c>
      <c r="N225">
        <v>0</v>
      </c>
      <c r="O225" t="b">
        <v>0</v>
      </c>
      <c r="P225" t="s">
        <v>8266</v>
      </c>
      <c r="Q225" t="str">
        <f t="shared" si="17"/>
        <v>film &amp; video</v>
      </c>
      <c r="R225" t="str">
        <f t="shared" si="18"/>
        <v>drama</v>
      </c>
      <c r="S225">
        <f t="shared" si="19"/>
        <v>2016</v>
      </c>
    </row>
    <row r="226" spans="1:19" ht="46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s="17">
        <f t="shared" si="15"/>
        <v>0</v>
      </c>
      <c r="G226" t="s">
        <v>8220</v>
      </c>
      <c r="H226" t="s">
        <v>8225</v>
      </c>
      <c r="I226" t="s">
        <v>8247</v>
      </c>
      <c r="J226">
        <v>1436506726</v>
      </c>
      <c r="K226" s="10">
        <v>1431322726</v>
      </c>
      <c r="L226" s="15">
        <f t="shared" si="16"/>
        <v>42135.235254629632</v>
      </c>
      <c r="M226" t="b">
        <v>0</v>
      </c>
      <c r="N226">
        <v>0</v>
      </c>
      <c r="O226" t="b">
        <v>0</v>
      </c>
      <c r="P226" t="s">
        <v>8266</v>
      </c>
      <c r="Q226" t="str">
        <f t="shared" si="17"/>
        <v>film &amp; video</v>
      </c>
      <c r="R226" t="str">
        <f t="shared" si="18"/>
        <v>drama</v>
      </c>
      <c r="S226">
        <f t="shared" si="19"/>
        <v>2015</v>
      </c>
    </row>
    <row r="227" spans="1:19" ht="46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s="17">
        <f t="shared" si="15"/>
        <v>0</v>
      </c>
      <c r="G227" t="s">
        <v>8220</v>
      </c>
      <c r="H227" t="s">
        <v>8223</v>
      </c>
      <c r="I227" t="s">
        <v>8245</v>
      </c>
      <c r="J227">
        <v>1460153054</v>
      </c>
      <c r="K227" s="10">
        <v>1457564654</v>
      </c>
      <c r="L227" s="15">
        <f t="shared" si="16"/>
        <v>42438.961273148147</v>
      </c>
      <c r="M227" t="b">
        <v>0</v>
      </c>
      <c r="N227">
        <v>0</v>
      </c>
      <c r="O227" t="b">
        <v>0</v>
      </c>
      <c r="P227" t="s">
        <v>8266</v>
      </c>
      <c r="Q227" t="str">
        <f t="shared" si="17"/>
        <v>film &amp; video</v>
      </c>
      <c r="R227" t="str">
        <f t="shared" si="18"/>
        <v>drama</v>
      </c>
      <c r="S227">
        <f t="shared" si="19"/>
        <v>2016</v>
      </c>
    </row>
    <row r="228" spans="1:19" ht="3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s="17">
        <f t="shared" si="15"/>
        <v>8.6206896551724137E-3</v>
      </c>
      <c r="G228" t="s">
        <v>8220</v>
      </c>
      <c r="H228" t="s">
        <v>8224</v>
      </c>
      <c r="I228" t="s">
        <v>8246</v>
      </c>
      <c r="J228">
        <v>1433064540</v>
      </c>
      <c r="K228" s="10">
        <v>1428854344</v>
      </c>
      <c r="L228" s="15">
        <f t="shared" si="16"/>
        <v>42106.666018518517</v>
      </c>
      <c r="M228" t="b">
        <v>0</v>
      </c>
      <c r="N228">
        <v>2</v>
      </c>
      <c r="O228" t="b">
        <v>0</v>
      </c>
      <c r="P228" t="s">
        <v>8266</v>
      </c>
      <c r="Q228" t="str">
        <f t="shared" si="17"/>
        <v>film &amp; video</v>
      </c>
      <c r="R228" t="str">
        <f t="shared" si="18"/>
        <v>drama</v>
      </c>
      <c r="S228">
        <f t="shared" si="19"/>
        <v>2015</v>
      </c>
    </row>
    <row r="229" spans="1:19" ht="46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s="17">
        <f t="shared" si="15"/>
        <v>0</v>
      </c>
      <c r="G229" t="s">
        <v>8220</v>
      </c>
      <c r="H229" t="s">
        <v>8223</v>
      </c>
      <c r="I229" t="s">
        <v>8245</v>
      </c>
      <c r="J229">
        <v>1436477241</v>
      </c>
      <c r="K229" s="10">
        <v>1433885241</v>
      </c>
      <c r="L229" s="15">
        <f t="shared" si="16"/>
        <v>42164.893993055557</v>
      </c>
      <c r="M229" t="b">
        <v>0</v>
      </c>
      <c r="N229">
        <v>0</v>
      </c>
      <c r="O229" t="b">
        <v>0</v>
      </c>
      <c r="P229" t="s">
        <v>8266</v>
      </c>
      <c r="Q229" t="str">
        <f t="shared" si="17"/>
        <v>film &amp; video</v>
      </c>
      <c r="R229" t="str">
        <f t="shared" si="18"/>
        <v>drama</v>
      </c>
      <c r="S229">
        <f t="shared" si="19"/>
        <v>2015</v>
      </c>
    </row>
    <row r="230" spans="1:19" ht="3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s="17">
        <f t="shared" si="15"/>
        <v>0</v>
      </c>
      <c r="G230" t="s">
        <v>8220</v>
      </c>
      <c r="H230" t="s">
        <v>8224</v>
      </c>
      <c r="I230" t="s">
        <v>8246</v>
      </c>
      <c r="J230">
        <v>1433176105</v>
      </c>
      <c r="K230" s="10">
        <v>1427992105</v>
      </c>
      <c r="L230" s="15">
        <f t="shared" si="16"/>
        <v>42096.686400462961</v>
      </c>
      <c r="M230" t="b">
        <v>0</v>
      </c>
      <c r="N230">
        <v>0</v>
      </c>
      <c r="O230" t="b">
        <v>0</v>
      </c>
      <c r="P230" t="s">
        <v>8266</v>
      </c>
      <c r="Q230" t="str">
        <f t="shared" si="17"/>
        <v>film &amp; video</v>
      </c>
      <c r="R230" t="str">
        <f t="shared" si="18"/>
        <v>drama</v>
      </c>
      <c r="S230">
        <f t="shared" si="19"/>
        <v>2015</v>
      </c>
    </row>
    <row r="231" spans="1:19" ht="46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s="17">
        <f t="shared" si="15"/>
        <v>0</v>
      </c>
      <c r="G231" t="s">
        <v>8220</v>
      </c>
      <c r="H231" t="s">
        <v>8235</v>
      </c>
      <c r="I231" t="s">
        <v>8248</v>
      </c>
      <c r="J231">
        <v>1455402297</v>
      </c>
      <c r="K231" s="10">
        <v>1452810297</v>
      </c>
      <c r="L231" s="15">
        <f t="shared" si="16"/>
        <v>42383.933993055558</v>
      </c>
      <c r="M231" t="b">
        <v>0</v>
      </c>
      <c r="N231">
        <v>0</v>
      </c>
      <c r="O231" t="b">
        <v>0</v>
      </c>
      <c r="P231" t="s">
        <v>8266</v>
      </c>
      <c r="Q231" t="str">
        <f t="shared" si="17"/>
        <v>film &amp; video</v>
      </c>
      <c r="R231" t="str">
        <f t="shared" si="18"/>
        <v>drama</v>
      </c>
      <c r="S231">
        <f t="shared" si="19"/>
        <v>2016</v>
      </c>
    </row>
    <row r="232" spans="1:19" ht="46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s="17">
        <f t="shared" si="15"/>
        <v>4.0000000000000001E-3</v>
      </c>
      <c r="G232" t="s">
        <v>8220</v>
      </c>
      <c r="H232" t="s">
        <v>8223</v>
      </c>
      <c r="I232" t="s">
        <v>8245</v>
      </c>
      <c r="J232">
        <v>1433443151</v>
      </c>
      <c r="K232" s="10">
        <v>1430851151</v>
      </c>
      <c r="L232" s="15">
        <f t="shared" si="16"/>
        <v>42129.77721064815</v>
      </c>
      <c r="M232" t="b">
        <v>0</v>
      </c>
      <c r="N232">
        <v>2</v>
      </c>
      <c r="O232" t="b">
        <v>0</v>
      </c>
      <c r="P232" t="s">
        <v>8266</v>
      </c>
      <c r="Q232" t="str">
        <f t="shared" si="17"/>
        <v>film &amp; video</v>
      </c>
      <c r="R232" t="str">
        <f t="shared" si="18"/>
        <v>drama</v>
      </c>
      <c r="S232">
        <f t="shared" si="19"/>
        <v>2015</v>
      </c>
    </row>
    <row r="233" spans="1:19" ht="46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s="17">
        <f t="shared" si="15"/>
        <v>0</v>
      </c>
      <c r="G233" t="s">
        <v>8220</v>
      </c>
      <c r="H233" t="s">
        <v>8223</v>
      </c>
      <c r="I233" t="s">
        <v>8245</v>
      </c>
      <c r="J233">
        <v>1451775651</v>
      </c>
      <c r="K233" s="10">
        <v>1449183651</v>
      </c>
      <c r="L233" s="15">
        <f t="shared" si="16"/>
        <v>42341.958923611106</v>
      </c>
      <c r="M233" t="b">
        <v>0</v>
      </c>
      <c r="N233">
        <v>0</v>
      </c>
      <c r="O233" t="b">
        <v>0</v>
      </c>
      <c r="P233" t="s">
        <v>8266</v>
      </c>
      <c r="Q233" t="str">
        <f t="shared" si="17"/>
        <v>film &amp; video</v>
      </c>
      <c r="R233" t="str">
        <f t="shared" si="18"/>
        <v>drama</v>
      </c>
      <c r="S233">
        <f t="shared" si="19"/>
        <v>2015</v>
      </c>
    </row>
    <row r="234" spans="1:19" ht="46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s="17">
        <f t="shared" si="15"/>
        <v>2.75E-2</v>
      </c>
      <c r="G234" t="s">
        <v>8220</v>
      </c>
      <c r="H234" t="s">
        <v>8224</v>
      </c>
      <c r="I234" t="s">
        <v>8246</v>
      </c>
      <c r="J234">
        <v>1425066546</v>
      </c>
      <c r="K234" s="10">
        <v>1422474546</v>
      </c>
      <c r="L234" s="15">
        <f t="shared" si="16"/>
        <v>42032.82576388889</v>
      </c>
      <c r="M234" t="b">
        <v>0</v>
      </c>
      <c r="N234">
        <v>7</v>
      </c>
      <c r="O234" t="b">
        <v>0</v>
      </c>
      <c r="P234" t="s">
        <v>8266</v>
      </c>
      <c r="Q234" t="str">
        <f t="shared" si="17"/>
        <v>film &amp; video</v>
      </c>
      <c r="R234" t="str">
        <f t="shared" si="18"/>
        <v>drama</v>
      </c>
      <c r="S234">
        <f t="shared" si="19"/>
        <v>2015</v>
      </c>
    </row>
    <row r="235" spans="1:19" ht="46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s="17">
        <f t="shared" si="15"/>
        <v>0</v>
      </c>
      <c r="G235" t="s">
        <v>8220</v>
      </c>
      <c r="H235" t="s">
        <v>8223</v>
      </c>
      <c r="I235" t="s">
        <v>8245</v>
      </c>
      <c r="J235">
        <v>1475185972</v>
      </c>
      <c r="K235" s="10">
        <v>1472593972</v>
      </c>
      <c r="L235" s="15">
        <f t="shared" si="16"/>
        <v>42612.911712962959</v>
      </c>
      <c r="M235" t="b">
        <v>0</v>
      </c>
      <c r="N235">
        <v>0</v>
      </c>
      <c r="O235" t="b">
        <v>0</v>
      </c>
      <c r="P235" t="s">
        <v>8266</v>
      </c>
      <c r="Q235" t="str">
        <f t="shared" si="17"/>
        <v>film &amp; video</v>
      </c>
      <c r="R235" t="str">
        <f t="shared" si="18"/>
        <v>drama</v>
      </c>
      <c r="S235">
        <f t="shared" si="19"/>
        <v>2016</v>
      </c>
    </row>
    <row r="236" spans="1:19" ht="46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s="17">
        <f t="shared" si="15"/>
        <v>0.40100000000000002</v>
      </c>
      <c r="G236" t="s">
        <v>8220</v>
      </c>
      <c r="H236" t="s">
        <v>8223</v>
      </c>
      <c r="I236" t="s">
        <v>8245</v>
      </c>
      <c r="J236">
        <v>1434847859</v>
      </c>
      <c r="K236" s="10">
        <v>1431391859</v>
      </c>
      <c r="L236" s="15">
        <f t="shared" si="16"/>
        <v>42136.035405092596</v>
      </c>
      <c r="M236" t="b">
        <v>0</v>
      </c>
      <c r="N236">
        <v>5</v>
      </c>
      <c r="O236" t="b">
        <v>0</v>
      </c>
      <c r="P236" t="s">
        <v>8266</v>
      </c>
      <c r="Q236" t="str">
        <f t="shared" si="17"/>
        <v>film &amp; video</v>
      </c>
      <c r="R236" t="str">
        <f t="shared" si="18"/>
        <v>drama</v>
      </c>
      <c r="S236">
        <f t="shared" si="19"/>
        <v>2015</v>
      </c>
    </row>
    <row r="237" spans="1:19" ht="3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s="17">
        <f t="shared" si="15"/>
        <v>0</v>
      </c>
      <c r="G237" t="s">
        <v>8220</v>
      </c>
      <c r="H237" t="s">
        <v>8223</v>
      </c>
      <c r="I237" t="s">
        <v>8245</v>
      </c>
      <c r="J237">
        <v>1436478497</v>
      </c>
      <c r="K237" s="10">
        <v>1433886497</v>
      </c>
      <c r="L237" s="15">
        <f t="shared" si="16"/>
        <v>42164.908530092594</v>
      </c>
      <c r="M237" t="b">
        <v>0</v>
      </c>
      <c r="N237">
        <v>0</v>
      </c>
      <c r="O237" t="b">
        <v>0</v>
      </c>
      <c r="P237" t="s">
        <v>8266</v>
      </c>
      <c r="Q237" t="str">
        <f t="shared" si="17"/>
        <v>film &amp; video</v>
      </c>
      <c r="R237" t="str">
        <f t="shared" si="18"/>
        <v>drama</v>
      </c>
      <c r="S237">
        <f t="shared" si="19"/>
        <v>2015</v>
      </c>
    </row>
    <row r="238" spans="1:19" ht="46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s="17">
        <f t="shared" si="15"/>
        <v>0</v>
      </c>
      <c r="G238" t="s">
        <v>8220</v>
      </c>
      <c r="H238" t="s">
        <v>8223</v>
      </c>
      <c r="I238" t="s">
        <v>8245</v>
      </c>
      <c r="J238">
        <v>1451952000</v>
      </c>
      <c r="K238" s="10">
        <v>1447380099</v>
      </c>
      <c r="L238" s="15">
        <f t="shared" si="16"/>
        <v>42321.084479166668</v>
      </c>
      <c r="M238" t="b">
        <v>0</v>
      </c>
      <c r="N238">
        <v>0</v>
      </c>
      <c r="O238" t="b">
        <v>0</v>
      </c>
      <c r="P238" t="s">
        <v>8266</v>
      </c>
      <c r="Q238" t="str">
        <f t="shared" si="17"/>
        <v>film &amp; video</v>
      </c>
      <c r="R238" t="str">
        <f t="shared" si="18"/>
        <v>drama</v>
      </c>
      <c r="S238">
        <f t="shared" si="19"/>
        <v>2015</v>
      </c>
    </row>
    <row r="239" spans="1:19" ht="16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s="17">
        <f t="shared" si="15"/>
        <v>3.3333333333333335E-3</v>
      </c>
      <c r="G239" t="s">
        <v>8220</v>
      </c>
      <c r="H239" t="s">
        <v>8223</v>
      </c>
      <c r="I239" t="s">
        <v>8245</v>
      </c>
      <c r="J239">
        <v>1457445069</v>
      </c>
      <c r="K239" s="10">
        <v>1452261069</v>
      </c>
      <c r="L239" s="15">
        <f t="shared" si="16"/>
        <v>42377.577187499999</v>
      </c>
      <c r="M239" t="b">
        <v>0</v>
      </c>
      <c r="N239">
        <v>1</v>
      </c>
      <c r="O239" t="b">
        <v>0</v>
      </c>
      <c r="P239" t="s">
        <v>8266</v>
      </c>
      <c r="Q239" t="str">
        <f t="shared" si="17"/>
        <v>film &amp; video</v>
      </c>
      <c r="R239" t="str">
        <f t="shared" si="18"/>
        <v>drama</v>
      </c>
      <c r="S239">
        <f t="shared" si="19"/>
        <v>2016</v>
      </c>
    </row>
    <row r="240" spans="1:19" ht="46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s="17">
        <f t="shared" si="15"/>
        <v>0</v>
      </c>
      <c r="G240" t="s">
        <v>8220</v>
      </c>
      <c r="H240" t="s">
        <v>8223</v>
      </c>
      <c r="I240" t="s">
        <v>8245</v>
      </c>
      <c r="J240">
        <v>1483088400</v>
      </c>
      <c r="K240" s="10">
        <v>1481324760</v>
      </c>
      <c r="L240" s="15">
        <f t="shared" si="16"/>
        <v>42713.962500000001</v>
      </c>
      <c r="M240" t="b">
        <v>0</v>
      </c>
      <c r="N240">
        <v>0</v>
      </c>
      <c r="O240" t="b">
        <v>0</v>
      </c>
      <c r="P240" t="s">
        <v>8266</v>
      </c>
      <c r="Q240" t="str">
        <f t="shared" si="17"/>
        <v>film &amp; video</v>
      </c>
      <c r="R240" t="str">
        <f t="shared" si="18"/>
        <v>drama</v>
      </c>
      <c r="S240">
        <f t="shared" si="19"/>
        <v>2016</v>
      </c>
    </row>
    <row r="241" spans="1:19" ht="46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s="17">
        <f t="shared" si="15"/>
        <v>0.25</v>
      </c>
      <c r="G241" t="s">
        <v>8220</v>
      </c>
      <c r="H241" t="s">
        <v>8225</v>
      </c>
      <c r="I241" t="s">
        <v>8247</v>
      </c>
      <c r="J241">
        <v>1446984000</v>
      </c>
      <c r="K241" s="10">
        <v>1445308730</v>
      </c>
      <c r="L241" s="15">
        <f t="shared" si="16"/>
        <v>42297.110300925924</v>
      </c>
      <c r="M241" t="b">
        <v>0</v>
      </c>
      <c r="N241">
        <v>5</v>
      </c>
      <c r="O241" t="b">
        <v>0</v>
      </c>
      <c r="P241" t="s">
        <v>8266</v>
      </c>
      <c r="Q241" t="str">
        <f t="shared" si="17"/>
        <v>film &amp; video</v>
      </c>
      <c r="R241" t="str">
        <f t="shared" si="18"/>
        <v>drama</v>
      </c>
      <c r="S241">
        <f t="shared" si="19"/>
        <v>2015</v>
      </c>
    </row>
    <row r="242" spans="1:19" ht="46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s="17">
        <f t="shared" si="15"/>
        <v>1.0763413333333334</v>
      </c>
      <c r="G242" t="s">
        <v>8218</v>
      </c>
      <c r="H242" t="s">
        <v>8223</v>
      </c>
      <c r="I242" t="s">
        <v>8245</v>
      </c>
      <c r="J242">
        <v>1367773211</v>
      </c>
      <c r="K242" s="10">
        <v>1363885211</v>
      </c>
      <c r="L242" s="15">
        <f t="shared" si="16"/>
        <v>41354.708460648151</v>
      </c>
      <c r="M242" t="b">
        <v>1</v>
      </c>
      <c r="N242">
        <v>137</v>
      </c>
      <c r="O242" t="b">
        <v>1</v>
      </c>
      <c r="P242" t="s">
        <v>8267</v>
      </c>
      <c r="Q242" t="str">
        <f t="shared" si="17"/>
        <v>film &amp; video</v>
      </c>
      <c r="R242" t="str">
        <f t="shared" si="18"/>
        <v>documentary</v>
      </c>
      <c r="S242">
        <f t="shared" si="19"/>
        <v>2013</v>
      </c>
    </row>
    <row r="243" spans="1:19" ht="46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s="17">
        <f t="shared" si="15"/>
        <v>1.1263736263736264</v>
      </c>
      <c r="G243" t="s">
        <v>8218</v>
      </c>
      <c r="H243" t="s">
        <v>8223</v>
      </c>
      <c r="I243" t="s">
        <v>8245</v>
      </c>
      <c r="J243">
        <v>1419180304</v>
      </c>
      <c r="K243" s="10">
        <v>1415292304</v>
      </c>
      <c r="L243" s="15">
        <f t="shared" si="16"/>
        <v>41949.697962962964</v>
      </c>
      <c r="M243" t="b">
        <v>1</v>
      </c>
      <c r="N243">
        <v>376</v>
      </c>
      <c r="O243" t="b">
        <v>1</v>
      </c>
      <c r="P243" t="s">
        <v>8267</v>
      </c>
      <c r="Q243" t="str">
        <f t="shared" si="17"/>
        <v>film &amp; video</v>
      </c>
      <c r="R243" t="str">
        <f t="shared" si="18"/>
        <v>documentary</v>
      </c>
      <c r="S243">
        <f t="shared" si="19"/>
        <v>2014</v>
      </c>
    </row>
    <row r="244" spans="1:19" ht="46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s="17">
        <f t="shared" si="15"/>
        <v>1.1346153846153846</v>
      </c>
      <c r="G244" t="s">
        <v>8218</v>
      </c>
      <c r="H244" t="s">
        <v>8223</v>
      </c>
      <c r="I244" t="s">
        <v>8245</v>
      </c>
      <c r="J244">
        <v>1324381790</v>
      </c>
      <c r="K244" s="10">
        <v>1321357790</v>
      </c>
      <c r="L244" s="15">
        <f t="shared" si="16"/>
        <v>40862.492939814816</v>
      </c>
      <c r="M244" t="b">
        <v>1</v>
      </c>
      <c r="N244">
        <v>202</v>
      </c>
      <c r="O244" t="b">
        <v>1</v>
      </c>
      <c r="P244" t="s">
        <v>8267</v>
      </c>
      <c r="Q244" t="str">
        <f t="shared" si="17"/>
        <v>film &amp; video</v>
      </c>
      <c r="R244" t="str">
        <f t="shared" si="18"/>
        <v>documentary</v>
      </c>
      <c r="S244">
        <f t="shared" si="19"/>
        <v>2011</v>
      </c>
    </row>
    <row r="245" spans="1:19" ht="46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s="17">
        <f t="shared" si="15"/>
        <v>1.0259199999999999</v>
      </c>
      <c r="G245" t="s">
        <v>8218</v>
      </c>
      <c r="H245" t="s">
        <v>8223</v>
      </c>
      <c r="I245" t="s">
        <v>8245</v>
      </c>
      <c r="J245">
        <v>1393031304</v>
      </c>
      <c r="K245" s="10">
        <v>1390439304</v>
      </c>
      <c r="L245" s="15">
        <f t="shared" si="16"/>
        <v>41662.047500000001</v>
      </c>
      <c r="M245" t="b">
        <v>1</v>
      </c>
      <c r="N245">
        <v>328</v>
      </c>
      <c r="O245" t="b">
        <v>1</v>
      </c>
      <c r="P245" t="s">
        <v>8267</v>
      </c>
      <c r="Q245" t="str">
        <f t="shared" si="17"/>
        <v>film &amp; video</v>
      </c>
      <c r="R245" t="str">
        <f t="shared" si="18"/>
        <v>documentary</v>
      </c>
      <c r="S245">
        <f t="shared" si="19"/>
        <v>2014</v>
      </c>
    </row>
    <row r="246" spans="1:19" ht="46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s="17">
        <f t="shared" si="15"/>
        <v>1.1375714285714287</v>
      </c>
      <c r="G246" t="s">
        <v>8218</v>
      </c>
      <c r="H246" t="s">
        <v>8223</v>
      </c>
      <c r="I246" t="s">
        <v>8245</v>
      </c>
      <c r="J246">
        <v>1268723160</v>
      </c>
      <c r="K246" s="10">
        <v>1265269559</v>
      </c>
      <c r="L246" s="15">
        <f t="shared" si="16"/>
        <v>40213.323599537034</v>
      </c>
      <c r="M246" t="b">
        <v>1</v>
      </c>
      <c r="N246">
        <v>84</v>
      </c>
      <c r="O246" t="b">
        <v>1</v>
      </c>
      <c r="P246" t="s">
        <v>8267</v>
      </c>
      <c r="Q246" t="str">
        <f t="shared" si="17"/>
        <v>film &amp; video</v>
      </c>
      <c r="R246" t="str">
        <f t="shared" si="18"/>
        <v>documentary</v>
      </c>
      <c r="S246">
        <f t="shared" si="19"/>
        <v>2010</v>
      </c>
    </row>
    <row r="247" spans="1:19" ht="46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s="17">
        <f t="shared" si="15"/>
        <v>1.0371999999999999</v>
      </c>
      <c r="G247" t="s">
        <v>8218</v>
      </c>
      <c r="H247" t="s">
        <v>8223</v>
      </c>
      <c r="I247" t="s">
        <v>8245</v>
      </c>
      <c r="J247">
        <v>1345079785</v>
      </c>
      <c r="K247" s="10">
        <v>1342487785</v>
      </c>
      <c r="L247" s="15">
        <f t="shared" si="16"/>
        <v>41107.053067129629</v>
      </c>
      <c r="M247" t="b">
        <v>1</v>
      </c>
      <c r="N247">
        <v>96</v>
      </c>
      <c r="O247" t="b">
        <v>1</v>
      </c>
      <c r="P247" t="s">
        <v>8267</v>
      </c>
      <c r="Q247" t="str">
        <f t="shared" si="17"/>
        <v>film &amp; video</v>
      </c>
      <c r="R247" t="str">
        <f t="shared" si="18"/>
        <v>documentary</v>
      </c>
      <c r="S247">
        <f t="shared" si="19"/>
        <v>2012</v>
      </c>
    </row>
    <row r="248" spans="1:19" ht="46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s="17">
        <f t="shared" si="15"/>
        <v>3.0546000000000002</v>
      </c>
      <c r="G248" t="s">
        <v>8218</v>
      </c>
      <c r="H248" t="s">
        <v>8223</v>
      </c>
      <c r="I248" t="s">
        <v>8245</v>
      </c>
      <c r="J248">
        <v>1292665405</v>
      </c>
      <c r="K248" s="10">
        <v>1288341805</v>
      </c>
      <c r="L248" s="15">
        <f t="shared" si="16"/>
        <v>40480.363483796296</v>
      </c>
      <c r="M248" t="b">
        <v>1</v>
      </c>
      <c r="N248">
        <v>223</v>
      </c>
      <c r="O248" t="b">
        <v>1</v>
      </c>
      <c r="P248" t="s">
        <v>8267</v>
      </c>
      <c r="Q248" t="str">
        <f t="shared" si="17"/>
        <v>film &amp; video</v>
      </c>
      <c r="R248" t="str">
        <f t="shared" si="18"/>
        <v>documentary</v>
      </c>
      <c r="S248">
        <f t="shared" si="19"/>
        <v>2010</v>
      </c>
    </row>
    <row r="249" spans="1:19" ht="6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s="17">
        <f t="shared" si="15"/>
        <v>1.341</v>
      </c>
      <c r="G249" t="s">
        <v>8218</v>
      </c>
      <c r="H249" t="s">
        <v>8223</v>
      </c>
      <c r="I249" t="s">
        <v>8245</v>
      </c>
      <c r="J249">
        <v>1287200340</v>
      </c>
      <c r="K249" s="10">
        <v>1284042614</v>
      </c>
      <c r="L249" s="15">
        <f t="shared" si="16"/>
        <v>40430.604328703703</v>
      </c>
      <c r="M249" t="b">
        <v>1</v>
      </c>
      <c r="N249">
        <v>62</v>
      </c>
      <c r="O249" t="b">
        <v>1</v>
      </c>
      <c r="P249" t="s">
        <v>8267</v>
      </c>
      <c r="Q249" t="str">
        <f t="shared" si="17"/>
        <v>film &amp; video</v>
      </c>
      <c r="R249" t="str">
        <f t="shared" si="18"/>
        <v>documentary</v>
      </c>
      <c r="S249">
        <f t="shared" si="19"/>
        <v>2010</v>
      </c>
    </row>
    <row r="250" spans="1:19" ht="46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s="17">
        <f t="shared" si="15"/>
        <v>1.0133294117647058</v>
      </c>
      <c r="G250" t="s">
        <v>8218</v>
      </c>
      <c r="H250" t="s">
        <v>8223</v>
      </c>
      <c r="I250" t="s">
        <v>8245</v>
      </c>
      <c r="J250">
        <v>1325961309</v>
      </c>
      <c r="K250" s="10">
        <v>1322073309</v>
      </c>
      <c r="L250" s="15">
        <f t="shared" si="16"/>
        <v>40870.774409722224</v>
      </c>
      <c r="M250" t="b">
        <v>1</v>
      </c>
      <c r="N250">
        <v>146</v>
      </c>
      <c r="O250" t="b">
        <v>1</v>
      </c>
      <c r="P250" t="s">
        <v>8267</v>
      </c>
      <c r="Q250" t="str">
        <f t="shared" si="17"/>
        <v>film &amp; video</v>
      </c>
      <c r="R250" t="str">
        <f t="shared" si="18"/>
        <v>documentary</v>
      </c>
      <c r="S250">
        <f t="shared" si="19"/>
        <v>2011</v>
      </c>
    </row>
    <row r="251" spans="1:19" ht="46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s="17">
        <f t="shared" si="15"/>
        <v>1.1292</v>
      </c>
      <c r="G251" t="s">
        <v>8218</v>
      </c>
      <c r="H251" t="s">
        <v>8223</v>
      </c>
      <c r="I251" t="s">
        <v>8245</v>
      </c>
      <c r="J251">
        <v>1282498800</v>
      </c>
      <c r="K251" s="10">
        <v>1275603020</v>
      </c>
      <c r="L251" s="15">
        <f t="shared" si="16"/>
        <v>40332.923842592594</v>
      </c>
      <c r="M251" t="b">
        <v>1</v>
      </c>
      <c r="N251">
        <v>235</v>
      </c>
      <c r="O251" t="b">
        <v>1</v>
      </c>
      <c r="P251" t="s">
        <v>8267</v>
      </c>
      <c r="Q251" t="str">
        <f t="shared" si="17"/>
        <v>film &amp; video</v>
      </c>
      <c r="R251" t="str">
        <f t="shared" si="18"/>
        <v>documentary</v>
      </c>
      <c r="S251">
        <f t="shared" si="19"/>
        <v>2010</v>
      </c>
    </row>
    <row r="252" spans="1:19" ht="46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s="17">
        <f t="shared" si="15"/>
        <v>1.0558333333333334</v>
      </c>
      <c r="G252" t="s">
        <v>8218</v>
      </c>
      <c r="H252" t="s">
        <v>8223</v>
      </c>
      <c r="I252" t="s">
        <v>8245</v>
      </c>
      <c r="J252">
        <v>1370525691</v>
      </c>
      <c r="K252" s="10">
        <v>1367933691</v>
      </c>
      <c r="L252" s="15">
        <f t="shared" si="16"/>
        <v>41401.565868055557</v>
      </c>
      <c r="M252" t="b">
        <v>1</v>
      </c>
      <c r="N252">
        <v>437</v>
      </c>
      <c r="O252" t="b">
        <v>1</v>
      </c>
      <c r="P252" t="s">
        <v>8267</v>
      </c>
      <c r="Q252" t="str">
        <f t="shared" si="17"/>
        <v>film &amp; video</v>
      </c>
      <c r="R252" t="str">
        <f t="shared" si="18"/>
        <v>documentary</v>
      </c>
      <c r="S252">
        <f t="shared" si="19"/>
        <v>2013</v>
      </c>
    </row>
    <row r="253" spans="1:19" ht="46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s="17">
        <f t="shared" si="15"/>
        <v>1.2557142857142858</v>
      </c>
      <c r="G253" t="s">
        <v>8218</v>
      </c>
      <c r="H253" t="s">
        <v>8223</v>
      </c>
      <c r="I253" t="s">
        <v>8245</v>
      </c>
      <c r="J253">
        <v>1337194800</v>
      </c>
      <c r="K253" s="10">
        <v>1334429646</v>
      </c>
      <c r="L253" s="15">
        <f t="shared" si="16"/>
        <v>41013.787569444445</v>
      </c>
      <c r="M253" t="b">
        <v>1</v>
      </c>
      <c r="N253">
        <v>77</v>
      </c>
      <c r="O253" t="b">
        <v>1</v>
      </c>
      <c r="P253" t="s">
        <v>8267</v>
      </c>
      <c r="Q253" t="str">
        <f t="shared" si="17"/>
        <v>film &amp; video</v>
      </c>
      <c r="R253" t="str">
        <f t="shared" si="18"/>
        <v>documentary</v>
      </c>
      <c r="S253">
        <f t="shared" si="19"/>
        <v>2012</v>
      </c>
    </row>
    <row r="254" spans="1:19" ht="46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s="17">
        <f t="shared" si="15"/>
        <v>1.8455999999999999</v>
      </c>
      <c r="G254" t="s">
        <v>8218</v>
      </c>
      <c r="H254" t="s">
        <v>8223</v>
      </c>
      <c r="I254" t="s">
        <v>8245</v>
      </c>
      <c r="J254">
        <v>1275364740</v>
      </c>
      <c r="K254" s="10">
        <v>1269878058</v>
      </c>
      <c r="L254" s="15">
        <f t="shared" si="16"/>
        <v>40266.66270833333</v>
      </c>
      <c r="M254" t="b">
        <v>1</v>
      </c>
      <c r="N254">
        <v>108</v>
      </c>
      <c r="O254" t="b">
        <v>1</v>
      </c>
      <c r="P254" t="s">
        <v>8267</v>
      </c>
      <c r="Q254" t="str">
        <f t="shared" si="17"/>
        <v>film &amp; video</v>
      </c>
      <c r="R254" t="str">
        <f t="shared" si="18"/>
        <v>documentary</v>
      </c>
      <c r="S254">
        <f t="shared" si="19"/>
        <v>2010</v>
      </c>
    </row>
    <row r="255" spans="1:19" ht="46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s="17">
        <f t="shared" si="15"/>
        <v>1.0073333333333334</v>
      </c>
      <c r="G255" t="s">
        <v>8218</v>
      </c>
      <c r="H255" t="s">
        <v>8223</v>
      </c>
      <c r="I255" t="s">
        <v>8245</v>
      </c>
      <c r="J255">
        <v>1329320235</v>
      </c>
      <c r="K255" s="10">
        <v>1326728235</v>
      </c>
      <c r="L255" s="15">
        <f t="shared" si="16"/>
        <v>40924.650868055556</v>
      </c>
      <c r="M255" t="b">
        <v>1</v>
      </c>
      <c r="N255">
        <v>7</v>
      </c>
      <c r="O255" t="b">
        <v>1</v>
      </c>
      <c r="P255" t="s">
        <v>8267</v>
      </c>
      <c r="Q255" t="str">
        <f t="shared" si="17"/>
        <v>film &amp; video</v>
      </c>
      <c r="R255" t="str">
        <f t="shared" si="18"/>
        <v>documentary</v>
      </c>
      <c r="S255">
        <f t="shared" si="19"/>
        <v>2012</v>
      </c>
    </row>
    <row r="256" spans="1:19" ht="46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s="17">
        <f t="shared" si="15"/>
        <v>1.1694724999999999</v>
      </c>
      <c r="G256" t="s">
        <v>8218</v>
      </c>
      <c r="H256" t="s">
        <v>8223</v>
      </c>
      <c r="I256" t="s">
        <v>8245</v>
      </c>
      <c r="J256">
        <v>1445047200</v>
      </c>
      <c r="K256" s="10">
        <v>1442443910</v>
      </c>
      <c r="L256" s="15">
        <f t="shared" si="16"/>
        <v>42263.952662037038</v>
      </c>
      <c r="M256" t="b">
        <v>1</v>
      </c>
      <c r="N256">
        <v>314</v>
      </c>
      <c r="O256" t="b">
        <v>1</v>
      </c>
      <c r="P256" t="s">
        <v>8267</v>
      </c>
      <c r="Q256" t="str">
        <f t="shared" si="17"/>
        <v>film &amp; video</v>
      </c>
      <c r="R256" t="str">
        <f t="shared" si="18"/>
        <v>documentary</v>
      </c>
      <c r="S256">
        <f t="shared" si="19"/>
        <v>2015</v>
      </c>
    </row>
    <row r="257" spans="1:19" ht="3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s="17">
        <f t="shared" si="15"/>
        <v>1.0673325</v>
      </c>
      <c r="G257" t="s">
        <v>8218</v>
      </c>
      <c r="H257" t="s">
        <v>8223</v>
      </c>
      <c r="I257" t="s">
        <v>8245</v>
      </c>
      <c r="J257">
        <v>1300275482</v>
      </c>
      <c r="K257" s="10">
        <v>1297687082</v>
      </c>
      <c r="L257" s="15">
        <f t="shared" si="16"/>
        <v>40588.526412037041</v>
      </c>
      <c r="M257" t="b">
        <v>1</v>
      </c>
      <c r="N257">
        <v>188</v>
      </c>
      <c r="O257" t="b">
        <v>1</v>
      </c>
      <c r="P257" t="s">
        <v>8267</v>
      </c>
      <c r="Q257" t="str">
        <f t="shared" si="17"/>
        <v>film &amp; video</v>
      </c>
      <c r="R257" t="str">
        <f t="shared" si="18"/>
        <v>documentary</v>
      </c>
      <c r="S257">
        <f t="shared" si="19"/>
        <v>2011</v>
      </c>
    </row>
    <row r="258" spans="1:19" ht="46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s="17">
        <f t="shared" si="15"/>
        <v>1.391</v>
      </c>
      <c r="G258" t="s">
        <v>8218</v>
      </c>
      <c r="H258" t="s">
        <v>8223</v>
      </c>
      <c r="I258" t="s">
        <v>8245</v>
      </c>
      <c r="J258">
        <v>1363458467</v>
      </c>
      <c r="K258" s="10">
        <v>1360866467</v>
      </c>
      <c r="L258" s="15">
        <f t="shared" si="16"/>
        <v>41319.769293981481</v>
      </c>
      <c r="M258" t="b">
        <v>1</v>
      </c>
      <c r="N258">
        <v>275</v>
      </c>
      <c r="O258" t="b">
        <v>1</v>
      </c>
      <c r="P258" t="s">
        <v>8267</v>
      </c>
      <c r="Q258" t="str">
        <f t="shared" si="17"/>
        <v>film &amp; video</v>
      </c>
      <c r="R258" t="str">
        <f t="shared" si="18"/>
        <v>documentary</v>
      </c>
      <c r="S258">
        <f t="shared" si="19"/>
        <v>2013</v>
      </c>
    </row>
    <row r="259" spans="1:19" ht="46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s="17">
        <f t="shared" ref="F259:F322" si="20">E259/D259</f>
        <v>1.0672648571428571</v>
      </c>
      <c r="G259" t="s">
        <v>8218</v>
      </c>
      <c r="H259" t="s">
        <v>8223</v>
      </c>
      <c r="I259" t="s">
        <v>8245</v>
      </c>
      <c r="J259">
        <v>1463670162</v>
      </c>
      <c r="K259" s="10">
        <v>1461078162</v>
      </c>
      <c r="L259" s="15">
        <f t="shared" ref="L259:L322" si="21">(K259/86400)+ DATE(1970,1,1)</f>
        <v>42479.626875000002</v>
      </c>
      <c r="M259" t="b">
        <v>1</v>
      </c>
      <c r="N259">
        <v>560</v>
      </c>
      <c r="O259" t="b">
        <v>1</v>
      </c>
      <c r="P259" t="s">
        <v>8267</v>
      </c>
      <c r="Q259" t="str">
        <f t="shared" ref="Q259:Q322" si="22">LEFT(P259, SEARCH("/",P259)-1)</f>
        <v>film &amp; video</v>
      </c>
      <c r="R259" t="str">
        <f t="shared" ref="R259:R322" si="23">RIGHT(P259,LEN(P259)-FIND("/",P259))</f>
        <v>documentary</v>
      </c>
      <c r="S259">
        <f t="shared" ref="S259:S322" si="24">YEAR(L259)</f>
        <v>2016</v>
      </c>
    </row>
    <row r="260" spans="1:19" ht="46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s="17">
        <f t="shared" si="20"/>
        <v>1.9114</v>
      </c>
      <c r="G260" t="s">
        <v>8218</v>
      </c>
      <c r="H260" t="s">
        <v>8223</v>
      </c>
      <c r="I260" t="s">
        <v>8245</v>
      </c>
      <c r="J260">
        <v>1308359666</v>
      </c>
      <c r="K260" s="10">
        <v>1305767666</v>
      </c>
      <c r="L260" s="15">
        <f t="shared" si="21"/>
        <v>40682.051689814813</v>
      </c>
      <c r="M260" t="b">
        <v>1</v>
      </c>
      <c r="N260">
        <v>688</v>
      </c>
      <c r="O260" t="b">
        <v>1</v>
      </c>
      <c r="P260" t="s">
        <v>8267</v>
      </c>
      <c r="Q260" t="str">
        <f t="shared" si="22"/>
        <v>film &amp; video</v>
      </c>
      <c r="R260" t="str">
        <f t="shared" si="23"/>
        <v>documentary</v>
      </c>
      <c r="S260">
        <f t="shared" si="24"/>
        <v>2011</v>
      </c>
    </row>
    <row r="261" spans="1:19" ht="46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s="17">
        <f t="shared" si="20"/>
        <v>1.3193789333333332</v>
      </c>
      <c r="G261" t="s">
        <v>8218</v>
      </c>
      <c r="H261" t="s">
        <v>8223</v>
      </c>
      <c r="I261" t="s">
        <v>8245</v>
      </c>
      <c r="J261">
        <v>1428514969</v>
      </c>
      <c r="K261" s="10">
        <v>1425922969</v>
      </c>
      <c r="L261" s="15">
        <f t="shared" si="21"/>
        <v>42072.738067129627</v>
      </c>
      <c r="M261" t="b">
        <v>1</v>
      </c>
      <c r="N261">
        <v>942</v>
      </c>
      <c r="O261" t="b">
        <v>1</v>
      </c>
      <c r="P261" t="s">
        <v>8267</v>
      </c>
      <c r="Q261" t="str">
        <f t="shared" si="22"/>
        <v>film &amp; video</v>
      </c>
      <c r="R261" t="str">
        <f t="shared" si="23"/>
        <v>documentary</v>
      </c>
      <c r="S261">
        <f t="shared" si="24"/>
        <v>2015</v>
      </c>
    </row>
    <row r="262" spans="1:19" ht="3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s="17">
        <f t="shared" si="20"/>
        <v>1.0640000000000001</v>
      </c>
      <c r="G262" t="s">
        <v>8218</v>
      </c>
      <c r="H262" t="s">
        <v>8223</v>
      </c>
      <c r="I262" t="s">
        <v>8245</v>
      </c>
      <c r="J262">
        <v>1279360740</v>
      </c>
      <c r="K262" s="10">
        <v>1275415679</v>
      </c>
      <c r="L262" s="15">
        <f t="shared" si="21"/>
        <v>40330.755543981482</v>
      </c>
      <c r="M262" t="b">
        <v>1</v>
      </c>
      <c r="N262">
        <v>88</v>
      </c>
      <c r="O262" t="b">
        <v>1</v>
      </c>
      <c r="P262" t="s">
        <v>8267</v>
      </c>
      <c r="Q262" t="str">
        <f t="shared" si="22"/>
        <v>film &amp; video</v>
      </c>
      <c r="R262" t="str">
        <f t="shared" si="23"/>
        <v>documentary</v>
      </c>
      <c r="S262">
        <f t="shared" si="24"/>
        <v>2010</v>
      </c>
    </row>
    <row r="263" spans="1:19" ht="3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s="17">
        <f t="shared" si="20"/>
        <v>1.0740000000000001</v>
      </c>
      <c r="G263" t="s">
        <v>8218</v>
      </c>
      <c r="H263" t="s">
        <v>8223</v>
      </c>
      <c r="I263" t="s">
        <v>8245</v>
      </c>
      <c r="J263">
        <v>1339080900</v>
      </c>
      <c r="K263" s="10">
        <v>1334783704</v>
      </c>
      <c r="L263" s="15">
        <f t="shared" si="21"/>
        <v>41017.885462962964</v>
      </c>
      <c r="M263" t="b">
        <v>1</v>
      </c>
      <c r="N263">
        <v>220</v>
      </c>
      <c r="O263" t="b">
        <v>1</v>
      </c>
      <c r="P263" t="s">
        <v>8267</v>
      </c>
      <c r="Q263" t="str">
        <f t="shared" si="22"/>
        <v>film &amp; video</v>
      </c>
      <c r="R263" t="str">
        <f t="shared" si="23"/>
        <v>documentary</v>
      </c>
      <c r="S263">
        <f t="shared" si="24"/>
        <v>2012</v>
      </c>
    </row>
    <row r="264" spans="1:19" ht="3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s="17">
        <f t="shared" si="20"/>
        <v>2.4</v>
      </c>
      <c r="G264" t="s">
        <v>8218</v>
      </c>
      <c r="H264" t="s">
        <v>8223</v>
      </c>
      <c r="I264" t="s">
        <v>8245</v>
      </c>
      <c r="J264">
        <v>1298699828</v>
      </c>
      <c r="K264" s="10">
        <v>1294811828</v>
      </c>
      <c r="L264" s="15">
        <f t="shared" si="21"/>
        <v>40555.24800925926</v>
      </c>
      <c r="M264" t="b">
        <v>1</v>
      </c>
      <c r="N264">
        <v>145</v>
      </c>
      <c r="O264" t="b">
        <v>1</v>
      </c>
      <c r="P264" t="s">
        <v>8267</v>
      </c>
      <c r="Q264" t="str">
        <f t="shared" si="22"/>
        <v>film &amp; video</v>
      </c>
      <c r="R264" t="str">
        <f t="shared" si="23"/>
        <v>documentary</v>
      </c>
      <c r="S264">
        <f t="shared" si="24"/>
        <v>2011</v>
      </c>
    </row>
    <row r="265" spans="1:19" ht="6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s="17">
        <f t="shared" si="20"/>
        <v>1.1808107999999999</v>
      </c>
      <c r="G265" t="s">
        <v>8218</v>
      </c>
      <c r="H265" t="s">
        <v>8223</v>
      </c>
      <c r="I265" t="s">
        <v>8245</v>
      </c>
      <c r="J265">
        <v>1348786494</v>
      </c>
      <c r="K265" s="10">
        <v>1346194494</v>
      </c>
      <c r="L265" s="15">
        <f t="shared" si="21"/>
        <v>41149.954791666663</v>
      </c>
      <c r="M265" t="b">
        <v>1</v>
      </c>
      <c r="N265">
        <v>963</v>
      </c>
      <c r="O265" t="b">
        <v>1</v>
      </c>
      <c r="P265" t="s">
        <v>8267</v>
      </c>
      <c r="Q265" t="str">
        <f t="shared" si="22"/>
        <v>film &amp; video</v>
      </c>
      <c r="R265" t="str">
        <f t="shared" si="23"/>
        <v>documentary</v>
      </c>
      <c r="S265">
        <f t="shared" si="24"/>
        <v>2012</v>
      </c>
    </row>
    <row r="266" spans="1:19" ht="6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s="17">
        <f t="shared" si="20"/>
        <v>1.1819999999999999</v>
      </c>
      <c r="G266" t="s">
        <v>8218</v>
      </c>
      <c r="H266" t="s">
        <v>8223</v>
      </c>
      <c r="I266" t="s">
        <v>8245</v>
      </c>
      <c r="J266">
        <v>1336747995</v>
      </c>
      <c r="K266" s="10">
        <v>1334155995</v>
      </c>
      <c r="L266" s="15">
        <f t="shared" si="21"/>
        <v>41010.620312500003</v>
      </c>
      <c r="M266" t="b">
        <v>1</v>
      </c>
      <c r="N266">
        <v>91</v>
      </c>
      <c r="O266" t="b">
        <v>1</v>
      </c>
      <c r="P266" t="s">
        <v>8267</v>
      </c>
      <c r="Q266" t="str">
        <f t="shared" si="22"/>
        <v>film &amp; video</v>
      </c>
      <c r="R266" t="str">
        <f t="shared" si="23"/>
        <v>documentary</v>
      </c>
      <c r="S266">
        <f t="shared" si="24"/>
        <v>2012</v>
      </c>
    </row>
    <row r="267" spans="1:19" ht="46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s="17">
        <f t="shared" si="20"/>
        <v>1.111</v>
      </c>
      <c r="G267" t="s">
        <v>8218</v>
      </c>
      <c r="H267" t="s">
        <v>8223</v>
      </c>
      <c r="I267" t="s">
        <v>8245</v>
      </c>
      <c r="J267">
        <v>1273522560</v>
      </c>
      <c r="K267" s="10">
        <v>1269928430</v>
      </c>
      <c r="L267" s="15">
        <f t="shared" si="21"/>
        <v>40267.245717592596</v>
      </c>
      <c r="M267" t="b">
        <v>1</v>
      </c>
      <c r="N267">
        <v>58</v>
      </c>
      <c r="O267" t="b">
        <v>1</v>
      </c>
      <c r="P267" t="s">
        <v>8267</v>
      </c>
      <c r="Q267" t="str">
        <f t="shared" si="22"/>
        <v>film &amp; video</v>
      </c>
      <c r="R267" t="str">
        <f t="shared" si="23"/>
        <v>documentary</v>
      </c>
      <c r="S267">
        <f t="shared" si="24"/>
        <v>2010</v>
      </c>
    </row>
    <row r="268" spans="1:19" ht="46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s="17">
        <f t="shared" si="20"/>
        <v>1.4550000000000001</v>
      </c>
      <c r="G268" t="s">
        <v>8218</v>
      </c>
      <c r="H268" t="s">
        <v>8223</v>
      </c>
      <c r="I268" t="s">
        <v>8245</v>
      </c>
      <c r="J268">
        <v>1271994660</v>
      </c>
      <c r="K268" s="10">
        <v>1264565507</v>
      </c>
      <c r="L268" s="15">
        <f t="shared" si="21"/>
        <v>40205.174849537041</v>
      </c>
      <c r="M268" t="b">
        <v>1</v>
      </c>
      <c r="N268">
        <v>36</v>
      </c>
      <c r="O268" t="b">
        <v>1</v>
      </c>
      <c r="P268" t="s">
        <v>8267</v>
      </c>
      <c r="Q268" t="str">
        <f t="shared" si="22"/>
        <v>film &amp; video</v>
      </c>
      <c r="R268" t="str">
        <f t="shared" si="23"/>
        <v>documentary</v>
      </c>
      <c r="S268">
        <f t="shared" si="24"/>
        <v>2010</v>
      </c>
    </row>
    <row r="269" spans="1:19" ht="46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s="17">
        <f t="shared" si="20"/>
        <v>1.3162883248730965</v>
      </c>
      <c r="G269" t="s">
        <v>8218</v>
      </c>
      <c r="H269" t="s">
        <v>8224</v>
      </c>
      <c r="I269" t="s">
        <v>8246</v>
      </c>
      <c r="J269">
        <v>1403693499</v>
      </c>
      <c r="K269" s="10">
        <v>1401101499</v>
      </c>
      <c r="L269" s="15">
        <f t="shared" si="21"/>
        <v>41785.452534722222</v>
      </c>
      <c r="M269" t="b">
        <v>1</v>
      </c>
      <c r="N269">
        <v>165</v>
      </c>
      <c r="O269" t="b">
        <v>1</v>
      </c>
      <c r="P269" t="s">
        <v>8267</v>
      </c>
      <c r="Q269" t="str">
        <f t="shared" si="22"/>
        <v>film &amp; video</v>
      </c>
      <c r="R269" t="str">
        <f t="shared" si="23"/>
        <v>documentary</v>
      </c>
      <c r="S269">
        <f t="shared" si="24"/>
        <v>2014</v>
      </c>
    </row>
    <row r="270" spans="1:19" ht="46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s="17">
        <f t="shared" si="20"/>
        <v>1.1140000000000001</v>
      </c>
      <c r="G270" t="s">
        <v>8218</v>
      </c>
      <c r="H270" t="s">
        <v>8223</v>
      </c>
      <c r="I270" t="s">
        <v>8245</v>
      </c>
      <c r="J270">
        <v>1320640778</v>
      </c>
      <c r="K270" s="10">
        <v>1316749178</v>
      </c>
      <c r="L270" s="15">
        <f t="shared" si="21"/>
        <v>40809.15252314815</v>
      </c>
      <c r="M270" t="b">
        <v>1</v>
      </c>
      <c r="N270">
        <v>111</v>
      </c>
      <c r="O270" t="b">
        <v>1</v>
      </c>
      <c r="P270" t="s">
        <v>8267</v>
      </c>
      <c r="Q270" t="str">
        <f t="shared" si="22"/>
        <v>film &amp; video</v>
      </c>
      <c r="R270" t="str">
        <f t="shared" si="23"/>
        <v>documentary</v>
      </c>
      <c r="S270">
        <f t="shared" si="24"/>
        <v>2011</v>
      </c>
    </row>
    <row r="271" spans="1:19" ht="46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s="17">
        <f t="shared" si="20"/>
        <v>1.4723377</v>
      </c>
      <c r="G271" t="s">
        <v>8218</v>
      </c>
      <c r="H271" t="s">
        <v>8225</v>
      </c>
      <c r="I271" t="s">
        <v>8247</v>
      </c>
      <c r="J271">
        <v>1487738622</v>
      </c>
      <c r="K271" s="10">
        <v>1485146622</v>
      </c>
      <c r="L271" s="15">
        <f t="shared" si="21"/>
        <v>42758.197013888886</v>
      </c>
      <c r="M271" t="b">
        <v>1</v>
      </c>
      <c r="N271">
        <v>1596</v>
      </c>
      <c r="O271" t="b">
        <v>1</v>
      </c>
      <c r="P271" t="s">
        <v>8267</v>
      </c>
      <c r="Q271" t="str">
        <f t="shared" si="22"/>
        <v>film &amp; video</v>
      </c>
      <c r="R271" t="str">
        <f t="shared" si="23"/>
        <v>documentary</v>
      </c>
      <c r="S271">
        <f t="shared" si="24"/>
        <v>2017</v>
      </c>
    </row>
    <row r="272" spans="1:19" ht="46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s="17">
        <f t="shared" si="20"/>
        <v>1.5260869565217392</v>
      </c>
      <c r="G272" t="s">
        <v>8218</v>
      </c>
      <c r="H272" t="s">
        <v>8223</v>
      </c>
      <c r="I272" t="s">
        <v>8245</v>
      </c>
      <c r="J272">
        <v>1306296000</v>
      </c>
      <c r="K272" s="10">
        <v>1301950070</v>
      </c>
      <c r="L272" s="15">
        <f t="shared" si="21"/>
        <v>40637.86655092593</v>
      </c>
      <c r="M272" t="b">
        <v>1</v>
      </c>
      <c r="N272">
        <v>61</v>
      </c>
      <c r="O272" t="b">
        <v>1</v>
      </c>
      <c r="P272" t="s">
        <v>8267</v>
      </c>
      <c r="Q272" t="str">
        <f t="shared" si="22"/>
        <v>film &amp; video</v>
      </c>
      <c r="R272" t="str">
        <f t="shared" si="23"/>
        <v>documentary</v>
      </c>
      <c r="S272">
        <f t="shared" si="24"/>
        <v>2011</v>
      </c>
    </row>
    <row r="273" spans="1:19" ht="46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s="17">
        <f t="shared" si="20"/>
        <v>1.0468</v>
      </c>
      <c r="G273" t="s">
        <v>8218</v>
      </c>
      <c r="H273" t="s">
        <v>8223</v>
      </c>
      <c r="I273" t="s">
        <v>8245</v>
      </c>
      <c r="J273">
        <v>1388649600</v>
      </c>
      <c r="K273" s="10">
        <v>1386123861</v>
      </c>
      <c r="L273" s="15">
        <f t="shared" si="21"/>
        <v>41612.100243055553</v>
      </c>
      <c r="M273" t="b">
        <v>1</v>
      </c>
      <c r="N273">
        <v>287</v>
      </c>
      <c r="O273" t="b">
        <v>1</v>
      </c>
      <c r="P273" t="s">
        <v>8267</v>
      </c>
      <c r="Q273" t="str">
        <f t="shared" si="22"/>
        <v>film &amp; video</v>
      </c>
      <c r="R273" t="str">
        <f t="shared" si="23"/>
        <v>documentary</v>
      </c>
      <c r="S273">
        <f t="shared" si="24"/>
        <v>2013</v>
      </c>
    </row>
    <row r="274" spans="1:19" ht="46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s="17">
        <f t="shared" si="20"/>
        <v>1.7743366666666667</v>
      </c>
      <c r="G274" t="s">
        <v>8218</v>
      </c>
      <c r="H274" t="s">
        <v>8223</v>
      </c>
      <c r="I274" t="s">
        <v>8245</v>
      </c>
      <c r="J274">
        <v>1272480540</v>
      </c>
      <c r="K274" s="10">
        <v>1267220191</v>
      </c>
      <c r="L274" s="15">
        <f t="shared" si="21"/>
        <v>40235.900358796294</v>
      </c>
      <c r="M274" t="b">
        <v>1</v>
      </c>
      <c r="N274">
        <v>65</v>
      </c>
      <c r="O274" t="b">
        <v>1</v>
      </c>
      <c r="P274" t="s">
        <v>8267</v>
      </c>
      <c r="Q274" t="str">
        <f t="shared" si="22"/>
        <v>film &amp; video</v>
      </c>
      <c r="R274" t="str">
        <f t="shared" si="23"/>
        <v>documentary</v>
      </c>
      <c r="S274">
        <f t="shared" si="24"/>
        <v>2010</v>
      </c>
    </row>
    <row r="275" spans="1:19" ht="46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s="17">
        <f t="shared" si="20"/>
        <v>1.077758</v>
      </c>
      <c r="G275" t="s">
        <v>8218</v>
      </c>
      <c r="H275" t="s">
        <v>8223</v>
      </c>
      <c r="I275" t="s">
        <v>8245</v>
      </c>
      <c r="J275">
        <v>1309694266</v>
      </c>
      <c r="K275" s="10">
        <v>1307102266</v>
      </c>
      <c r="L275" s="15">
        <f t="shared" si="21"/>
        <v>40697.498449074075</v>
      </c>
      <c r="M275" t="b">
        <v>1</v>
      </c>
      <c r="N275">
        <v>118</v>
      </c>
      <c r="O275" t="b">
        <v>1</v>
      </c>
      <c r="P275" t="s">
        <v>8267</v>
      </c>
      <c r="Q275" t="str">
        <f t="shared" si="22"/>
        <v>film &amp; video</v>
      </c>
      <c r="R275" t="str">
        <f t="shared" si="23"/>
        <v>documentary</v>
      </c>
      <c r="S275">
        <f t="shared" si="24"/>
        <v>2011</v>
      </c>
    </row>
    <row r="276" spans="1:19" ht="46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s="17">
        <f t="shared" si="20"/>
        <v>1.56</v>
      </c>
      <c r="G276" t="s">
        <v>8218</v>
      </c>
      <c r="H276" t="s">
        <v>8223</v>
      </c>
      <c r="I276" t="s">
        <v>8245</v>
      </c>
      <c r="J276">
        <v>1333609140</v>
      </c>
      <c r="K276" s="10">
        <v>1330638829</v>
      </c>
      <c r="L276" s="15">
        <f t="shared" si="21"/>
        <v>40969.912372685183</v>
      </c>
      <c r="M276" t="b">
        <v>1</v>
      </c>
      <c r="N276">
        <v>113</v>
      </c>
      <c r="O276" t="b">
        <v>1</v>
      </c>
      <c r="P276" t="s">
        <v>8267</v>
      </c>
      <c r="Q276" t="str">
        <f t="shared" si="22"/>
        <v>film &amp; video</v>
      </c>
      <c r="R276" t="str">
        <f t="shared" si="23"/>
        <v>documentary</v>
      </c>
      <c r="S276">
        <f t="shared" si="24"/>
        <v>2012</v>
      </c>
    </row>
    <row r="277" spans="1:19" ht="46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s="17">
        <f t="shared" si="20"/>
        <v>1.08395</v>
      </c>
      <c r="G277" t="s">
        <v>8218</v>
      </c>
      <c r="H277" t="s">
        <v>8223</v>
      </c>
      <c r="I277" t="s">
        <v>8245</v>
      </c>
      <c r="J277">
        <v>1352511966</v>
      </c>
      <c r="K277" s="10">
        <v>1349916366</v>
      </c>
      <c r="L277" s="15">
        <f t="shared" si="21"/>
        <v>41193.032013888893</v>
      </c>
      <c r="M277" t="b">
        <v>1</v>
      </c>
      <c r="N277">
        <v>332</v>
      </c>
      <c r="O277" t="b">
        <v>1</v>
      </c>
      <c r="P277" t="s">
        <v>8267</v>
      </c>
      <c r="Q277" t="str">
        <f t="shared" si="22"/>
        <v>film &amp; video</v>
      </c>
      <c r="R277" t="str">
        <f t="shared" si="23"/>
        <v>documentary</v>
      </c>
      <c r="S277">
        <f t="shared" si="24"/>
        <v>2012</v>
      </c>
    </row>
    <row r="278" spans="1:19" ht="46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s="17">
        <f t="shared" si="20"/>
        <v>1.476</v>
      </c>
      <c r="G278" t="s">
        <v>8218</v>
      </c>
      <c r="H278" t="s">
        <v>8223</v>
      </c>
      <c r="I278" t="s">
        <v>8245</v>
      </c>
      <c r="J278">
        <v>1335574674</v>
      </c>
      <c r="K278" s="10">
        <v>1330394274</v>
      </c>
      <c r="L278" s="15">
        <f t="shared" si="21"/>
        <v>40967.081875000003</v>
      </c>
      <c r="M278" t="b">
        <v>1</v>
      </c>
      <c r="N278">
        <v>62</v>
      </c>
      <c r="O278" t="b">
        <v>1</v>
      </c>
      <c r="P278" t="s">
        <v>8267</v>
      </c>
      <c r="Q278" t="str">
        <f t="shared" si="22"/>
        <v>film &amp; video</v>
      </c>
      <c r="R278" t="str">
        <f t="shared" si="23"/>
        <v>documentary</v>
      </c>
      <c r="S278">
        <f t="shared" si="24"/>
        <v>2012</v>
      </c>
    </row>
    <row r="279" spans="1:19" ht="46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s="17">
        <f t="shared" si="20"/>
        <v>1.1038153846153846</v>
      </c>
      <c r="G279" t="s">
        <v>8218</v>
      </c>
      <c r="H279" t="s">
        <v>8223</v>
      </c>
      <c r="I279" t="s">
        <v>8245</v>
      </c>
      <c r="J279">
        <v>1432416219</v>
      </c>
      <c r="K279" s="10">
        <v>1429824219</v>
      </c>
      <c r="L279" s="15">
        <f t="shared" si="21"/>
        <v>42117.891423611116</v>
      </c>
      <c r="M279" t="b">
        <v>1</v>
      </c>
      <c r="N279">
        <v>951</v>
      </c>
      <c r="O279" t="b">
        <v>1</v>
      </c>
      <c r="P279" t="s">
        <v>8267</v>
      </c>
      <c r="Q279" t="str">
        <f t="shared" si="22"/>
        <v>film &amp; video</v>
      </c>
      <c r="R279" t="str">
        <f t="shared" si="23"/>
        <v>documentary</v>
      </c>
      <c r="S279">
        <f t="shared" si="24"/>
        <v>2015</v>
      </c>
    </row>
    <row r="280" spans="1:19" ht="3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s="17">
        <f t="shared" si="20"/>
        <v>1.5034814814814814</v>
      </c>
      <c r="G280" t="s">
        <v>8218</v>
      </c>
      <c r="H280" t="s">
        <v>8223</v>
      </c>
      <c r="I280" t="s">
        <v>8245</v>
      </c>
      <c r="J280">
        <v>1350003539</v>
      </c>
      <c r="K280" s="10">
        <v>1347411539</v>
      </c>
      <c r="L280" s="15">
        <f t="shared" si="21"/>
        <v>41164.040960648148</v>
      </c>
      <c r="M280" t="b">
        <v>1</v>
      </c>
      <c r="N280">
        <v>415</v>
      </c>
      <c r="O280" t="b">
        <v>1</v>
      </c>
      <c r="P280" t="s">
        <v>8267</v>
      </c>
      <c r="Q280" t="str">
        <f t="shared" si="22"/>
        <v>film &amp; video</v>
      </c>
      <c r="R280" t="str">
        <f t="shared" si="23"/>
        <v>documentary</v>
      </c>
      <c r="S280">
        <f t="shared" si="24"/>
        <v>2012</v>
      </c>
    </row>
    <row r="281" spans="1:19" ht="46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s="17">
        <f t="shared" si="20"/>
        <v>1.5731829411764706</v>
      </c>
      <c r="G281" t="s">
        <v>8218</v>
      </c>
      <c r="H281" t="s">
        <v>8223</v>
      </c>
      <c r="I281" t="s">
        <v>8245</v>
      </c>
      <c r="J281">
        <v>1488160860</v>
      </c>
      <c r="K281" s="10">
        <v>1485237096</v>
      </c>
      <c r="L281" s="15">
        <f t="shared" si="21"/>
        <v>42759.244166666671</v>
      </c>
      <c r="M281" t="b">
        <v>1</v>
      </c>
      <c r="N281">
        <v>305</v>
      </c>
      <c r="O281" t="b">
        <v>1</v>
      </c>
      <c r="P281" t="s">
        <v>8267</v>
      </c>
      <c r="Q281" t="str">
        <f t="shared" si="22"/>
        <v>film &amp; video</v>
      </c>
      <c r="R281" t="str">
        <f t="shared" si="23"/>
        <v>documentary</v>
      </c>
      <c r="S281">
        <f t="shared" si="24"/>
        <v>2017</v>
      </c>
    </row>
    <row r="282" spans="1:19" ht="46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s="17">
        <f t="shared" si="20"/>
        <v>1.5614399999999999</v>
      </c>
      <c r="G282" t="s">
        <v>8218</v>
      </c>
      <c r="H282" t="s">
        <v>8223</v>
      </c>
      <c r="I282" t="s">
        <v>8245</v>
      </c>
      <c r="J282">
        <v>1401459035</v>
      </c>
      <c r="K282" s="10">
        <v>1397571035</v>
      </c>
      <c r="L282" s="15">
        <f t="shared" si="21"/>
        <v>41744.590682870374</v>
      </c>
      <c r="M282" t="b">
        <v>1</v>
      </c>
      <c r="N282">
        <v>2139</v>
      </c>
      <c r="O282" t="b">
        <v>1</v>
      </c>
      <c r="P282" t="s">
        <v>8267</v>
      </c>
      <c r="Q282" t="str">
        <f t="shared" si="22"/>
        <v>film &amp; video</v>
      </c>
      <c r="R282" t="str">
        <f t="shared" si="23"/>
        <v>documentary</v>
      </c>
      <c r="S282">
        <f t="shared" si="24"/>
        <v>2014</v>
      </c>
    </row>
    <row r="283" spans="1:19" ht="46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s="17">
        <f t="shared" si="20"/>
        <v>1.2058763636363636</v>
      </c>
      <c r="G283" t="s">
        <v>8218</v>
      </c>
      <c r="H283" t="s">
        <v>8223</v>
      </c>
      <c r="I283" t="s">
        <v>8245</v>
      </c>
      <c r="J283">
        <v>1249932360</v>
      </c>
      <c r="K283" s="10">
        <v>1242532513</v>
      </c>
      <c r="L283" s="15">
        <f t="shared" si="21"/>
        <v>39950.163344907407</v>
      </c>
      <c r="M283" t="b">
        <v>1</v>
      </c>
      <c r="N283">
        <v>79</v>
      </c>
      <c r="O283" t="b">
        <v>1</v>
      </c>
      <c r="P283" t="s">
        <v>8267</v>
      </c>
      <c r="Q283" t="str">
        <f t="shared" si="22"/>
        <v>film &amp; video</v>
      </c>
      <c r="R283" t="str">
        <f t="shared" si="23"/>
        <v>documentary</v>
      </c>
      <c r="S283">
        <f t="shared" si="24"/>
        <v>2009</v>
      </c>
    </row>
    <row r="284" spans="1:19" ht="46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s="17">
        <f t="shared" si="20"/>
        <v>1.0118888888888888</v>
      </c>
      <c r="G284" t="s">
        <v>8218</v>
      </c>
      <c r="H284" t="s">
        <v>8223</v>
      </c>
      <c r="I284" t="s">
        <v>8245</v>
      </c>
      <c r="J284">
        <v>1266876000</v>
      </c>
      <c r="K284" s="10">
        <v>1263679492</v>
      </c>
      <c r="L284" s="15">
        <f t="shared" si="21"/>
        <v>40194.920046296298</v>
      </c>
      <c r="M284" t="b">
        <v>1</v>
      </c>
      <c r="N284">
        <v>179</v>
      </c>
      <c r="O284" t="b">
        <v>1</v>
      </c>
      <c r="P284" t="s">
        <v>8267</v>
      </c>
      <c r="Q284" t="str">
        <f t="shared" si="22"/>
        <v>film &amp; video</v>
      </c>
      <c r="R284" t="str">
        <f t="shared" si="23"/>
        <v>documentary</v>
      </c>
      <c r="S284">
        <f t="shared" si="24"/>
        <v>2010</v>
      </c>
    </row>
    <row r="285" spans="1:19" ht="3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s="17">
        <f t="shared" si="20"/>
        <v>1.142725</v>
      </c>
      <c r="G285" t="s">
        <v>8218</v>
      </c>
      <c r="H285" t="s">
        <v>8223</v>
      </c>
      <c r="I285" t="s">
        <v>8245</v>
      </c>
      <c r="J285">
        <v>1306904340</v>
      </c>
      <c r="K285" s="10">
        <v>1305219744</v>
      </c>
      <c r="L285" s="15">
        <f t="shared" si="21"/>
        <v>40675.71</v>
      </c>
      <c r="M285" t="b">
        <v>1</v>
      </c>
      <c r="N285">
        <v>202</v>
      </c>
      <c r="O285" t="b">
        <v>1</v>
      </c>
      <c r="P285" t="s">
        <v>8267</v>
      </c>
      <c r="Q285" t="str">
        <f t="shared" si="22"/>
        <v>film &amp; video</v>
      </c>
      <c r="R285" t="str">
        <f t="shared" si="23"/>
        <v>documentary</v>
      </c>
      <c r="S285">
        <f t="shared" si="24"/>
        <v>2011</v>
      </c>
    </row>
    <row r="286" spans="1:19" ht="46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s="17">
        <f t="shared" si="20"/>
        <v>1.0462615</v>
      </c>
      <c r="G286" t="s">
        <v>8218</v>
      </c>
      <c r="H286" t="s">
        <v>8223</v>
      </c>
      <c r="I286" t="s">
        <v>8245</v>
      </c>
      <c r="J286">
        <v>1327167780</v>
      </c>
      <c r="K286" s="10">
        <v>1325007780</v>
      </c>
      <c r="L286" s="15">
        <f t="shared" si="21"/>
        <v>40904.738194444442</v>
      </c>
      <c r="M286" t="b">
        <v>1</v>
      </c>
      <c r="N286">
        <v>760</v>
      </c>
      <c r="O286" t="b">
        <v>1</v>
      </c>
      <c r="P286" t="s">
        <v>8267</v>
      </c>
      <c r="Q286" t="str">
        <f t="shared" si="22"/>
        <v>film &amp; video</v>
      </c>
      <c r="R286" t="str">
        <f t="shared" si="23"/>
        <v>documentary</v>
      </c>
      <c r="S286">
        <f t="shared" si="24"/>
        <v>2011</v>
      </c>
    </row>
    <row r="287" spans="1:19" ht="46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s="17">
        <f t="shared" si="20"/>
        <v>2.2882507142857142</v>
      </c>
      <c r="G287" t="s">
        <v>8218</v>
      </c>
      <c r="H287" t="s">
        <v>8223</v>
      </c>
      <c r="I287" t="s">
        <v>8245</v>
      </c>
      <c r="J287">
        <v>1379614128</v>
      </c>
      <c r="K287" s="10">
        <v>1377022128</v>
      </c>
      <c r="L287" s="15">
        <f t="shared" si="21"/>
        <v>41506.756111111114</v>
      </c>
      <c r="M287" t="b">
        <v>1</v>
      </c>
      <c r="N287">
        <v>563</v>
      </c>
      <c r="O287" t="b">
        <v>1</v>
      </c>
      <c r="P287" t="s">
        <v>8267</v>
      </c>
      <c r="Q287" t="str">
        <f t="shared" si="22"/>
        <v>film &amp; video</v>
      </c>
      <c r="R287" t="str">
        <f t="shared" si="23"/>
        <v>documentary</v>
      </c>
      <c r="S287">
        <f t="shared" si="24"/>
        <v>2013</v>
      </c>
    </row>
    <row r="288" spans="1:19" ht="46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s="17">
        <f t="shared" si="20"/>
        <v>1.0915333333333332</v>
      </c>
      <c r="G288" t="s">
        <v>8218</v>
      </c>
      <c r="H288" t="s">
        <v>8223</v>
      </c>
      <c r="I288" t="s">
        <v>8245</v>
      </c>
      <c r="J288">
        <v>1364236524</v>
      </c>
      <c r="K288" s="10">
        <v>1360352124</v>
      </c>
      <c r="L288" s="15">
        <f t="shared" si="21"/>
        <v>41313.816250000003</v>
      </c>
      <c r="M288" t="b">
        <v>1</v>
      </c>
      <c r="N288">
        <v>135</v>
      </c>
      <c r="O288" t="b">
        <v>1</v>
      </c>
      <c r="P288" t="s">
        <v>8267</v>
      </c>
      <c r="Q288" t="str">
        <f t="shared" si="22"/>
        <v>film &amp; video</v>
      </c>
      <c r="R288" t="str">
        <f t="shared" si="23"/>
        <v>documentary</v>
      </c>
      <c r="S288">
        <f t="shared" si="24"/>
        <v>2013</v>
      </c>
    </row>
    <row r="289" spans="1:19" ht="3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s="17">
        <f t="shared" si="20"/>
        <v>1.7629999999999999</v>
      </c>
      <c r="G289" t="s">
        <v>8218</v>
      </c>
      <c r="H289" t="s">
        <v>8223</v>
      </c>
      <c r="I289" t="s">
        <v>8245</v>
      </c>
      <c r="J289">
        <v>1351828800</v>
      </c>
      <c r="K289" s="10">
        <v>1349160018</v>
      </c>
      <c r="L289" s="15">
        <f t="shared" si="21"/>
        <v>41184.277986111112</v>
      </c>
      <c r="M289" t="b">
        <v>1</v>
      </c>
      <c r="N289">
        <v>290</v>
      </c>
      <c r="O289" t="b">
        <v>1</v>
      </c>
      <c r="P289" t="s">
        <v>8267</v>
      </c>
      <c r="Q289" t="str">
        <f t="shared" si="22"/>
        <v>film &amp; video</v>
      </c>
      <c r="R289" t="str">
        <f t="shared" si="23"/>
        <v>documentary</v>
      </c>
      <c r="S289">
        <f t="shared" si="24"/>
        <v>2012</v>
      </c>
    </row>
    <row r="290" spans="1:19" ht="46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s="17">
        <f t="shared" si="20"/>
        <v>1.0321061999999999</v>
      </c>
      <c r="G290" t="s">
        <v>8218</v>
      </c>
      <c r="H290" t="s">
        <v>8223</v>
      </c>
      <c r="I290" t="s">
        <v>8245</v>
      </c>
      <c r="J290">
        <v>1340683393</v>
      </c>
      <c r="K290" s="10">
        <v>1337659393</v>
      </c>
      <c r="L290" s="15">
        <f t="shared" si="21"/>
        <v>41051.168900462959</v>
      </c>
      <c r="M290" t="b">
        <v>1</v>
      </c>
      <c r="N290">
        <v>447</v>
      </c>
      <c r="O290" t="b">
        <v>1</v>
      </c>
      <c r="P290" t="s">
        <v>8267</v>
      </c>
      <c r="Q290" t="str">
        <f t="shared" si="22"/>
        <v>film &amp; video</v>
      </c>
      <c r="R290" t="str">
        <f t="shared" si="23"/>
        <v>documentary</v>
      </c>
      <c r="S290">
        <f t="shared" si="24"/>
        <v>2012</v>
      </c>
    </row>
    <row r="291" spans="1:19" ht="46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s="17">
        <f t="shared" si="20"/>
        <v>1.0482</v>
      </c>
      <c r="G291" t="s">
        <v>8218</v>
      </c>
      <c r="H291" t="s">
        <v>8224</v>
      </c>
      <c r="I291" t="s">
        <v>8246</v>
      </c>
      <c r="J291">
        <v>1383389834</v>
      </c>
      <c r="K291" s="10">
        <v>1380797834</v>
      </c>
      <c r="L291" s="15">
        <f t="shared" si="21"/>
        <v>41550.456412037034</v>
      </c>
      <c r="M291" t="b">
        <v>1</v>
      </c>
      <c r="N291">
        <v>232</v>
      </c>
      <c r="O291" t="b">
        <v>1</v>
      </c>
      <c r="P291" t="s">
        <v>8267</v>
      </c>
      <c r="Q291" t="str">
        <f t="shared" si="22"/>
        <v>film &amp; video</v>
      </c>
      <c r="R291" t="str">
        <f t="shared" si="23"/>
        <v>documentary</v>
      </c>
      <c r="S291">
        <f t="shared" si="24"/>
        <v>2013</v>
      </c>
    </row>
    <row r="292" spans="1:19" ht="3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s="17">
        <f t="shared" si="20"/>
        <v>1.0668444444444445</v>
      </c>
      <c r="G292" t="s">
        <v>8218</v>
      </c>
      <c r="H292" t="s">
        <v>8223</v>
      </c>
      <c r="I292" t="s">
        <v>8245</v>
      </c>
      <c r="J292">
        <v>1296633540</v>
      </c>
      <c r="K292" s="10">
        <v>1292316697</v>
      </c>
      <c r="L292" s="15">
        <f t="shared" si="21"/>
        <v>40526.36917824074</v>
      </c>
      <c r="M292" t="b">
        <v>1</v>
      </c>
      <c r="N292">
        <v>168</v>
      </c>
      <c r="O292" t="b">
        <v>1</v>
      </c>
      <c r="P292" t="s">
        <v>8267</v>
      </c>
      <c r="Q292" t="str">
        <f t="shared" si="22"/>
        <v>film &amp; video</v>
      </c>
      <c r="R292" t="str">
        <f t="shared" si="23"/>
        <v>documentary</v>
      </c>
      <c r="S292">
        <f t="shared" si="24"/>
        <v>2010</v>
      </c>
    </row>
    <row r="293" spans="1:19" ht="46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s="17">
        <f t="shared" si="20"/>
        <v>1.2001999999999999</v>
      </c>
      <c r="G293" t="s">
        <v>8218</v>
      </c>
      <c r="H293" t="s">
        <v>8223</v>
      </c>
      <c r="I293" t="s">
        <v>8245</v>
      </c>
      <c r="J293">
        <v>1367366460</v>
      </c>
      <c r="K293" s="10">
        <v>1365791246</v>
      </c>
      <c r="L293" s="15">
        <f t="shared" si="21"/>
        <v>41376.769050925926</v>
      </c>
      <c r="M293" t="b">
        <v>1</v>
      </c>
      <c r="N293">
        <v>128</v>
      </c>
      <c r="O293" t="b">
        <v>1</v>
      </c>
      <c r="P293" t="s">
        <v>8267</v>
      </c>
      <c r="Q293" t="str">
        <f t="shared" si="22"/>
        <v>film &amp; video</v>
      </c>
      <c r="R293" t="str">
        <f t="shared" si="23"/>
        <v>documentary</v>
      </c>
      <c r="S293">
        <f t="shared" si="24"/>
        <v>2013</v>
      </c>
    </row>
    <row r="294" spans="1:19" ht="46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s="17">
        <f t="shared" si="20"/>
        <v>1.0150693333333334</v>
      </c>
      <c r="G294" t="s">
        <v>8218</v>
      </c>
      <c r="H294" t="s">
        <v>8223</v>
      </c>
      <c r="I294" t="s">
        <v>8245</v>
      </c>
      <c r="J294">
        <v>1319860740</v>
      </c>
      <c r="K294" s="10">
        <v>1317064599</v>
      </c>
      <c r="L294" s="15">
        <f t="shared" si="21"/>
        <v>40812.803229166668</v>
      </c>
      <c r="M294" t="b">
        <v>1</v>
      </c>
      <c r="N294">
        <v>493</v>
      </c>
      <c r="O294" t="b">
        <v>1</v>
      </c>
      <c r="P294" t="s">
        <v>8267</v>
      </c>
      <c r="Q294" t="str">
        <f t="shared" si="22"/>
        <v>film &amp; video</v>
      </c>
      <c r="R294" t="str">
        <f t="shared" si="23"/>
        <v>documentary</v>
      </c>
      <c r="S294">
        <f t="shared" si="24"/>
        <v>2011</v>
      </c>
    </row>
    <row r="295" spans="1:19" ht="46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s="17">
        <f t="shared" si="20"/>
        <v>1.0138461538461538</v>
      </c>
      <c r="G295" t="s">
        <v>8218</v>
      </c>
      <c r="H295" t="s">
        <v>8223</v>
      </c>
      <c r="I295" t="s">
        <v>8245</v>
      </c>
      <c r="J295">
        <v>1398009714</v>
      </c>
      <c r="K295" s="10">
        <v>1395417714</v>
      </c>
      <c r="L295" s="15">
        <f t="shared" si="21"/>
        <v>41719.667986111112</v>
      </c>
      <c r="M295" t="b">
        <v>1</v>
      </c>
      <c r="N295">
        <v>131</v>
      </c>
      <c r="O295" t="b">
        <v>1</v>
      </c>
      <c r="P295" t="s">
        <v>8267</v>
      </c>
      <c r="Q295" t="str">
        <f t="shared" si="22"/>
        <v>film &amp; video</v>
      </c>
      <c r="R295" t="str">
        <f t="shared" si="23"/>
        <v>documentary</v>
      </c>
      <c r="S295">
        <f t="shared" si="24"/>
        <v>2014</v>
      </c>
    </row>
    <row r="296" spans="1:19" ht="46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s="17">
        <f t="shared" si="20"/>
        <v>1</v>
      </c>
      <c r="G296" t="s">
        <v>8218</v>
      </c>
      <c r="H296" t="s">
        <v>8223</v>
      </c>
      <c r="I296" t="s">
        <v>8245</v>
      </c>
      <c r="J296">
        <v>1279555200</v>
      </c>
      <c r="K296" s="10">
        <v>1276480894</v>
      </c>
      <c r="L296" s="15">
        <f t="shared" si="21"/>
        <v>40343.084421296298</v>
      </c>
      <c r="M296" t="b">
        <v>1</v>
      </c>
      <c r="N296">
        <v>50</v>
      </c>
      <c r="O296" t="b">
        <v>1</v>
      </c>
      <c r="P296" t="s">
        <v>8267</v>
      </c>
      <c r="Q296" t="str">
        <f t="shared" si="22"/>
        <v>film &amp; video</v>
      </c>
      <c r="R296" t="str">
        <f t="shared" si="23"/>
        <v>documentary</v>
      </c>
      <c r="S296">
        <f t="shared" si="24"/>
        <v>2010</v>
      </c>
    </row>
    <row r="297" spans="1:19" ht="46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s="17">
        <f t="shared" si="20"/>
        <v>1.3310911999999999</v>
      </c>
      <c r="G297" t="s">
        <v>8218</v>
      </c>
      <c r="H297" t="s">
        <v>8223</v>
      </c>
      <c r="I297" t="s">
        <v>8245</v>
      </c>
      <c r="J297">
        <v>1383264000</v>
      </c>
      <c r="K297" s="10">
        <v>1378080409</v>
      </c>
      <c r="L297" s="15">
        <f t="shared" si="21"/>
        <v>41519.004733796297</v>
      </c>
      <c r="M297" t="b">
        <v>1</v>
      </c>
      <c r="N297">
        <v>665</v>
      </c>
      <c r="O297" t="b">
        <v>1</v>
      </c>
      <c r="P297" t="s">
        <v>8267</v>
      </c>
      <c r="Q297" t="str">
        <f t="shared" si="22"/>
        <v>film &amp; video</v>
      </c>
      <c r="R297" t="str">
        <f t="shared" si="23"/>
        <v>documentary</v>
      </c>
      <c r="S297">
        <f t="shared" si="24"/>
        <v>2013</v>
      </c>
    </row>
    <row r="298" spans="1:19" ht="46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s="17">
        <f t="shared" si="20"/>
        <v>1.187262</v>
      </c>
      <c r="G298" t="s">
        <v>8218</v>
      </c>
      <c r="H298" t="s">
        <v>8223</v>
      </c>
      <c r="I298" t="s">
        <v>8245</v>
      </c>
      <c r="J298">
        <v>1347017083</v>
      </c>
      <c r="K298" s="10">
        <v>1344857083</v>
      </c>
      <c r="L298" s="15">
        <f t="shared" si="21"/>
        <v>41134.475497685184</v>
      </c>
      <c r="M298" t="b">
        <v>1</v>
      </c>
      <c r="N298">
        <v>129</v>
      </c>
      <c r="O298" t="b">
        <v>1</v>
      </c>
      <c r="P298" t="s">
        <v>8267</v>
      </c>
      <c r="Q298" t="str">
        <f t="shared" si="22"/>
        <v>film &amp; video</v>
      </c>
      <c r="R298" t="str">
        <f t="shared" si="23"/>
        <v>documentary</v>
      </c>
      <c r="S298">
        <f t="shared" si="24"/>
        <v>2012</v>
      </c>
    </row>
    <row r="299" spans="1:19" ht="46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s="17">
        <f t="shared" si="20"/>
        <v>1.0064</v>
      </c>
      <c r="G299" t="s">
        <v>8218</v>
      </c>
      <c r="H299" t="s">
        <v>8223</v>
      </c>
      <c r="I299" t="s">
        <v>8245</v>
      </c>
      <c r="J299">
        <v>1430452740</v>
      </c>
      <c r="K299" s="10">
        <v>1427390901</v>
      </c>
      <c r="L299" s="15">
        <f t="shared" si="21"/>
        <v>42089.728020833332</v>
      </c>
      <c r="M299" t="b">
        <v>1</v>
      </c>
      <c r="N299">
        <v>142</v>
      </c>
      <c r="O299" t="b">
        <v>1</v>
      </c>
      <c r="P299" t="s">
        <v>8267</v>
      </c>
      <c r="Q299" t="str">
        <f t="shared" si="22"/>
        <v>film &amp; video</v>
      </c>
      <c r="R299" t="str">
        <f t="shared" si="23"/>
        <v>documentary</v>
      </c>
      <c r="S299">
        <f t="shared" si="24"/>
        <v>2015</v>
      </c>
    </row>
    <row r="300" spans="1:19" ht="3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s="17">
        <f t="shared" si="20"/>
        <v>1.089324126984127</v>
      </c>
      <c r="G300" t="s">
        <v>8218</v>
      </c>
      <c r="H300" t="s">
        <v>8223</v>
      </c>
      <c r="I300" t="s">
        <v>8245</v>
      </c>
      <c r="J300">
        <v>1399669200</v>
      </c>
      <c r="K300" s="10">
        <v>1394536048</v>
      </c>
      <c r="L300" s="15">
        <f t="shared" si="21"/>
        <v>41709.463518518518</v>
      </c>
      <c r="M300" t="b">
        <v>1</v>
      </c>
      <c r="N300">
        <v>2436</v>
      </c>
      <c r="O300" t="b">
        <v>1</v>
      </c>
      <c r="P300" t="s">
        <v>8267</v>
      </c>
      <c r="Q300" t="str">
        <f t="shared" si="22"/>
        <v>film &amp; video</v>
      </c>
      <c r="R300" t="str">
        <f t="shared" si="23"/>
        <v>documentary</v>
      </c>
      <c r="S300">
        <f t="shared" si="24"/>
        <v>2014</v>
      </c>
    </row>
    <row r="301" spans="1:19" ht="46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s="17">
        <f t="shared" si="20"/>
        <v>1.789525</v>
      </c>
      <c r="G301" t="s">
        <v>8218</v>
      </c>
      <c r="H301" t="s">
        <v>8223</v>
      </c>
      <c r="I301" t="s">
        <v>8245</v>
      </c>
      <c r="J301">
        <v>1289975060</v>
      </c>
      <c r="K301" s="10">
        <v>1287379460</v>
      </c>
      <c r="L301" s="15">
        <f t="shared" si="21"/>
        <v>40469.225231481483</v>
      </c>
      <c r="M301" t="b">
        <v>1</v>
      </c>
      <c r="N301">
        <v>244</v>
      </c>
      <c r="O301" t="b">
        <v>1</v>
      </c>
      <c r="P301" t="s">
        <v>8267</v>
      </c>
      <c r="Q301" t="str">
        <f t="shared" si="22"/>
        <v>film &amp; video</v>
      </c>
      <c r="R301" t="str">
        <f t="shared" si="23"/>
        <v>documentary</v>
      </c>
      <c r="S301">
        <f t="shared" si="24"/>
        <v>2010</v>
      </c>
    </row>
    <row r="302" spans="1:19" ht="46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s="17">
        <f t="shared" si="20"/>
        <v>1.0172264</v>
      </c>
      <c r="G302" t="s">
        <v>8218</v>
      </c>
      <c r="H302" t="s">
        <v>8223</v>
      </c>
      <c r="I302" t="s">
        <v>8245</v>
      </c>
      <c r="J302">
        <v>1303686138</v>
      </c>
      <c r="K302" s="10">
        <v>1301007738</v>
      </c>
      <c r="L302" s="15">
        <f t="shared" si="21"/>
        <v>40626.959930555553</v>
      </c>
      <c r="M302" t="b">
        <v>1</v>
      </c>
      <c r="N302">
        <v>298</v>
      </c>
      <c r="O302" t="b">
        <v>1</v>
      </c>
      <c r="P302" t="s">
        <v>8267</v>
      </c>
      <c r="Q302" t="str">
        <f t="shared" si="22"/>
        <v>film &amp; video</v>
      </c>
      <c r="R302" t="str">
        <f t="shared" si="23"/>
        <v>documentary</v>
      </c>
      <c r="S302">
        <f t="shared" si="24"/>
        <v>2011</v>
      </c>
    </row>
    <row r="303" spans="1:19" ht="46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s="17">
        <f t="shared" si="20"/>
        <v>1.1873499999999999</v>
      </c>
      <c r="G303" t="s">
        <v>8218</v>
      </c>
      <c r="H303" t="s">
        <v>8223</v>
      </c>
      <c r="I303" t="s">
        <v>8245</v>
      </c>
      <c r="J303">
        <v>1363711335</v>
      </c>
      <c r="K303" s="10">
        <v>1360258935</v>
      </c>
      <c r="L303" s="15">
        <f t="shared" si="21"/>
        <v>41312.737673611111</v>
      </c>
      <c r="M303" t="b">
        <v>1</v>
      </c>
      <c r="N303">
        <v>251</v>
      </c>
      <c r="O303" t="b">
        <v>1</v>
      </c>
      <c r="P303" t="s">
        <v>8267</v>
      </c>
      <c r="Q303" t="str">
        <f t="shared" si="22"/>
        <v>film &amp; video</v>
      </c>
      <c r="R303" t="str">
        <f t="shared" si="23"/>
        <v>documentary</v>
      </c>
      <c r="S303">
        <f t="shared" si="24"/>
        <v>2013</v>
      </c>
    </row>
    <row r="304" spans="1:19" ht="46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s="17">
        <f t="shared" si="20"/>
        <v>1.0045999999999999</v>
      </c>
      <c r="G304" t="s">
        <v>8218</v>
      </c>
      <c r="H304" t="s">
        <v>8223</v>
      </c>
      <c r="I304" t="s">
        <v>8245</v>
      </c>
      <c r="J304">
        <v>1330115638</v>
      </c>
      <c r="K304" s="10">
        <v>1327523638</v>
      </c>
      <c r="L304" s="15">
        <f t="shared" si="21"/>
        <v>40933.856921296298</v>
      </c>
      <c r="M304" t="b">
        <v>1</v>
      </c>
      <c r="N304">
        <v>108</v>
      </c>
      <c r="O304" t="b">
        <v>1</v>
      </c>
      <c r="P304" t="s">
        <v>8267</v>
      </c>
      <c r="Q304" t="str">
        <f t="shared" si="22"/>
        <v>film &amp; video</v>
      </c>
      <c r="R304" t="str">
        <f t="shared" si="23"/>
        <v>documentary</v>
      </c>
      <c r="S304">
        <f t="shared" si="24"/>
        <v>2012</v>
      </c>
    </row>
    <row r="305" spans="1:19" ht="46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s="17">
        <f t="shared" si="20"/>
        <v>1.3746666666666667</v>
      </c>
      <c r="G305" t="s">
        <v>8218</v>
      </c>
      <c r="H305" t="s">
        <v>8223</v>
      </c>
      <c r="I305" t="s">
        <v>8245</v>
      </c>
      <c r="J305">
        <v>1338601346</v>
      </c>
      <c r="K305" s="10">
        <v>1336009346</v>
      </c>
      <c r="L305" s="15">
        <f t="shared" si="21"/>
        <v>41032.071134259255</v>
      </c>
      <c r="M305" t="b">
        <v>1</v>
      </c>
      <c r="N305">
        <v>82</v>
      </c>
      <c r="O305" t="b">
        <v>1</v>
      </c>
      <c r="P305" t="s">
        <v>8267</v>
      </c>
      <c r="Q305" t="str">
        <f t="shared" si="22"/>
        <v>film &amp; video</v>
      </c>
      <c r="R305" t="str">
        <f t="shared" si="23"/>
        <v>documentary</v>
      </c>
      <c r="S305">
        <f t="shared" si="24"/>
        <v>2012</v>
      </c>
    </row>
    <row r="306" spans="1:19" ht="3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s="17">
        <f t="shared" si="20"/>
        <v>2.3164705882352941</v>
      </c>
      <c r="G306" t="s">
        <v>8218</v>
      </c>
      <c r="H306" t="s">
        <v>8223</v>
      </c>
      <c r="I306" t="s">
        <v>8245</v>
      </c>
      <c r="J306">
        <v>1346464800</v>
      </c>
      <c r="K306" s="10">
        <v>1343096197</v>
      </c>
      <c r="L306" s="15">
        <f t="shared" si="21"/>
        <v>41114.094872685186</v>
      </c>
      <c r="M306" t="b">
        <v>1</v>
      </c>
      <c r="N306">
        <v>74</v>
      </c>
      <c r="O306" t="b">
        <v>1</v>
      </c>
      <c r="P306" t="s">
        <v>8267</v>
      </c>
      <c r="Q306" t="str">
        <f t="shared" si="22"/>
        <v>film &amp; video</v>
      </c>
      <c r="R306" t="str">
        <f t="shared" si="23"/>
        <v>documentary</v>
      </c>
      <c r="S306">
        <f t="shared" si="24"/>
        <v>2012</v>
      </c>
    </row>
    <row r="307" spans="1:19" ht="3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s="17">
        <f t="shared" si="20"/>
        <v>1.3033333333333332</v>
      </c>
      <c r="G307" t="s">
        <v>8218</v>
      </c>
      <c r="H307" t="s">
        <v>8223</v>
      </c>
      <c r="I307" t="s">
        <v>8245</v>
      </c>
      <c r="J307">
        <v>1331392049</v>
      </c>
      <c r="K307" s="10">
        <v>1328800049</v>
      </c>
      <c r="L307" s="15">
        <f t="shared" si="21"/>
        <v>40948.630196759259</v>
      </c>
      <c r="M307" t="b">
        <v>1</v>
      </c>
      <c r="N307">
        <v>189</v>
      </c>
      <c r="O307" t="b">
        <v>1</v>
      </c>
      <c r="P307" t="s">
        <v>8267</v>
      </c>
      <c r="Q307" t="str">
        <f t="shared" si="22"/>
        <v>film &amp; video</v>
      </c>
      <c r="R307" t="str">
        <f t="shared" si="23"/>
        <v>documentary</v>
      </c>
      <c r="S307">
        <f t="shared" si="24"/>
        <v>2012</v>
      </c>
    </row>
    <row r="308" spans="1:19" ht="3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s="17">
        <f t="shared" si="20"/>
        <v>2.9289999999999998</v>
      </c>
      <c r="G308" t="s">
        <v>8218</v>
      </c>
      <c r="H308" t="s">
        <v>8223</v>
      </c>
      <c r="I308" t="s">
        <v>8245</v>
      </c>
      <c r="J308">
        <v>1363806333</v>
      </c>
      <c r="K308" s="10">
        <v>1362081933</v>
      </c>
      <c r="L308" s="15">
        <f t="shared" si="21"/>
        <v>41333.837187500001</v>
      </c>
      <c r="M308" t="b">
        <v>1</v>
      </c>
      <c r="N308">
        <v>80</v>
      </c>
      <c r="O308" t="b">
        <v>1</v>
      </c>
      <c r="P308" t="s">
        <v>8267</v>
      </c>
      <c r="Q308" t="str">
        <f t="shared" si="22"/>
        <v>film &amp; video</v>
      </c>
      <c r="R308" t="str">
        <f t="shared" si="23"/>
        <v>documentary</v>
      </c>
      <c r="S308">
        <f t="shared" si="24"/>
        <v>2013</v>
      </c>
    </row>
    <row r="309" spans="1:19" ht="16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s="17">
        <f t="shared" si="20"/>
        <v>1.1131818181818183</v>
      </c>
      <c r="G309" t="s">
        <v>8218</v>
      </c>
      <c r="H309" t="s">
        <v>8223</v>
      </c>
      <c r="I309" t="s">
        <v>8245</v>
      </c>
      <c r="J309">
        <v>1360276801</v>
      </c>
      <c r="K309" s="10">
        <v>1357684801</v>
      </c>
      <c r="L309" s="15">
        <f t="shared" si="21"/>
        <v>41282.944456018522</v>
      </c>
      <c r="M309" t="b">
        <v>1</v>
      </c>
      <c r="N309">
        <v>576</v>
      </c>
      <c r="O309" t="b">
        <v>1</v>
      </c>
      <c r="P309" t="s">
        <v>8267</v>
      </c>
      <c r="Q309" t="str">
        <f t="shared" si="22"/>
        <v>film &amp; video</v>
      </c>
      <c r="R309" t="str">
        <f t="shared" si="23"/>
        <v>documentary</v>
      </c>
      <c r="S309">
        <f t="shared" si="24"/>
        <v>2013</v>
      </c>
    </row>
    <row r="310" spans="1:19" ht="46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s="17">
        <f t="shared" si="20"/>
        <v>1.0556666666666668</v>
      </c>
      <c r="G310" t="s">
        <v>8218</v>
      </c>
      <c r="H310" t="s">
        <v>8223</v>
      </c>
      <c r="I310" t="s">
        <v>8245</v>
      </c>
      <c r="J310">
        <v>1299775210</v>
      </c>
      <c r="K310" s="10">
        <v>1295887210</v>
      </c>
      <c r="L310" s="15">
        <f t="shared" si="21"/>
        <v>40567.694560185184</v>
      </c>
      <c r="M310" t="b">
        <v>1</v>
      </c>
      <c r="N310">
        <v>202</v>
      </c>
      <c r="O310" t="b">
        <v>1</v>
      </c>
      <c r="P310" t="s">
        <v>8267</v>
      </c>
      <c r="Q310" t="str">
        <f t="shared" si="22"/>
        <v>film &amp; video</v>
      </c>
      <c r="R310" t="str">
        <f t="shared" si="23"/>
        <v>documentary</v>
      </c>
      <c r="S310">
        <f t="shared" si="24"/>
        <v>2011</v>
      </c>
    </row>
    <row r="311" spans="1:19" ht="46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s="17">
        <f t="shared" si="20"/>
        <v>1.1894444444444445</v>
      </c>
      <c r="G311" t="s">
        <v>8218</v>
      </c>
      <c r="H311" t="s">
        <v>8223</v>
      </c>
      <c r="I311" t="s">
        <v>8245</v>
      </c>
      <c r="J311">
        <v>1346695334</v>
      </c>
      <c r="K311" s="10">
        <v>1344880934</v>
      </c>
      <c r="L311" s="15">
        <f t="shared" si="21"/>
        <v>41134.751550925925</v>
      </c>
      <c r="M311" t="b">
        <v>1</v>
      </c>
      <c r="N311">
        <v>238</v>
      </c>
      <c r="O311" t="b">
        <v>1</v>
      </c>
      <c r="P311" t="s">
        <v>8267</v>
      </c>
      <c r="Q311" t="str">
        <f t="shared" si="22"/>
        <v>film &amp; video</v>
      </c>
      <c r="R311" t="str">
        <f t="shared" si="23"/>
        <v>documentary</v>
      </c>
      <c r="S311">
        <f t="shared" si="24"/>
        <v>2012</v>
      </c>
    </row>
    <row r="312" spans="1:19" ht="46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s="17">
        <f t="shared" si="20"/>
        <v>1.04129</v>
      </c>
      <c r="G312" t="s">
        <v>8218</v>
      </c>
      <c r="H312" t="s">
        <v>8223</v>
      </c>
      <c r="I312" t="s">
        <v>8245</v>
      </c>
      <c r="J312">
        <v>1319076000</v>
      </c>
      <c r="K312" s="10">
        <v>1317788623</v>
      </c>
      <c r="L312" s="15">
        <f t="shared" si="21"/>
        <v>40821.183136574073</v>
      </c>
      <c r="M312" t="b">
        <v>1</v>
      </c>
      <c r="N312">
        <v>36</v>
      </c>
      <c r="O312" t="b">
        <v>1</v>
      </c>
      <c r="P312" t="s">
        <v>8267</v>
      </c>
      <c r="Q312" t="str">
        <f t="shared" si="22"/>
        <v>film &amp; video</v>
      </c>
      <c r="R312" t="str">
        <f t="shared" si="23"/>
        <v>documentary</v>
      </c>
      <c r="S312">
        <f t="shared" si="24"/>
        <v>2011</v>
      </c>
    </row>
    <row r="313" spans="1:19" ht="3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s="17">
        <f t="shared" si="20"/>
        <v>1.0410165</v>
      </c>
      <c r="G313" t="s">
        <v>8218</v>
      </c>
      <c r="H313" t="s">
        <v>8223</v>
      </c>
      <c r="I313" t="s">
        <v>8245</v>
      </c>
      <c r="J313">
        <v>1325404740</v>
      </c>
      <c r="K313" s="10">
        <v>1321852592</v>
      </c>
      <c r="L313" s="15">
        <f t="shared" si="21"/>
        <v>40868.219814814816</v>
      </c>
      <c r="M313" t="b">
        <v>1</v>
      </c>
      <c r="N313">
        <v>150</v>
      </c>
      <c r="O313" t="b">
        <v>1</v>
      </c>
      <c r="P313" t="s">
        <v>8267</v>
      </c>
      <c r="Q313" t="str">
        <f t="shared" si="22"/>
        <v>film &amp; video</v>
      </c>
      <c r="R313" t="str">
        <f t="shared" si="23"/>
        <v>documentary</v>
      </c>
      <c r="S313">
        <f t="shared" si="24"/>
        <v>2011</v>
      </c>
    </row>
    <row r="314" spans="1:19" ht="46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s="17">
        <f t="shared" si="20"/>
        <v>1.1187499999999999</v>
      </c>
      <c r="G314" t="s">
        <v>8218</v>
      </c>
      <c r="H314" t="s">
        <v>8223</v>
      </c>
      <c r="I314" t="s">
        <v>8245</v>
      </c>
      <c r="J314">
        <v>1365973432</v>
      </c>
      <c r="K314" s="10">
        <v>1363381432</v>
      </c>
      <c r="L314" s="15">
        <f t="shared" si="21"/>
        <v>41348.877685185187</v>
      </c>
      <c r="M314" t="b">
        <v>1</v>
      </c>
      <c r="N314">
        <v>146</v>
      </c>
      <c r="O314" t="b">
        <v>1</v>
      </c>
      <c r="P314" t="s">
        <v>8267</v>
      </c>
      <c r="Q314" t="str">
        <f t="shared" si="22"/>
        <v>film &amp; video</v>
      </c>
      <c r="R314" t="str">
        <f t="shared" si="23"/>
        <v>documentary</v>
      </c>
      <c r="S314">
        <f t="shared" si="24"/>
        <v>2013</v>
      </c>
    </row>
    <row r="315" spans="1:19" ht="46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s="17">
        <f t="shared" si="20"/>
        <v>1.0473529411764706</v>
      </c>
      <c r="G315" t="s">
        <v>8218</v>
      </c>
      <c r="H315" t="s">
        <v>8223</v>
      </c>
      <c r="I315" t="s">
        <v>8245</v>
      </c>
      <c r="J315">
        <v>1281542340</v>
      </c>
      <c r="K315" s="10">
        <v>1277702894</v>
      </c>
      <c r="L315" s="15">
        <f t="shared" si="21"/>
        <v>40357.227939814817</v>
      </c>
      <c r="M315" t="b">
        <v>1</v>
      </c>
      <c r="N315">
        <v>222</v>
      </c>
      <c r="O315" t="b">
        <v>1</v>
      </c>
      <c r="P315" t="s">
        <v>8267</v>
      </c>
      <c r="Q315" t="str">
        <f t="shared" si="22"/>
        <v>film &amp; video</v>
      </c>
      <c r="R315" t="str">
        <f t="shared" si="23"/>
        <v>documentary</v>
      </c>
      <c r="S315">
        <f t="shared" si="24"/>
        <v>2010</v>
      </c>
    </row>
    <row r="316" spans="1:19" ht="46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s="17">
        <f t="shared" si="20"/>
        <v>3.8515000000000001</v>
      </c>
      <c r="G316" t="s">
        <v>8218</v>
      </c>
      <c r="H316" t="s">
        <v>8223</v>
      </c>
      <c r="I316" t="s">
        <v>8245</v>
      </c>
      <c r="J316">
        <v>1362167988</v>
      </c>
      <c r="K316" s="10">
        <v>1359575988</v>
      </c>
      <c r="L316" s="15">
        <f t="shared" si="21"/>
        <v>41304.833194444444</v>
      </c>
      <c r="M316" t="b">
        <v>1</v>
      </c>
      <c r="N316">
        <v>120</v>
      </c>
      <c r="O316" t="b">
        <v>1</v>
      </c>
      <c r="P316" t="s">
        <v>8267</v>
      </c>
      <c r="Q316" t="str">
        <f t="shared" si="22"/>
        <v>film &amp; video</v>
      </c>
      <c r="R316" t="str">
        <f t="shared" si="23"/>
        <v>documentary</v>
      </c>
      <c r="S316">
        <f t="shared" si="24"/>
        <v>2013</v>
      </c>
    </row>
    <row r="317" spans="1:19" ht="46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s="17">
        <f t="shared" si="20"/>
        <v>1.01248</v>
      </c>
      <c r="G317" t="s">
        <v>8218</v>
      </c>
      <c r="H317" t="s">
        <v>8223</v>
      </c>
      <c r="I317" t="s">
        <v>8245</v>
      </c>
      <c r="J317">
        <v>1345660334</v>
      </c>
      <c r="K317" s="10">
        <v>1343068334</v>
      </c>
      <c r="L317" s="15">
        <f t="shared" si="21"/>
        <v>41113.77238425926</v>
      </c>
      <c r="M317" t="b">
        <v>1</v>
      </c>
      <c r="N317">
        <v>126</v>
      </c>
      <c r="O317" t="b">
        <v>1</v>
      </c>
      <c r="P317" t="s">
        <v>8267</v>
      </c>
      <c r="Q317" t="str">
        <f t="shared" si="22"/>
        <v>film &amp; video</v>
      </c>
      <c r="R317" t="str">
        <f t="shared" si="23"/>
        <v>documentary</v>
      </c>
      <c r="S317">
        <f t="shared" si="24"/>
        <v>2012</v>
      </c>
    </row>
    <row r="318" spans="1:19" ht="3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s="17">
        <f t="shared" si="20"/>
        <v>1.1377333333333333</v>
      </c>
      <c r="G318" t="s">
        <v>8218</v>
      </c>
      <c r="H318" t="s">
        <v>8228</v>
      </c>
      <c r="I318" t="s">
        <v>8250</v>
      </c>
      <c r="J318">
        <v>1418273940</v>
      </c>
      <c r="K318" s="10">
        <v>1415398197</v>
      </c>
      <c r="L318" s="15">
        <f t="shared" si="21"/>
        <v>41950.923576388886</v>
      </c>
      <c r="M318" t="b">
        <v>1</v>
      </c>
      <c r="N318">
        <v>158</v>
      </c>
      <c r="O318" t="b">
        <v>1</v>
      </c>
      <c r="P318" t="s">
        <v>8267</v>
      </c>
      <c r="Q318" t="str">
        <f t="shared" si="22"/>
        <v>film &amp; video</v>
      </c>
      <c r="R318" t="str">
        <f t="shared" si="23"/>
        <v>documentary</v>
      </c>
      <c r="S318">
        <f t="shared" si="24"/>
        <v>2014</v>
      </c>
    </row>
    <row r="319" spans="1:19" ht="3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s="17">
        <f t="shared" si="20"/>
        <v>1.0080333333333333</v>
      </c>
      <c r="G319" t="s">
        <v>8218</v>
      </c>
      <c r="H319" t="s">
        <v>8223</v>
      </c>
      <c r="I319" t="s">
        <v>8245</v>
      </c>
      <c r="J319">
        <v>1386778483</v>
      </c>
      <c r="K319" s="10">
        <v>1384186483</v>
      </c>
      <c r="L319" s="15">
        <f t="shared" si="21"/>
        <v>41589.676886574074</v>
      </c>
      <c r="M319" t="b">
        <v>1</v>
      </c>
      <c r="N319">
        <v>316</v>
      </c>
      <c r="O319" t="b">
        <v>1</v>
      </c>
      <c r="P319" t="s">
        <v>8267</v>
      </c>
      <c r="Q319" t="str">
        <f t="shared" si="22"/>
        <v>film &amp; video</v>
      </c>
      <c r="R319" t="str">
        <f t="shared" si="23"/>
        <v>documentary</v>
      </c>
      <c r="S319">
        <f t="shared" si="24"/>
        <v>2013</v>
      </c>
    </row>
    <row r="320" spans="1:19" ht="46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s="17">
        <f t="shared" si="20"/>
        <v>2.8332000000000002</v>
      </c>
      <c r="G320" t="s">
        <v>8218</v>
      </c>
      <c r="H320" t="s">
        <v>8223</v>
      </c>
      <c r="I320" t="s">
        <v>8245</v>
      </c>
      <c r="J320">
        <v>1364342151</v>
      </c>
      <c r="K320" s="10">
        <v>1361753751</v>
      </c>
      <c r="L320" s="15">
        <f t="shared" si="21"/>
        <v>41330.038784722223</v>
      </c>
      <c r="M320" t="b">
        <v>1</v>
      </c>
      <c r="N320">
        <v>284</v>
      </c>
      <c r="O320" t="b">
        <v>1</v>
      </c>
      <c r="P320" t="s">
        <v>8267</v>
      </c>
      <c r="Q320" t="str">
        <f t="shared" si="22"/>
        <v>film &amp; video</v>
      </c>
      <c r="R320" t="str">
        <f t="shared" si="23"/>
        <v>documentary</v>
      </c>
      <c r="S320">
        <f t="shared" si="24"/>
        <v>2013</v>
      </c>
    </row>
    <row r="321" spans="1:19" ht="6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s="17">
        <f t="shared" si="20"/>
        <v>1.1268</v>
      </c>
      <c r="G321" t="s">
        <v>8218</v>
      </c>
      <c r="H321" t="s">
        <v>8223</v>
      </c>
      <c r="I321" t="s">
        <v>8245</v>
      </c>
      <c r="J321">
        <v>1265097540</v>
      </c>
      <c r="K321" s="10">
        <v>1257538029</v>
      </c>
      <c r="L321" s="15">
        <f t="shared" si="21"/>
        <v>40123.83829861111</v>
      </c>
      <c r="M321" t="b">
        <v>1</v>
      </c>
      <c r="N321">
        <v>51</v>
      </c>
      <c r="O321" t="b">
        <v>1</v>
      </c>
      <c r="P321" t="s">
        <v>8267</v>
      </c>
      <c r="Q321" t="str">
        <f t="shared" si="22"/>
        <v>film &amp; video</v>
      </c>
      <c r="R321" t="str">
        <f t="shared" si="23"/>
        <v>documentary</v>
      </c>
      <c r="S321">
        <f t="shared" si="24"/>
        <v>2009</v>
      </c>
    </row>
    <row r="322" spans="1:19" ht="46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s="17">
        <f t="shared" si="20"/>
        <v>1.0658000000000001</v>
      </c>
      <c r="G322" t="s">
        <v>8218</v>
      </c>
      <c r="H322" t="s">
        <v>8224</v>
      </c>
      <c r="I322" t="s">
        <v>8246</v>
      </c>
      <c r="J322">
        <v>1450825200</v>
      </c>
      <c r="K322" s="10">
        <v>1448284433</v>
      </c>
      <c r="L322" s="15">
        <f t="shared" si="21"/>
        <v>42331.551307870366</v>
      </c>
      <c r="M322" t="b">
        <v>1</v>
      </c>
      <c r="N322">
        <v>158</v>
      </c>
      <c r="O322" t="b">
        <v>1</v>
      </c>
      <c r="P322" t="s">
        <v>8267</v>
      </c>
      <c r="Q322" t="str">
        <f t="shared" si="22"/>
        <v>film &amp; video</v>
      </c>
      <c r="R322" t="str">
        <f t="shared" si="23"/>
        <v>documentary</v>
      </c>
      <c r="S322">
        <f t="shared" si="24"/>
        <v>2015</v>
      </c>
    </row>
    <row r="323" spans="1:19" ht="46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s="17">
        <f t="shared" ref="F323:F386" si="25">E323/D323</f>
        <v>1.0266285714285714</v>
      </c>
      <c r="G323" t="s">
        <v>8218</v>
      </c>
      <c r="H323" t="s">
        <v>8235</v>
      </c>
      <c r="I323" t="s">
        <v>8248</v>
      </c>
      <c r="J323">
        <v>1478605386</v>
      </c>
      <c r="K323" s="10">
        <v>1475577786</v>
      </c>
      <c r="L323" s="15">
        <f t="shared" ref="L323:L386" si="26">(K323/86400)+ DATE(1970,1,1)</f>
        <v>42647.446597222224</v>
      </c>
      <c r="M323" t="b">
        <v>1</v>
      </c>
      <c r="N323">
        <v>337</v>
      </c>
      <c r="O323" t="b">
        <v>1</v>
      </c>
      <c r="P323" t="s">
        <v>8267</v>
      </c>
      <c r="Q323" t="str">
        <f t="shared" ref="Q323:Q386" si="27">LEFT(P323, SEARCH("/",P323)-1)</f>
        <v>film &amp; video</v>
      </c>
      <c r="R323" t="str">
        <f t="shared" ref="R323:R386" si="28">RIGHT(P323,LEN(P323)-FIND("/",P323))</f>
        <v>documentary</v>
      </c>
      <c r="S323">
        <f t="shared" ref="S323:S386" si="29">YEAR(L323)</f>
        <v>2016</v>
      </c>
    </row>
    <row r="324" spans="1:19" ht="46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s="17">
        <f t="shared" si="25"/>
        <v>1.0791200000000001</v>
      </c>
      <c r="G324" t="s">
        <v>8218</v>
      </c>
      <c r="H324" t="s">
        <v>8223</v>
      </c>
      <c r="I324" t="s">
        <v>8245</v>
      </c>
      <c r="J324">
        <v>1463146848</v>
      </c>
      <c r="K324" s="10">
        <v>1460554848</v>
      </c>
      <c r="L324" s="15">
        <f t="shared" si="26"/>
        <v>42473.57</v>
      </c>
      <c r="M324" t="b">
        <v>1</v>
      </c>
      <c r="N324">
        <v>186</v>
      </c>
      <c r="O324" t="b">
        <v>1</v>
      </c>
      <c r="P324" t="s">
        <v>8267</v>
      </c>
      <c r="Q324" t="str">
        <f t="shared" si="27"/>
        <v>film &amp; video</v>
      </c>
      <c r="R324" t="str">
        <f t="shared" si="28"/>
        <v>documentary</v>
      </c>
      <c r="S324">
        <f t="shared" si="29"/>
        <v>2016</v>
      </c>
    </row>
    <row r="325" spans="1:19" ht="46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s="17">
        <f t="shared" si="25"/>
        <v>1.2307407407407407</v>
      </c>
      <c r="G325" t="s">
        <v>8218</v>
      </c>
      <c r="H325" t="s">
        <v>8223</v>
      </c>
      <c r="I325" t="s">
        <v>8245</v>
      </c>
      <c r="J325">
        <v>1482307140</v>
      </c>
      <c r="K325" s="10">
        <v>1479886966</v>
      </c>
      <c r="L325" s="15">
        <f t="shared" si="26"/>
        <v>42697.32136574074</v>
      </c>
      <c r="M325" t="b">
        <v>1</v>
      </c>
      <c r="N325">
        <v>58</v>
      </c>
      <c r="O325" t="b">
        <v>1</v>
      </c>
      <c r="P325" t="s">
        <v>8267</v>
      </c>
      <c r="Q325" t="str">
        <f t="shared" si="27"/>
        <v>film &amp; video</v>
      </c>
      <c r="R325" t="str">
        <f t="shared" si="28"/>
        <v>documentary</v>
      </c>
      <c r="S325">
        <f t="shared" si="29"/>
        <v>2016</v>
      </c>
    </row>
    <row r="326" spans="1:19" ht="46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s="17">
        <f t="shared" si="25"/>
        <v>1.016</v>
      </c>
      <c r="G326" t="s">
        <v>8218</v>
      </c>
      <c r="H326" t="s">
        <v>8223</v>
      </c>
      <c r="I326" t="s">
        <v>8245</v>
      </c>
      <c r="J326">
        <v>1438441308</v>
      </c>
      <c r="K326" s="10">
        <v>1435590108</v>
      </c>
      <c r="L326" s="15">
        <f t="shared" si="26"/>
        <v>42184.626250000001</v>
      </c>
      <c r="M326" t="b">
        <v>1</v>
      </c>
      <c r="N326">
        <v>82</v>
      </c>
      <c r="O326" t="b">
        <v>1</v>
      </c>
      <c r="P326" t="s">
        <v>8267</v>
      </c>
      <c r="Q326" t="str">
        <f t="shared" si="27"/>
        <v>film &amp; video</v>
      </c>
      <c r="R326" t="str">
        <f t="shared" si="28"/>
        <v>documentary</v>
      </c>
      <c r="S326">
        <f t="shared" si="29"/>
        <v>2015</v>
      </c>
    </row>
    <row r="327" spans="1:19" ht="46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s="17">
        <f t="shared" si="25"/>
        <v>1.04396</v>
      </c>
      <c r="G327" t="s">
        <v>8218</v>
      </c>
      <c r="H327" t="s">
        <v>8223</v>
      </c>
      <c r="I327" t="s">
        <v>8245</v>
      </c>
      <c r="J327">
        <v>1482208233</v>
      </c>
      <c r="K327" s="10">
        <v>1479184233</v>
      </c>
      <c r="L327" s="15">
        <f t="shared" si="26"/>
        <v>42689.187881944439</v>
      </c>
      <c r="M327" t="b">
        <v>1</v>
      </c>
      <c r="N327">
        <v>736</v>
      </c>
      <c r="O327" t="b">
        <v>1</v>
      </c>
      <c r="P327" t="s">
        <v>8267</v>
      </c>
      <c r="Q327" t="str">
        <f t="shared" si="27"/>
        <v>film &amp; video</v>
      </c>
      <c r="R327" t="str">
        <f t="shared" si="28"/>
        <v>documentary</v>
      </c>
      <c r="S327">
        <f t="shared" si="29"/>
        <v>2016</v>
      </c>
    </row>
    <row r="328" spans="1:19" ht="46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s="17">
        <f t="shared" si="25"/>
        <v>1.1292973333333334</v>
      </c>
      <c r="G328" t="s">
        <v>8218</v>
      </c>
      <c r="H328" t="s">
        <v>8223</v>
      </c>
      <c r="I328" t="s">
        <v>8245</v>
      </c>
      <c r="J328">
        <v>1489532220</v>
      </c>
      <c r="K328" s="10">
        <v>1486625606</v>
      </c>
      <c r="L328" s="15">
        <f t="shared" si="26"/>
        <v>42775.314884259264</v>
      </c>
      <c r="M328" t="b">
        <v>1</v>
      </c>
      <c r="N328">
        <v>1151</v>
      </c>
      <c r="O328" t="b">
        <v>1</v>
      </c>
      <c r="P328" t="s">
        <v>8267</v>
      </c>
      <c r="Q328" t="str">
        <f t="shared" si="27"/>
        <v>film &amp; video</v>
      </c>
      <c r="R328" t="str">
        <f t="shared" si="28"/>
        <v>documentary</v>
      </c>
      <c r="S328">
        <f t="shared" si="29"/>
        <v>2017</v>
      </c>
    </row>
    <row r="329" spans="1:19" ht="46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s="17">
        <f t="shared" si="25"/>
        <v>1.3640000000000001</v>
      </c>
      <c r="G329" t="s">
        <v>8218</v>
      </c>
      <c r="H329" t="s">
        <v>8223</v>
      </c>
      <c r="I329" t="s">
        <v>8245</v>
      </c>
      <c r="J329">
        <v>1427011200</v>
      </c>
      <c r="K329" s="10">
        <v>1424669929</v>
      </c>
      <c r="L329" s="15">
        <f t="shared" si="26"/>
        <v>42058.235289351855</v>
      </c>
      <c r="M329" t="b">
        <v>1</v>
      </c>
      <c r="N329">
        <v>34</v>
      </c>
      <c r="O329" t="b">
        <v>1</v>
      </c>
      <c r="P329" t="s">
        <v>8267</v>
      </c>
      <c r="Q329" t="str">
        <f t="shared" si="27"/>
        <v>film &amp; video</v>
      </c>
      <c r="R329" t="str">
        <f t="shared" si="28"/>
        <v>documentary</v>
      </c>
      <c r="S329">
        <f t="shared" si="29"/>
        <v>2015</v>
      </c>
    </row>
    <row r="330" spans="1:19" ht="46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s="17">
        <f t="shared" si="25"/>
        <v>1.036144</v>
      </c>
      <c r="G330" t="s">
        <v>8218</v>
      </c>
      <c r="H330" t="s">
        <v>8223</v>
      </c>
      <c r="I330" t="s">
        <v>8245</v>
      </c>
      <c r="J330">
        <v>1446350400</v>
      </c>
      <c r="K330" s="10">
        <v>1443739388</v>
      </c>
      <c r="L330" s="15">
        <f t="shared" si="26"/>
        <v>42278.946620370371</v>
      </c>
      <c r="M330" t="b">
        <v>1</v>
      </c>
      <c r="N330">
        <v>498</v>
      </c>
      <c r="O330" t="b">
        <v>1</v>
      </c>
      <c r="P330" t="s">
        <v>8267</v>
      </c>
      <c r="Q330" t="str">
        <f t="shared" si="27"/>
        <v>film &amp; video</v>
      </c>
      <c r="R330" t="str">
        <f t="shared" si="28"/>
        <v>documentary</v>
      </c>
      <c r="S330">
        <f t="shared" si="29"/>
        <v>2015</v>
      </c>
    </row>
    <row r="331" spans="1:19" ht="46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s="17">
        <f t="shared" si="25"/>
        <v>1.0549999999999999</v>
      </c>
      <c r="G331" t="s">
        <v>8218</v>
      </c>
      <c r="H331" t="s">
        <v>8223</v>
      </c>
      <c r="I331" t="s">
        <v>8245</v>
      </c>
      <c r="J331">
        <v>1446868800</v>
      </c>
      <c r="K331" s="10">
        <v>1444821127</v>
      </c>
      <c r="L331" s="15">
        <f t="shared" si="26"/>
        <v>42291.46674768519</v>
      </c>
      <c r="M331" t="b">
        <v>1</v>
      </c>
      <c r="N331">
        <v>167</v>
      </c>
      <c r="O331" t="b">
        <v>1</v>
      </c>
      <c r="P331" t="s">
        <v>8267</v>
      </c>
      <c r="Q331" t="str">
        <f t="shared" si="27"/>
        <v>film &amp; video</v>
      </c>
      <c r="R331" t="str">
        <f t="shared" si="28"/>
        <v>documentary</v>
      </c>
      <c r="S331">
        <f t="shared" si="29"/>
        <v>2015</v>
      </c>
    </row>
    <row r="332" spans="1:19" ht="46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s="17">
        <f t="shared" si="25"/>
        <v>1.0182857142857142</v>
      </c>
      <c r="G332" t="s">
        <v>8218</v>
      </c>
      <c r="H332" t="s">
        <v>8223</v>
      </c>
      <c r="I332" t="s">
        <v>8245</v>
      </c>
      <c r="J332">
        <v>1368763140</v>
      </c>
      <c r="K332" s="10">
        <v>1366028563</v>
      </c>
      <c r="L332" s="15">
        <f t="shared" si="26"/>
        <v>41379.515775462962</v>
      </c>
      <c r="M332" t="b">
        <v>1</v>
      </c>
      <c r="N332">
        <v>340</v>
      </c>
      <c r="O332" t="b">
        <v>1</v>
      </c>
      <c r="P332" t="s">
        <v>8267</v>
      </c>
      <c r="Q332" t="str">
        <f t="shared" si="27"/>
        <v>film &amp; video</v>
      </c>
      <c r="R332" t="str">
        <f t="shared" si="28"/>
        <v>documentary</v>
      </c>
      <c r="S332">
        <f t="shared" si="29"/>
        <v>2013</v>
      </c>
    </row>
    <row r="333" spans="1:19" ht="46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s="17">
        <f t="shared" si="25"/>
        <v>1.0660499999999999</v>
      </c>
      <c r="G333" t="s">
        <v>8218</v>
      </c>
      <c r="H333" t="s">
        <v>8223</v>
      </c>
      <c r="I333" t="s">
        <v>8245</v>
      </c>
      <c r="J333">
        <v>1466171834</v>
      </c>
      <c r="K333" s="10">
        <v>1463493434</v>
      </c>
      <c r="L333" s="15">
        <f t="shared" si="26"/>
        <v>42507.581412037034</v>
      </c>
      <c r="M333" t="b">
        <v>1</v>
      </c>
      <c r="N333">
        <v>438</v>
      </c>
      <c r="O333" t="b">
        <v>1</v>
      </c>
      <c r="P333" t="s">
        <v>8267</v>
      </c>
      <c r="Q333" t="str">
        <f t="shared" si="27"/>
        <v>film &amp; video</v>
      </c>
      <c r="R333" t="str">
        <f t="shared" si="28"/>
        <v>documentary</v>
      </c>
      <c r="S333">
        <f t="shared" si="29"/>
        <v>2016</v>
      </c>
    </row>
    <row r="334" spans="1:19" ht="46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s="17">
        <f t="shared" si="25"/>
        <v>1.13015</v>
      </c>
      <c r="G334" t="s">
        <v>8218</v>
      </c>
      <c r="H334" t="s">
        <v>8223</v>
      </c>
      <c r="I334" t="s">
        <v>8245</v>
      </c>
      <c r="J334">
        <v>1446019200</v>
      </c>
      <c r="K334" s="10">
        <v>1442420377</v>
      </c>
      <c r="L334" s="15">
        <f t="shared" si="26"/>
        <v>42263.680289351847</v>
      </c>
      <c r="M334" t="b">
        <v>1</v>
      </c>
      <c r="N334">
        <v>555</v>
      </c>
      <c r="O334" t="b">
        <v>1</v>
      </c>
      <c r="P334" t="s">
        <v>8267</v>
      </c>
      <c r="Q334" t="str">
        <f t="shared" si="27"/>
        <v>film &amp; video</v>
      </c>
      <c r="R334" t="str">
        <f t="shared" si="28"/>
        <v>documentary</v>
      </c>
      <c r="S334">
        <f t="shared" si="29"/>
        <v>2015</v>
      </c>
    </row>
    <row r="335" spans="1:19" ht="46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s="17">
        <f t="shared" si="25"/>
        <v>1.252275</v>
      </c>
      <c r="G335" t="s">
        <v>8218</v>
      </c>
      <c r="H335" t="s">
        <v>8223</v>
      </c>
      <c r="I335" t="s">
        <v>8245</v>
      </c>
      <c r="J335">
        <v>1460038591</v>
      </c>
      <c r="K335" s="10">
        <v>1457450191</v>
      </c>
      <c r="L335" s="15">
        <f t="shared" si="26"/>
        <v>42437.636469907404</v>
      </c>
      <c r="M335" t="b">
        <v>1</v>
      </c>
      <c r="N335">
        <v>266</v>
      </c>
      <c r="O335" t="b">
        <v>1</v>
      </c>
      <c r="P335" t="s">
        <v>8267</v>
      </c>
      <c r="Q335" t="str">
        <f t="shared" si="27"/>
        <v>film &amp; video</v>
      </c>
      <c r="R335" t="str">
        <f t="shared" si="28"/>
        <v>documentary</v>
      </c>
      <c r="S335">
        <f t="shared" si="29"/>
        <v>2016</v>
      </c>
    </row>
    <row r="336" spans="1:19" ht="46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s="17">
        <f t="shared" si="25"/>
        <v>1.0119</v>
      </c>
      <c r="G336" t="s">
        <v>8218</v>
      </c>
      <c r="H336" t="s">
        <v>8223</v>
      </c>
      <c r="I336" t="s">
        <v>8245</v>
      </c>
      <c r="J336">
        <v>1431716400</v>
      </c>
      <c r="K336" s="10">
        <v>1428423757</v>
      </c>
      <c r="L336" s="15">
        <f t="shared" si="26"/>
        <v>42101.682372685187</v>
      </c>
      <c r="M336" t="b">
        <v>1</v>
      </c>
      <c r="N336">
        <v>69</v>
      </c>
      <c r="O336" t="b">
        <v>1</v>
      </c>
      <c r="P336" t="s">
        <v>8267</v>
      </c>
      <c r="Q336" t="str">
        <f t="shared" si="27"/>
        <v>film &amp; video</v>
      </c>
      <c r="R336" t="str">
        <f t="shared" si="28"/>
        <v>documentary</v>
      </c>
      <c r="S336">
        <f t="shared" si="29"/>
        <v>2015</v>
      </c>
    </row>
    <row r="337" spans="1:19" ht="46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s="17">
        <f t="shared" si="25"/>
        <v>1.0276470588235294</v>
      </c>
      <c r="G337" t="s">
        <v>8218</v>
      </c>
      <c r="H337" t="s">
        <v>8223</v>
      </c>
      <c r="I337" t="s">
        <v>8245</v>
      </c>
      <c r="J337">
        <v>1431122400</v>
      </c>
      <c r="K337" s="10">
        <v>1428428515</v>
      </c>
      <c r="L337" s="15">
        <f t="shared" si="26"/>
        <v>42101.737442129626</v>
      </c>
      <c r="M337" t="b">
        <v>1</v>
      </c>
      <c r="N337">
        <v>80</v>
      </c>
      <c r="O337" t="b">
        <v>1</v>
      </c>
      <c r="P337" t="s">
        <v>8267</v>
      </c>
      <c r="Q337" t="str">
        <f t="shared" si="27"/>
        <v>film &amp; video</v>
      </c>
      <c r="R337" t="str">
        <f t="shared" si="28"/>
        <v>documentary</v>
      </c>
      <c r="S337">
        <f t="shared" si="29"/>
        <v>2015</v>
      </c>
    </row>
    <row r="338" spans="1:19" ht="46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s="17">
        <f t="shared" si="25"/>
        <v>1.1683911999999999</v>
      </c>
      <c r="G338" t="s">
        <v>8218</v>
      </c>
      <c r="H338" t="s">
        <v>8223</v>
      </c>
      <c r="I338" t="s">
        <v>8245</v>
      </c>
      <c r="J338">
        <v>1447427918</v>
      </c>
      <c r="K338" s="10">
        <v>1444832318</v>
      </c>
      <c r="L338" s="15">
        <f t="shared" si="26"/>
        <v>42291.596273148149</v>
      </c>
      <c r="M338" t="b">
        <v>1</v>
      </c>
      <c r="N338">
        <v>493</v>
      </c>
      <c r="O338" t="b">
        <v>1</v>
      </c>
      <c r="P338" t="s">
        <v>8267</v>
      </c>
      <c r="Q338" t="str">
        <f t="shared" si="27"/>
        <v>film &amp; video</v>
      </c>
      <c r="R338" t="str">
        <f t="shared" si="28"/>
        <v>documentary</v>
      </c>
      <c r="S338">
        <f t="shared" si="29"/>
        <v>2015</v>
      </c>
    </row>
    <row r="339" spans="1:19" ht="46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s="17">
        <f t="shared" si="25"/>
        <v>1.0116833333333335</v>
      </c>
      <c r="G339" t="s">
        <v>8218</v>
      </c>
      <c r="H339" t="s">
        <v>8223</v>
      </c>
      <c r="I339" t="s">
        <v>8245</v>
      </c>
      <c r="J339">
        <v>1426298708</v>
      </c>
      <c r="K339" s="10">
        <v>1423710308</v>
      </c>
      <c r="L339" s="15">
        <f t="shared" si="26"/>
        <v>42047.128564814819</v>
      </c>
      <c r="M339" t="b">
        <v>1</v>
      </c>
      <c r="N339">
        <v>31</v>
      </c>
      <c r="O339" t="b">
        <v>1</v>
      </c>
      <c r="P339" t="s">
        <v>8267</v>
      </c>
      <c r="Q339" t="str">
        <f t="shared" si="27"/>
        <v>film &amp; video</v>
      </c>
      <c r="R339" t="str">
        <f t="shared" si="28"/>
        <v>documentary</v>
      </c>
      <c r="S339">
        <f t="shared" si="29"/>
        <v>2015</v>
      </c>
    </row>
    <row r="340" spans="1:19" ht="46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s="17">
        <f t="shared" si="25"/>
        <v>1.1013360000000001</v>
      </c>
      <c r="G340" t="s">
        <v>8218</v>
      </c>
      <c r="H340" t="s">
        <v>8223</v>
      </c>
      <c r="I340" t="s">
        <v>8245</v>
      </c>
      <c r="J340">
        <v>1472864400</v>
      </c>
      <c r="K340" s="10">
        <v>1468001290</v>
      </c>
      <c r="L340" s="15">
        <f t="shared" si="26"/>
        <v>42559.755671296298</v>
      </c>
      <c r="M340" t="b">
        <v>1</v>
      </c>
      <c r="N340">
        <v>236</v>
      </c>
      <c r="O340" t="b">
        <v>1</v>
      </c>
      <c r="P340" t="s">
        <v>8267</v>
      </c>
      <c r="Q340" t="str">
        <f t="shared" si="27"/>
        <v>film &amp; video</v>
      </c>
      <c r="R340" t="str">
        <f t="shared" si="28"/>
        <v>documentary</v>
      </c>
      <c r="S340">
        <f t="shared" si="29"/>
        <v>2016</v>
      </c>
    </row>
    <row r="341" spans="1:19" ht="46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s="17">
        <f t="shared" si="25"/>
        <v>1.0808333333333333</v>
      </c>
      <c r="G341" t="s">
        <v>8218</v>
      </c>
      <c r="H341" t="s">
        <v>8223</v>
      </c>
      <c r="I341" t="s">
        <v>8245</v>
      </c>
      <c r="J341">
        <v>1430331268</v>
      </c>
      <c r="K341" s="10">
        <v>1427739268</v>
      </c>
      <c r="L341" s="15">
        <f t="shared" si="26"/>
        <v>42093.760046296295</v>
      </c>
      <c r="M341" t="b">
        <v>1</v>
      </c>
      <c r="N341">
        <v>89</v>
      </c>
      <c r="O341" t="b">
        <v>1</v>
      </c>
      <c r="P341" t="s">
        <v>8267</v>
      </c>
      <c r="Q341" t="str">
        <f t="shared" si="27"/>
        <v>film &amp; video</v>
      </c>
      <c r="R341" t="str">
        <f t="shared" si="28"/>
        <v>documentary</v>
      </c>
      <c r="S341">
        <f t="shared" si="29"/>
        <v>2015</v>
      </c>
    </row>
    <row r="342" spans="1:19" ht="46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s="17">
        <f t="shared" si="25"/>
        <v>1.2502285714285715</v>
      </c>
      <c r="G342" t="s">
        <v>8218</v>
      </c>
      <c r="H342" t="s">
        <v>8223</v>
      </c>
      <c r="I342" t="s">
        <v>8245</v>
      </c>
      <c r="J342">
        <v>1489006800</v>
      </c>
      <c r="K342" s="10">
        <v>1486397007</v>
      </c>
      <c r="L342" s="15">
        <f t="shared" si="26"/>
        <v>42772.669062500005</v>
      </c>
      <c r="M342" t="b">
        <v>1</v>
      </c>
      <c r="N342">
        <v>299</v>
      </c>
      <c r="O342" t="b">
        <v>1</v>
      </c>
      <c r="P342" t="s">
        <v>8267</v>
      </c>
      <c r="Q342" t="str">
        <f t="shared" si="27"/>
        <v>film &amp; video</v>
      </c>
      <c r="R342" t="str">
        <f t="shared" si="28"/>
        <v>documentary</v>
      </c>
      <c r="S342">
        <f t="shared" si="29"/>
        <v>2017</v>
      </c>
    </row>
    <row r="343" spans="1:19" ht="46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s="17">
        <f t="shared" si="25"/>
        <v>1.0671428571428572</v>
      </c>
      <c r="G343" t="s">
        <v>8218</v>
      </c>
      <c r="H343" t="s">
        <v>8223</v>
      </c>
      <c r="I343" t="s">
        <v>8245</v>
      </c>
      <c r="J343">
        <v>1412135940</v>
      </c>
      <c r="K343" s="10">
        <v>1410555998</v>
      </c>
      <c r="L343" s="15">
        <f t="shared" si="26"/>
        <v>41894.879606481481</v>
      </c>
      <c r="M343" t="b">
        <v>1</v>
      </c>
      <c r="N343">
        <v>55</v>
      </c>
      <c r="O343" t="b">
        <v>1</v>
      </c>
      <c r="P343" t="s">
        <v>8267</v>
      </c>
      <c r="Q343" t="str">
        <f t="shared" si="27"/>
        <v>film &amp; video</v>
      </c>
      <c r="R343" t="str">
        <f t="shared" si="28"/>
        <v>documentary</v>
      </c>
      <c r="S343">
        <f t="shared" si="29"/>
        <v>2014</v>
      </c>
    </row>
    <row r="344" spans="1:19" ht="3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s="17">
        <f t="shared" si="25"/>
        <v>1.0036639999999999</v>
      </c>
      <c r="G344" t="s">
        <v>8218</v>
      </c>
      <c r="H344" t="s">
        <v>8223</v>
      </c>
      <c r="I344" t="s">
        <v>8245</v>
      </c>
      <c r="J344">
        <v>1461955465</v>
      </c>
      <c r="K344" s="10">
        <v>1459363465</v>
      </c>
      <c r="L344" s="15">
        <f t="shared" si="26"/>
        <v>42459.780844907407</v>
      </c>
      <c r="M344" t="b">
        <v>1</v>
      </c>
      <c r="N344">
        <v>325</v>
      </c>
      <c r="O344" t="b">
        <v>1</v>
      </c>
      <c r="P344" t="s">
        <v>8267</v>
      </c>
      <c r="Q344" t="str">
        <f t="shared" si="27"/>
        <v>film &amp; video</v>
      </c>
      <c r="R344" t="str">
        <f t="shared" si="28"/>
        <v>documentary</v>
      </c>
      <c r="S344">
        <f t="shared" si="29"/>
        <v>2016</v>
      </c>
    </row>
    <row r="345" spans="1:19" ht="46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s="17">
        <f t="shared" si="25"/>
        <v>1.0202863333333334</v>
      </c>
      <c r="G345" t="s">
        <v>8218</v>
      </c>
      <c r="H345" t="s">
        <v>8223</v>
      </c>
      <c r="I345" t="s">
        <v>8245</v>
      </c>
      <c r="J345">
        <v>1415934000</v>
      </c>
      <c r="K345" s="10">
        <v>1413308545</v>
      </c>
      <c r="L345" s="15">
        <f t="shared" si="26"/>
        <v>41926.73778935185</v>
      </c>
      <c r="M345" t="b">
        <v>1</v>
      </c>
      <c r="N345">
        <v>524</v>
      </c>
      <c r="O345" t="b">
        <v>1</v>
      </c>
      <c r="P345" t="s">
        <v>8267</v>
      </c>
      <c r="Q345" t="str">
        <f t="shared" si="27"/>
        <v>film &amp; video</v>
      </c>
      <c r="R345" t="str">
        <f t="shared" si="28"/>
        <v>documentary</v>
      </c>
      <c r="S345">
        <f t="shared" si="29"/>
        <v>2014</v>
      </c>
    </row>
    <row r="346" spans="1:19" ht="46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s="17">
        <f t="shared" si="25"/>
        <v>1.0208358208955224</v>
      </c>
      <c r="G346" t="s">
        <v>8218</v>
      </c>
      <c r="H346" t="s">
        <v>8223</v>
      </c>
      <c r="I346" t="s">
        <v>8245</v>
      </c>
      <c r="J346">
        <v>1433125200</v>
      </c>
      <c r="K346" s="10">
        <v>1429312694</v>
      </c>
      <c r="L346" s="15">
        <f t="shared" si="26"/>
        <v>42111.970995370371</v>
      </c>
      <c r="M346" t="b">
        <v>1</v>
      </c>
      <c r="N346">
        <v>285</v>
      </c>
      <c r="O346" t="b">
        <v>1</v>
      </c>
      <c r="P346" t="s">
        <v>8267</v>
      </c>
      <c r="Q346" t="str">
        <f t="shared" si="27"/>
        <v>film &amp; video</v>
      </c>
      <c r="R346" t="str">
        <f t="shared" si="28"/>
        <v>documentary</v>
      </c>
      <c r="S346">
        <f t="shared" si="29"/>
        <v>2015</v>
      </c>
    </row>
    <row r="347" spans="1:19" ht="46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s="17">
        <f t="shared" si="25"/>
        <v>1.2327586206896552</v>
      </c>
      <c r="G347" t="s">
        <v>8218</v>
      </c>
      <c r="H347" t="s">
        <v>8223</v>
      </c>
      <c r="I347" t="s">
        <v>8245</v>
      </c>
      <c r="J347">
        <v>1432161590</v>
      </c>
      <c r="K347" s="10">
        <v>1429569590</v>
      </c>
      <c r="L347" s="15">
        <f t="shared" si="26"/>
        <v>42114.944328703699</v>
      </c>
      <c r="M347" t="b">
        <v>1</v>
      </c>
      <c r="N347">
        <v>179</v>
      </c>
      <c r="O347" t="b">
        <v>1</v>
      </c>
      <c r="P347" t="s">
        <v>8267</v>
      </c>
      <c r="Q347" t="str">
        <f t="shared" si="27"/>
        <v>film &amp; video</v>
      </c>
      <c r="R347" t="str">
        <f t="shared" si="28"/>
        <v>documentary</v>
      </c>
      <c r="S347">
        <f t="shared" si="29"/>
        <v>2015</v>
      </c>
    </row>
    <row r="348" spans="1:19" ht="46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s="17">
        <f t="shared" si="25"/>
        <v>1.7028880000000002</v>
      </c>
      <c r="G348" t="s">
        <v>8218</v>
      </c>
      <c r="H348" t="s">
        <v>8223</v>
      </c>
      <c r="I348" t="s">
        <v>8245</v>
      </c>
      <c r="J348">
        <v>1444824021</v>
      </c>
      <c r="K348" s="10">
        <v>1442232021</v>
      </c>
      <c r="L348" s="15">
        <f t="shared" si="26"/>
        <v>42261.500243055554</v>
      </c>
      <c r="M348" t="b">
        <v>1</v>
      </c>
      <c r="N348">
        <v>188</v>
      </c>
      <c r="O348" t="b">
        <v>1</v>
      </c>
      <c r="P348" t="s">
        <v>8267</v>
      </c>
      <c r="Q348" t="str">
        <f t="shared" si="27"/>
        <v>film &amp; video</v>
      </c>
      <c r="R348" t="str">
        <f t="shared" si="28"/>
        <v>documentary</v>
      </c>
      <c r="S348">
        <f t="shared" si="29"/>
        <v>2015</v>
      </c>
    </row>
    <row r="349" spans="1:19" ht="46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s="17">
        <f t="shared" si="25"/>
        <v>1.1159049999999999</v>
      </c>
      <c r="G349" t="s">
        <v>8218</v>
      </c>
      <c r="H349" t="s">
        <v>8223</v>
      </c>
      <c r="I349" t="s">
        <v>8245</v>
      </c>
      <c r="J349">
        <v>1447505609</v>
      </c>
      <c r="K349" s="10">
        <v>1444910009</v>
      </c>
      <c r="L349" s="15">
        <f t="shared" si="26"/>
        <v>42292.495474537034</v>
      </c>
      <c r="M349" t="b">
        <v>1</v>
      </c>
      <c r="N349">
        <v>379</v>
      </c>
      <c r="O349" t="b">
        <v>1</v>
      </c>
      <c r="P349" t="s">
        <v>8267</v>
      </c>
      <c r="Q349" t="str">
        <f t="shared" si="27"/>
        <v>film &amp; video</v>
      </c>
      <c r="R349" t="str">
        <f t="shared" si="28"/>
        <v>documentary</v>
      </c>
      <c r="S349">
        <f t="shared" si="29"/>
        <v>2015</v>
      </c>
    </row>
    <row r="350" spans="1:19" ht="46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s="17">
        <f t="shared" si="25"/>
        <v>1.03</v>
      </c>
      <c r="G350" t="s">
        <v>8218</v>
      </c>
      <c r="H350" t="s">
        <v>8223</v>
      </c>
      <c r="I350" t="s">
        <v>8245</v>
      </c>
      <c r="J350">
        <v>1440165916</v>
      </c>
      <c r="K350" s="10">
        <v>1437573916</v>
      </c>
      <c r="L350" s="15">
        <f t="shared" si="26"/>
        <v>42207.58699074074</v>
      </c>
      <c r="M350" t="b">
        <v>1</v>
      </c>
      <c r="N350">
        <v>119</v>
      </c>
      <c r="O350" t="b">
        <v>1</v>
      </c>
      <c r="P350" t="s">
        <v>8267</v>
      </c>
      <c r="Q350" t="str">
        <f t="shared" si="27"/>
        <v>film &amp; video</v>
      </c>
      <c r="R350" t="str">
        <f t="shared" si="28"/>
        <v>documentary</v>
      </c>
      <c r="S350">
        <f t="shared" si="29"/>
        <v>2015</v>
      </c>
    </row>
    <row r="351" spans="1:19" ht="3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s="17">
        <f t="shared" si="25"/>
        <v>1.0663570159857905</v>
      </c>
      <c r="G351" t="s">
        <v>8218</v>
      </c>
      <c r="H351" t="s">
        <v>8223</v>
      </c>
      <c r="I351" t="s">
        <v>8245</v>
      </c>
      <c r="J351">
        <v>1487937508</v>
      </c>
      <c r="K351" s="10">
        <v>1485345508</v>
      </c>
      <c r="L351" s="15">
        <f t="shared" si="26"/>
        <v>42760.498935185184</v>
      </c>
      <c r="M351" t="b">
        <v>1</v>
      </c>
      <c r="N351">
        <v>167</v>
      </c>
      <c r="O351" t="b">
        <v>1</v>
      </c>
      <c r="P351" t="s">
        <v>8267</v>
      </c>
      <c r="Q351" t="str">
        <f t="shared" si="27"/>
        <v>film &amp; video</v>
      </c>
      <c r="R351" t="str">
        <f t="shared" si="28"/>
        <v>documentary</v>
      </c>
      <c r="S351">
        <f t="shared" si="29"/>
        <v>2017</v>
      </c>
    </row>
    <row r="352" spans="1:19" ht="46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s="17">
        <f t="shared" si="25"/>
        <v>1.1476</v>
      </c>
      <c r="G352" t="s">
        <v>8218</v>
      </c>
      <c r="H352" t="s">
        <v>8223</v>
      </c>
      <c r="I352" t="s">
        <v>8245</v>
      </c>
      <c r="J352">
        <v>1473566340</v>
      </c>
      <c r="K352" s="10">
        <v>1470274509</v>
      </c>
      <c r="L352" s="15">
        <f t="shared" si="26"/>
        <v>42586.066076388888</v>
      </c>
      <c r="M352" t="b">
        <v>1</v>
      </c>
      <c r="N352">
        <v>221</v>
      </c>
      <c r="O352" t="b">
        <v>1</v>
      </c>
      <c r="P352" t="s">
        <v>8267</v>
      </c>
      <c r="Q352" t="str">
        <f t="shared" si="27"/>
        <v>film &amp; video</v>
      </c>
      <c r="R352" t="str">
        <f t="shared" si="28"/>
        <v>documentary</v>
      </c>
      <c r="S352">
        <f t="shared" si="29"/>
        <v>2016</v>
      </c>
    </row>
    <row r="353" spans="1:19" ht="46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s="17">
        <f t="shared" si="25"/>
        <v>1.2734117647058822</v>
      </c>
      <c r="G353" t="s">
        <v>8218</v>
      </c>
      <c r="H353" t="s">
        <v>8226</v>
      </c>
      <c r="I353" t="s">
        <v>8248</v>
      </c>
      <c r="J353">
        <v>1460066954</v>
      </c>
      <c r="K353" s="10">
        <v>1456614554</v>
      </c>
      <c r="L353" s="15">
        <f t="shared" si="26"/>
        <v>42427.964745370366</v>
      </c>
      <c r="M353" t="b">
        <v>1</v>
      </c>
      <c r="N353">
        <v>964</v>
      </c>
      <c r="O353" t="b">
        <v>1</v>
      </c>
      <c r="P353" t="s">
        <v>8267</v>
      </c>
      <c r="Q353" t="str">
        <f t="shared" si="27"/>
        <v>film &amp; video</v>
      </c>
      <c r="R353" t="str">
        <f t="shared" si="28"/>
        <v>documentary</v>
      </c>
      <c r="S353">
        <f t="shared" si="29"/>
        <v>2016</v>
      </c>
    </row>
    <row r="354" spans="1:19" ht="46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s="17">
        <f t="shared" si="25"/>
        <v>1.1656</v>
      </c>
      <c r="G354" t="s">
        <v>8218</v>
      </c>
      <c r="H354" t="s">
        <v>8223</v>
      </c>
      <c r="I354" t="s">
        <v>8245</v>
      </c>
      <c r="J354">
        <v>1412740868</v>
      </c>
      <c r="K354" s="10">
        <v>1410148868</v>
      </c>
      <c r="L354" s="15">
        <f t="shared" si="26"/>
        <v>41890.167453703703</v>
      </c>
      <c r="M354" t="b">
        <v>1</v>
      </c>
      <c r="N354">
        <v>286</v>
      </c>
      <c r="O354" t="b">
        <v>1</v>
      </c>
      <c r="P354" t="s">
        <v>8267</v>
      </c>
      <c r="Q354" t="str">
        <f t="shared" si="27"/>
        <v>film &amp; video</v>
      </c>
      <c r="R354" t="str">
        <f t="shared" si="28"/>
        <v>documentary</v>
      </c>
      <c r="S354">
        <f t="shared" si="29"/>
        <v>2014</v>
      </c>
    </row>
    <row r="355" spans="1:19" ht="46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s="17">
        <f t="shared" si="25"/>
        <v>1.0861819426615318</v>
      </c>
      <c r="G355" t="s">
        <v>8218</v>
      </c>
      <c r="H355" t="s">
        <v>8223</v>
      </c>
      <c r="I355" t="s">
        <v>8245</v>
      </c>
      <c r="J355">
        <v>1447963219</v>
      </c>
      <c r="K355" s="10">
        <v>1445367619</v>
      </c>
      <c r="L355" s="15">
        <f t="shared" si="26"/>
        <v>42297.791886574079</v>
      </c>
      <c r="M355" t="b">
        <v>1</v>
      </c>
      <c r="N355">
        <v>613</v>
      </c>
      <c r="O355" t="b">
        <v>1</v>
      </c>
      <c r="P355" t="s">
        <v>8267</v>
      </c>
      <c r="Q355" t="str">
        <f t="shared" si="27"/>
        <v>film &amp; video</v>
      </c>
      <c r="R355" t="str">
        <f t="shared" si="28"/>
        <v>documentary</v>
      </c>
      <c r="S355">
        <f t="shared" si="29"/>
        <v>2015</v>
      </c>
    </row>
    <row r="356" spans="1:19" ht="46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s="17">
        <f t="shared" si="25"/>
        <v>1.0394285714285714</v>
      </c>
      <c r="G356" t="s">
        <v>8218</v>
      </c>
      <c r="H356" t="s">
        <v>8223</v>
      </c>
      <c r="I356" t="s">
        <v>8245</v>
      </c>
      <c r="J356">
        <v>1460141521</v>
      </c>
      <c r="K356" s="10">
        <v>1457553121</v>
      </c>
      <c r="L356" s="15">
        <f t="shared" si="26"/>
        <v>42438.827789351853</v>
      </c>
      <c r="M356" t="b">
        <v>1</v>
      </c>
      <c r="N356">
        <v>29</v>
      </c>
      <c r="O356" t="b">
        <v>1</v>
      </c>
      <c r="P356" t="s">
        <v>8267</v>
      </c>
      <c r="Q356" t="str">
        <f t="shared" si="27"/>
        <v>film &amp; video</v>
      </c>
      <c r="R356" t="str">
        <f t="shared" si="28"/>
        <v>documentary</v>
      </c>
      <c r="S356">
        <f t="shared" si="29"/>
        <v>2016</v>
      </c>
    </row>
    <row r="357" spans="1:19" ht="3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s="17">
        <f t="shared" si="25"/>
        <v>1.1625714285714286</v>
      </c>
      <c r="G357" t="s">
        <v>8218</v>
      </c>
      <c r="H357" t="s">
        <v>8223</v>
      </c>
      <c r="I357" t="s">
        <v>8245</v>
      </c>
      <c r="J357">
        <v>1417420994</v>
      </c>
      <c r="K357" s="10">
        <v>1414738994</v>
      </c>
      <c r="L357" s="15">
        <f t="shared" si="26"/>
        <v>41943.293912037036</v>
      </c>
      <c r="M357" t="b">
        <v>1</v>
      </c>
      <c r="N357">
        <v>165</v>
      </c>
      <c r="O357" t="b">
        <v>1</v>
      </c>
      <c r="P357" t="s">
        <v>8267</v>
      </c>
      <c r="Q357" t="str">
        <f t="shared" si="27"/>
        <v>film &amp; video</v>
      </c>
      <c r="R357" t="str">
        <f t="shared" si="28"/>
        <v>documentary</v>
      </c>
      <c r="S357">
        <f t="shared" si="29"/>
        <v>2014</v>
      </c>
    </row>
    <row r="358" spans="1:19" ht="3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s="17">
        <f t="shared" si="25"/>
        <v>1.0269239999999999</v>
      </c>
      <c r="G358" t="s">
        <v>8218</v>
      </c>
      <c r="H358" t="s">
        <v>8223</v>
      </c>
      <c r="I358" t="s">
        <v>8245</v>
      </c>
      <c r="J358">
        <v>1458152193</v>
      </c>
      <c r="K358" s="10">
        <v>1455563793</v>
      </c>
      <c r="L358" s="15">
        <f t="shared" si="26"/>
        <v>42415.803159722222</v>
      </c>
      <c r="M358" t="b">
        <v>1</v>
      </c>
      <c r="N358">
        <v>97</v>
      </c>
      <c r="O358" t="b">
        <v>1</v>
      </c>
      <c r="P358" t="s">
        <v>8267</v>
      </c>
      <c r="Q358" t="str">
        <f t="shared" si="27"/>
        <v>film &amp; video</v>
      </c>
      <c r="R358" t="str">
        <f t="shared" si="28"/>
        <v>documentary</v>
      </c>
      <c r="S358">
        <f t="shared" si="29"/>
        <v>2016</v>
      </c>
    </row>
    <row r="359" spans="1:19" ht="46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s="17">
        <f t="shared" si="25"/>
        <v>1.74</v>
      </c>
      <c r="G359" t="s">
        <v>8218</v>
      </c>
      <c r="H359" t="s">
        <v>8223</v>
      </c>
      <c r="I359" t="s">
        <v>8245</v>
      </c>
      <c r="J359">
        <v>1429852797</v>
      </c>
      <c r="K359" s="10">
        <v>1426396797</v>
      </c>
      <c r="L359" s="15">
        <f t="shared" si="26"/>
        <v>42078.222187499996</v>
      </c>
      <c r="M359" t="b">
        <v>1</v>
      </c>
      <c r="N359">
        <v>303</v>
      </c>
      <c r="O359" t="b">
        <v>1</v>
      </c>
      <c r="P359" t="s">
        <v>8267</v>
      </c>
      <c r="Q359" t="str">
        <f t="shared" si="27"/>
        <v>film &amp; video</v>
      </c>
      <c r="R359" t="str">
        <f t="shared" si="28"/>
        <v>documentary</v>
      </c>
      <c r="S359">
        <f t="shared" si="29"/>
        <v>2015</v>
      </c>
    </row>
    <row r="360" spans="1:19" ht="46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s="17">
        <f t="shared" si="25"/>
        <v>1.03088</v>
      </c>
      <c r="G360" t="s">
        <v>8218</v>
      </c>
      <c r="H360" t="s">
        <v>8223</v>
      </c>
      <c r="I360" t="s">
        <v>8245</v>
      </c>
      <c r="J360">
        <v>1466002800</v>
      </c>
      <c r="K360" s="10">
        <v>1463517521</v>
      </c>
      <c r="L360" s="15">
        <f t="shared" si="26"/>
        <v>42507.860196759255</v>
      </c>
      <c r="M360" t="b">
        <v>1</v>
      </c>
      <c r="N360">
        <v>267</v>
      </c>
      <c r="O360" t="b">
        <v>1</v>
      </c>
      <c r="P360" t="s">
        <v>8267</v>
      </c>
      <c r="Q360" t="str">
        <f t="shared" si="27"/>
        <v>film &amp; video</v>
      </c>
      <c r="R360" t="str">
        <f t="shared" si="28"/>
        <v>documentary</v>
      </c>
      <c r="S360">
        <f t="shared" si="29"/>
        <v>2016</v>
      </c>
    </row>
    <row r="361" spans="1:19" ht="46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s="17">
        <f t="shared" si="25"/>
        <v>1.0485537190082646</v>
      </c>
      <c r="G361" t="s">
        <v>8218</v>
      </c>
      <c r="H361" t="s">
        <v>8223</v>
      </c>
      <c r="I361" t="s">
        <v>8245</v>
      </c>
      <c r="J361">
        <v>1415941920</v>
      </c>
      <c r="K361" s="10">
        <v>1414028490</v>
      </c>
      <c r="L361" s="15">
        <f t="shared" si="26"/>
        <v>41935.070486111115</v>
      </c>
      <c r="M361" t="b">
        <v>1</v>
      </c>
      <c r="N361">
        <v>302</v>
      </c>
      <c r="O361" t="b">
        <v>1</v>
      </c>
      <c r="P361" t="s">
        <v>8267</v>
      </c>
      <c r="Q361" t="str">
        <f t="shared" si="27"/>
        <v>film &amp; video</v>
      </c>
      <c r="R361" t="str">
        <f t="shared" si="28"/>
        <v>documentary</v>
      </c>
      <c r="S361">
        <f t="shared" si="29"/>
        <v>2014</v>
      </c>
    </row>
    <row r="362" spans="1:19" ht="46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s="17">
        <f t="shared" si="25"/>
        <v>1.0137499999999999</v>
      </c>
      <c r="G362" t="s">
        <v>8218</v>
      </c>
      <c r="H362" t="s">
        <v>8223</v>
      </c>
      <c r="I362" t="s">
        <v>8245</v>
      </c>
      <c r="J362">
        <v>1437621060</v>
      </c>
      <c r="K362" s="10">
        <v>1433799180</v>
      </c>
      <c r="L362" s="15">
        <f t="shared" si="26"/>
        <v>42163.897916666669</v>
      </c>
      <c r="M362" t="b">
        <v>0</v>
      </c>
      <c r="N362">
        <v>87</v>
      </c>
      <c r="O362" t="b">
        <v>1</v>
      </c>
      <c r="P362" t="s">
        <v>8267</v>
      </c>
      <c r="Q362" t="str">
        <f t="shared" si="27"/>
        <v>film &amp; video</v>
      </c>
      <c r="R362" t="str">
        <f t="shared" si="28"/>
        <v>documentary</v>
      </c>
      <c r="S362">
        <f t="shared" si="29"/>
        <v>2015</v>
      </c>
    </row>
    <row r="363" spans="1:19" ht="46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s="17">
        <f t="shared" si="25"/>
        <v>1.1107699999999998</v>
      </c>
      <c r="G363" t="s">
        <v>8218</v>
      </c>
      <c r="H363" t="s">
        <v>8223</v>
      </c>
      <c r="I363" t="s">
        <v>8245</v>
      </c>
      <c r="J363">
        <v>1416704506</v>
      </c>
      <c r="K363" s="10">
        <v>1414108906</v>
      </c>
      <c r="L363" s="15">
        <f t="shared" si="26"/>
        <v>41936.001226851848</v>
      </c>
      <c r="M363" t="b">
        <v>0</v>
      </c>
      <c r="N363">
        <v>354</v>
      </c>
      <c r="O363" t="b">
        <v>1</v>
      </c>
      <c r="P363" t="s">
        <v>8267</v>
      </c>
      <c r="Q363" t="str">
        <f t="shared" si="27"/>
        <v>film &amp; video</v>
      </c>
      <c r="R363" t="str">
        <f t="shared" si="28"/>
        <v>documentary</v>
      </c>
      <c r="S363">
        <f t="shared" si="29"/>
        <v>2014</v>
      </c>
    </row>
    <row r="364" spans="1:19" ht="46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s="17">
        <f t="shared" si="25"/>
        <v>1.2415933781686497</v>
      </c>
      <c r="G364" t="s">
        <v>8218</v>
      </c>
      <c r="H364" t="s">
        <v>8223</v>
      </c>
      <c r="I364" t="s">
        <v>8245</v>
      </c>
      <c r="J364">
        <v>1407456000</v>
      </c>
      <c r="K364" s="10">
        <v>1405573391</v>
      </c>
      <c r="L364" s="15">
        <f t="shared" si="26"/>
        <v>41837.210543981484</v>
      </c>
      <c r="M364" t="b">
        <v>0</v>
      </c>
      <c r="N364">
        <v>86</v>
      </c>
      <c r="O364" t="b">
        <v>1</v>
      </c>
      <c r="P364" t="s">
        <v>8267</v>
      </c>
      <c r="Q364" t="str">
        <f t="shared" si="27"/>
        <v>film &amp; video</v>
      </c>
      <c r="R364" t="str">
        <f t="shared" si="28"/>
        <v>documentary</v>
      </c>
      <c r="S364">
        <f t="shared" si="29"/>
        <v>2014</v>
      </c>
    </row>
    <row r="365" spans="1:19" ht="46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s="17">
        <f t="shared" si="25"/>
        <v>1.0133333333333334</v>
      </c>
      <c r="G365" t="s">
        <v>8218</v>
      </c>
      <c r="H365" t="s">
        <v>8223</v>
      </c>
      <c r="I365" t="s">
        <v>8245</v>
      </c>
      <c r="J365">
        <v>1272828120</v>
      </c>
      <c r="K365" s="10">
        <v>1268934736</v>
      </c>
      <c r="L365" s="15">
        <f t="shared" si="26"/>
        <v>40255.744629629626</v>
      </c>
      <c r="M365" t="b">
        <v>0</v>
      </c>
      <c r="N365">
        <v>26</v>
      </c>
      <c r="O365" t="b">
        <v>1</v>
      </c>
      <c r="P365" t="s">
        <v>8267</v>
      </c>
      <c r="Q365" t="str">
        <f t="shared" si="27"/>
        <v>film &amp; video</v>
      </c>
      <c r="R365" t="str">
        <f t="shared" si="28"/>
        <v>documentary</v>
      </c>
      <c r="S365">
        <f t="shared" si="29"/>
        <v>2010</v>
      </c>
    </row>
    <row r="366" spans="1:19" ht="46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s="17">
        <f t="shared" si="25"/>
        <v>1.1016142857142857</v>
      </c>
      <c r="G366" t="s">
        <v>8218</v>
      </c>
      <c r="H366" t="s">
        <v>8223</v>
      </c>
      <c r="I366" t="s">
        <v>8245</v>
      </c>
      <c r="J366">
        <v>1403323140</v>
      </c>
      <c r="K366" s="10">
        <v>1400704672</v>
      </c>
      <c r="L366" s="15">
        <f t="shared" si="26"/>
        <v>41780.859629629631</v>
      </c>
      <c r="M366" t="b">
        <v>0</v>
      </c>
      <c r="N366">
        <v>113</v>
      </c>
      <c r="O366" t="b">
        <v>1</v>
      </c>
      <c r="P366" t="s">
        <v>8267</v>
      </c>
      <c r="Q366" t="str">
        <f t="shared" si="27"/>
        <v>film &amp; video</v>
      </c>
      <c r="R366" t="str">
        <f t="shared" si="28"/>
        <v>documentary</v>
      </c>
      <c r="S366">
        <f t="shared" si="29"/>
        <v>2014</v>
      </c>
    </row>
    <row r="367" spans="1:19" ht="46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s="17">
        <f t="shared" si="25"/>
        <v>1.0397333333333334</v>
      </c>
      <c r="G367" t="s">
        <v>8218</v>
      </c>
      <c r="H367" t="s">
        <v>8224</v>
      </c>
      <c r="I367" t="s">
        <v>8246</v>
      </c>
      <c r="J367">
        <v>1393597999</v>
      </c>
      <c r="K367" s="10">
        <v>1391005999</v>
      </c>
      <c r="L367" s="15">
        <f t="shared" si="26"/>
        <v>41668.606469907405</v>
      </c>
      <c r="M367" t="b">
        <v>0</v>
      </c>
      <c r="N367">
        <v>65</v>
      </c>
      <c r="O367" t="b">
        <v>1</v>
      </c>
      <c r="P367" t="s">
        <v>8267</v>
      </c>
      <c r="Q367" t="str">
        <f t="shared" si="27"/>
        <v>film &amp; video</v>
      </c>
      <c r="R367" t="str">
        <f t="shared" si="28"/>
        <v>documentary</v>
      </c>
      <c r="S367">
        <f t="shared" si="29"/>
        <v>2014</v>
      </c>
    </row>
    <row r="368" spans="1:19" ht="46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s="17">
        <f t="shared" si="25"/>
        <v>1.013157894736842</v>
      </c>
      <c r="G368" t="s">
        <v>8218</v>
      </c>
      <c r="H368" t="s">
        <v>8223</v>
      </c>
      <c r="I368" t="s">
        <v>8245</v>
      </c>
      <c r="J368">
        <v>1337540518</v>
      </c>
      <c r="K368" s="10">
        <v>1334948518</v>
      </c>
      <c r="L368" s="15">
        <f t="shared" si="26"/>
        <v>41019.793032407411</v>
      </c>
      <c r="M368" t="b">
        <v>0</v>
      </c>
      <c r="N368">
        <v>134</v>
      </c>
      <c r="O368" t="b">
        <v>1</v>
      </c>
      <c r="P368" t="s">
        <v>8267</v>
      </c>
      <c r="Q368" t="str">
        <f t="shared" si="27"/>
        <v>film &amp; video</v>
      </c>
      <c r="R368" t="str">
        <f t="shared" si="28"/>
        <v>documentary</v>
      </c>
      <c r="S368">
        <f t="shared" si="29"/>
        <v>2012</v>
      </c>
    </row>
    <row r="369" spans="1:19" ht="46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s="17">
        <f t="shared" si="25"/>
        <v>1.033501</v>
      </c>
      <c r="G369" t="s">
        <v>8218</v>
      </c>
      <c r="H369" t="s">
        <v>8223</v>
      </c>
      <c r="I369" t="s">
        <v>8245</v>
      </c>
      <c r="J369">
        <v>1367384340</v>
      </c>
      <c r="K369" s="10">
        <v>1363960278</v>
      </c>
      <c r="L369" s="15">
        <f t="shared" si="26"/>
        <v>41355.577291666668</v>
      </c>
      <c r="M369" t="b">
        <v>0</v>
      </c>
      <c r="N369">
        <v>119</v>
      </c>
      <c r="O369" t="b">
        <v>1</v>
      </c>
      <c r="P369" t="s">
        <v>8267</v>
      </c>
      <c r="Q369" t="str">
        <f t="shared" si="27"/>
        <v>film &amp; video</v>
      </c>
      <c r="R369" t="str">
        <f t="shared" si="28"/>
        <v>documentary</v>
      </c>
      <c r="S369">
        <f t="shared" si="29"/>
        <v>2013</v>
      </c>
    </row>
    <row r="370" spans="1:19" ht="46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s="17">
        <f t="shared" si="25"/>
        <v>1.04112</v>
      </c>
      <c r="G370" t="s">
        <v>8218</v>
      </c>
      <c r="H370" t="s">
        <v>8223</v>
      </c>
      <c r="I370" t="s">
        <v>8245</v>
      </c>
      <c r="J370">
        <v>1426426322</v>
      </c>
      <c r="K370" s="10">
        <v>1423405922</v>
      </c>
      <c r="L370" s="15">
        <f t="shared" si="26"/>
        <v>42043.605578703704</v>
      </c>
      <c r="M370" t="b">
        <v>0</v>
      </c>
      <c r="N370">
        <v>159</v>
      </c>
      <c r="O370" t="b">
        <v>1</v>
      </c>
      <c r="P370" t="s">
        <v>8267</v>
      </c>
      <c r="Q370" t="str">
        <f t="shared" si="27"/>
        <v>film &amp; video</v>
      </c>
      <c r="R370" t="str">
        <f t="shared" si="28"/>
        <v>documentary</v>
      </c>
      <c r="S370">
        <f t="shared" si="29"/>
        <v>2015</v>
      </c>
    </row>
    <row r="371" spans="1:19" ht="46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s="17">
        <f t="shared" si="25"/>
        <v>1.1015569230769231</v>
      </c>
      <c r="G371" t="s">
        <v>8218</v>
      </c>
      <c r="H371" t="s">
        <v>8223</v>
      </c>
      <c r="I371" t="s">
        <v>8245</v>
      </c>
      <c r="J371">
        <v>1326633269</v>
      </c>
      <c r="K371" s="10">
        <v>1324041269</v>
      </c>
      <c r="L371" s="15">
        <f t="shared" si="26"/>
        <v>40893.551724537036</v>
      </c>
      <c r="M371" t="b">
        <v>0</v>
      </c>
      <c r="N371">
        <v>167</v>
      </c>
      <c r="O371" t="b">
        <v>1</v>
      </c>
      <c r="P371" t="s">
        <v>8267</v>
      </c>
      <c r="Q371" t="str">
        <f t="shared" si="27"/>
        <v>film &amp; video</v>
      </c>
      <c r="R371" t="str">
        <f t="shared" si="28"/>
        <v>documentary</v>
      </c>
      <c r="S371">
        <f t="shared" si="29"/>
        <v>2011</v>
      </c>
    </row>
    <row r="372" spans="1:19" ht="46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s="17">
        <f t="shared" si="25"/>
        <v>1.2202</v>
      </c>
      <c r="G372" t="s">
        <v>8218</v>
      </c>
      <c r="H372" t="s">
        <v>8223</v>
      </c>
      <c r="I372" t="s">
        <v>8245</v>
      </c>
      <c r="J372">
        <v>1483729500</v>
      </c>
      <c r="K372" s="10">
        <v>1481137500</v>
      </c>
      <c r="L372" s="15">
        <f t="shared" si="26"/>
        <v>42711.795138888891</v>
      </c>
      <c r="M372" t="b">
        <v>0</v>
      </c>
      <c r="N372">
        <v>43</v>
      </c>
      <c r="O372" t="b">
        <v>1</v>
      </c>
      <c r="P372" t="s">
        <v>8267</v>
      </c>
      <c r="Q372" t="str">
        <f t="shared" si="27"/>
        <v>film &amp; video</v>
      </c>
      <c r="R372" t="str">
        <f t="shared" si="28"/>
        <v>documentary</v>
      </c>
      <c r="S372">
        <f t="shared" si="29"/>
        <v>2016</v>
      </c>
    </row>
    <row r="373" spans="1:19" ht="46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s="17">
        <f t="shared" si="25"/>
        <v>1.1416866666666667</v>
      </c>
      <c r="G373" t="s">
        <v>8218</v>
      </c>
      <c r="H373" t="s">
        <v>8223</v>
      </c>
      <c r="I373" t="s">
        <v>8245</v>
      </c>
      <c r="J373">
        <v>1359743139</v>
      </c>
      <c r="K373" s="10">
        <v>1355855139</v>
      </c>
      <c r="L373" s="15">
        <f t="shared" si="26"/>
        <v>41261.767812500002</v>
      </c>
      <c r="M373" t="b">
        <v>0</v>
      </c>
      <c r="N373">
        <v>1062</v>
      </c>
      <c r="O373" t="b">
        <v>1</v>
      </c>
      <c r="P373" t="s">
        <v>8267</v>
      </c>
      <c r="Q373" t="str">
        <f t="shared" si="27"/>
        <v>film &amp; video</v>
      </c>
      <c r="R373" t="str">
        <f t="shared" si="28"/>
        <v>documentary</v>
      </c>
      <c r="S373">
        <f t="shared" si="29"/>
        <v>2012</v>
      </c>
    </row>
    <row r="374" spans="1:19" ht="3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s="17">
        <f t="shared" si="25"/>
        <v>1.2533333333333334</v>
      </c>
      <c r="G374" t="s">
        <v>8218</v>
      </c>
      <c r="H374" t="s">
        <v>8224</v>
      </c>
      <c r="I374" t="s">
        <v>8246</v>
      </c>
      <c r="J374">
        <v>1459872000</v>
      </c>
      <c r="K374" s="10">
        <v>1456408244</v>
      </c>
      <c r="L374" s="15">
        <f t="shared" si="26"/>
        <v>42425.576898148152</v>
      </c>
      <c r="M374" t="b">
        <v>0</v>
      </c>
      <c r="N374">
        <v>9</v>
      </c>
      <c r="O374" t="b">
        <v>1</v>
      </c>
      <c r="P374" t="s">
        <v>8267</v>
      </c>
      <c r="Q374" t="str">
        <f t="shared" si="27"/>
        <v>film &amp; video</v>
      </c>
      <c r="R374" t="str">
        <f t="shared" si="28"/>
        <v>documentary</v>
      </c>
      <c r="S374">
        <f t="shared" si="29"/>
        <v>2016</v>
      </c>
    </row>
    <row r="375" spans="1:19" ht="46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s="17">
        <f t="shared" si="25"/>
        <v>1.0666666666666667</v>
      </c>
      <c r="G375" t="s">
        <v>8218</v>
      </c>
      <c r="H375" t="s">
        <v>8223</v>
      </c>
      <c r="I375" t="s">
        <v>8245</v>
      </c>
      <c r="J375">
        <v>1342648398</v>
      </c>
      <c r="K375" s="10">
        <v>1340056398</v>
      </c>
      <c r="L375" s="15">
        <f t="shared" si="26"/>
        <v>41078.91201388889</v>
      </c>
      <c r="M375" t="b">
        <v>0</v>
      </c>
      <c r="N375">
        <v>89</v>
      </c>
      <c r="O375" t="b">
        <v>1</v>
      </c>
      <c r="P375" t="s">
        <v>8267</v>
      </c>
      <c r="Q375" t="str">
        <f t="shared" si="27"/>
        <v>film &amp; video</v>
      </c>
      <c r="R375" t="str">
        <f t="shared" si="28"/>
        <v>documentary</v>
      </c>
      <c r="S375">
        <f t="shared" si="29"/>
        <v>2012</v>
      </c>
    </row>
    <row r="376" spans="1:19" ht="46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s="17">
        <f t="shared" si="25"/>
        <v>1.3065</v>
      </c>
      <c r="G376" t="s">
        <v>8218</v>
      </c>
      <c r="H376" t="s">
        <v>8223</v>
      </c>
      <c r="I376" t="s">
        <v>8245</v>
      </c>
      <c r="J376">
        <v>1316208031</v>
      </c>
      <c r="K376" s="10">
        <v>1312320031</v>
      </c>
      <c r="L376" s="15">
        <f t="shared" si="26"/>
        <v>40757.889247685183</v>
      </c>
      <c r="M376" t="b">
        <v>0</v>
      </c>
      <c r="N376">
        <v>174</v>
      </c>
      <c r="O376" t="b">
        <v>1</v>
      </c>
      <c r="P376" t="s">
        <v>8267</v>
      </c>
      <c r="Q376" t="str">
        <f t="shared" si="27"/>
        <v>film &amp; video</v>
      </c>
      <c r="R376" t="str">
        <f t="shared" si="28"/>
        <v>documentary</v>
      </c>
      <c r="S376">
        <f t="shared" si="29"/>
        <v>2011</v>
      </c>
    </row>
    <row r="377" spans="1:19" ht="46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s="17">
        <f t="shared" si="25"/>
        <v>1.2</v>
      </c>
      <c r="G377" t="s">
        <v>8218</v>
      </c>
      <c r="H377" t="s">
        <v>8223</v>
      </c>
      <c r="I377" t="s">
        <v>8245</v>
      </c>
      <c r="J377">
        <v>1393694280</v>
      </c>
      <c r="K377" s="10">
        <v>1390088311</v>
      </c>
      <c r="L377" s="15">
        <f t="shared" si="26"/>
        <v>41657.985081018516</v>
      </c>
      <c r="M377" t="b">
        <v>0</v>
      </c>
      <c r="N377">
        <v>14</v>
      </c>
      <c r="O377" t="b">
        <v>1</v>
      </c>
      <c r="P377" t="s">
        <v>8267</v>
      </c>
      <c r="Q377" t="str">
        <f t="shared" si="27"/>
        <v>film &amp; video</v>
      </c>
      <c r="R377" t="str">
        <f t="shared" si="28"/>
        <v>documentary</v>
      </c>
      <c r="S377">
        <f t="shared" si="29"/>
        <v>2014</v>
      </c>
    </row>
    <row r="378" spans="1:19" ht="46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s="17">
        <f t="shared" si="25"/>
        <v>1.0595918367346939</v>
      </c>
      <c r="G378" t="s">
        <v>8218</v>
      </c>
      <c r="H378" t="s">
        <v>8224</v>
      </c>
      <c r="I378" t="s">
        <v>8246</v>
      </c>
      <c r="J378">
        <v>1472122316</v>
      </c>
      <c r="K378" s="10">
        <v>1469443916</v>
      </c>
      <c r="L378" s="15">
        <f t="shared" si="26"/>
        <v>42576.452731481477</v>
      </c>
      <c r="M378" t="b">
        <v>0</v>
      </c>
      <c r="N378">
        <v>48</v>
      </c>
      <c r="O378" t="b">
        <v>1</v>
      </c>
      <c r="P378" t="s">
        <v>8267</v>
      </c>
      <c r="Q378" t="str">
        <f t="shared" si="27"/>
        <v>film &amp; video</v>
      </c>
      <c r="R378" t="str">
        <f t="shared" si="28"/>
        <v>documentary</v>
      </c>
      <c r="S378">
        <f t="shared" si="29"/>
        <v>2016</v>
      </c>
    </row>
    <row r="379" spans="1:19" ht="46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s="17">
        <f t="shared" si="25"/>
        <v>1.1439999999999999</v>
      </c>
      <c r="G379" t="s">
        <v>8218</v>
      </c>
      <c r="H379" t="s">
        <v>8223</v>
      </c>
      <c r="I379" t="s">
        <v>8245</v>
      </c>
      <c r="J379">
        <v>1447484460</v>
      </c>
      <c r="K379" s="10">
        <v>1444888868</v>
      </c>
      <c r="L379" s="15">
        <f t="shared" si="26"/>
        <v>42292.250787037032</v>
      </c>
      <c r="M379" t="b">
        <v>0</v>
      </c>
      <c r="N379">
        <v>133</v>
      </c>
      <c r="O379" t="b">
        <v>1</v>
      </c>
      <c r="P379" t="s">
        <v>8267</v>
      </c>
      <c r="Q379" t="str">
        <f t="shared" si="27"/>
        <v>film &amp; video</v>
      </c>
      <c r="R379" t="str">
        <f t="shared" si="28"/>
        <v>documentary</v>
      </c>
      <c r="S379">
        <f t="shared" si="29"/>
        <v>2015</v>
      </c>
    </row>
    <row r="380" spans="1:19" ht="46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s="17">
        <f t="shared" si="25"/>
        <v>1.1176666666666666</v>
      </c>
      <c r="G380" t="s">
        <v>8218</v>
      </c>
      <c r="H380" t="s">
        <v>8228</v>
      </c>
      <c r="I380" t="s">
        <v>8250</v>
      </c>
      <c r="J380">
        <v>1453765920</v>
      </c>
      <c r="K380" s="10">
        <v>1451655808</v>
      </c>
      <c r="L380" s="15">
        <f t="shared" si="26"/>
        <v>42370.571851851855</v>
      </c>
      <c r="M380" t="b">
        <v>0</v>
      </c>
      <c r="N380">
        <v>83</v>
      </c>
      <c r="O380" t="b">
        <v>1</v>
      </c>
      <c r="P380" t="s">
        <v>8267</v>
      </c>
      <c r="Q380" t="str">
        <f t="shared" si="27"/>
        <v>film &amp; video</v>
      </c>
      <c r="R380" t="str">
        <f t="shared" si="28"/>
        <v>documentary</v>
      </c>
      <c r="S380">
        <f t="shared" si="29"/>
        <v>2016</v>
      </c>
    </row>
    <row r="381" spans="1:19" ht="46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s="17">
        <f t="shared" si="25"/>
        <v>1.1608000000000001</v>
      </c>
      <c r="G381" t="s">
        <v>8218</v>
      </c>
      <c r="H381" t="s">
        <v>8223</v>
      </c>
      <c r="I381" t="s">
        <v>8245</v>
      </c>
      <c r="J381">
        <v>1336062672</v>
      </c>
      <c r="K381" s="10">
        <v>1332174672</v>
      </c>
      <c r="L381" s="15">
        <f t="shared" si="26"/>
        <v>40987.688333333332</v>
      </c>
      <c r="M381" t="b">
        <v>0</v>
      </c>
      <c r="N381">
        <v>149</v>
      </c>
      <c r="O381" t="b">
        <v>1</v>
      </c>
      <c r="P381" t="s">
        <v>8267</v>
      </c>
      <c r="Q381" t="str">
        <f t="shared" si="27"/>
        <v>film &amp; video</v>
      </c>
      <c r="R381" t="str">
        <f t="shared" si="28"/>
        <v>documentary</v>
      </c>
      <c r="S381">
        <f t="shared" si="29"/>
        <v>2012</v>
      </c>
    </row>
    <row r="382" spans="1:19" ht="46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s="17">
        <f t="shared" si="25"/>
        <v>1.415</v>
      </c>
      <c r="G382" t="s">
        <v>8218</v>
      </c>
      <c r="H382" t="s">
        <v>8223</v>
      </c>
      <c r="I382" t="s">
        <v>8245</v>
      </c>
      <c r="J382">
        <v>1453569392</v>
      </c>
      <c r="K382" s="10">
        <v>1451409392</v>
      </c>
      <c r="L382" s="15">
        <f t="shared" si="26"/>
        <v>42367.719814814816</v>
      </c>
      <c r="M382" t="b">
        <v>0</v>
      </c>
      <c r="N382">
        <v>49</v>
      </c>
      <c r="O382" t="b">
        <v>1</v>
      </c>
      <c r="P382" t="s">
        <v>8267</v>
      </c>
      <c r="Q382" t="str">
        <f t="shared" si="27"/>
        <v>film &amp; video</v>
      </c>
      <c r="R382" t="str">
        <f t="shared" si="28"/>
        <v>documentary</v>
      </c>
      <c r="S382">
        <f t="shared" si="29"/>
        <v>2015</v>
      </c>
    </row>
    <row r="383" spans="1:19" ht="46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s="17">
        <f t="shared" si="25"/>
        <v>1.0472999999999999</v>
      </c>
      <c r="G383" t="s">
        <v>8218</v>
      </c>
      <c r="H383" t="s">
        <v>8223</v>
      </c>
      <c r="I383" t="s">
        <v>8245</v>
      </c>
      <c r="J383">
        <v>1343624400</v>
      </c>
      <c r="K383" s="10">
        <v>1340642717</v>
      </c>
      <c r="L383" s="15">
        <f t="shared" si="26"/>
        <v>41085.698113425926</v>
      </c>
      <c r="M383" t="b">
        <v>0</v>
      </c>
      <c r="N383">
        <v>251</v>
      </c>
      <c r="O383" t="b">
        <v>1</v>
      </c>
      <c r="P383" t="s">
        <v>8267</v>
      </c>
      <c r="Q383" t="str">
        <f t="shared" si="27"/>
        <v>film &amp; video</v>
      </c>
      <c r="R383" t="str">
        <f t="shared" si="28"/>
        <v>documentary</v>
      </c>
      <c r="S383">
        <f t="shared" si="29"/>
        <v>2012</v>
      </c>
    </row>
    <row r="384" spans="1:19" ht="46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s="17">
        <f t="shared" si="25"/>
        <v>2.5583333333333331</v>
      </c>
      <c r="G384" t="s">
        <v>8218</v>
      </c>
      <c r="H384" t="s">
        <v>8223</v>
      </c>
      <c r="I384" t="s">
        <v>8245</v>
      </c>
      <c r="J384">
        <v>1346950900</v>
      </c>
      <c r="K384" s="10">
        <v>1345741300</v>
      </c>
      <c r="L384" s="15">
        <f t="shared" si="26"/>
        <v>41144.709490740745</v>
      </c>
      <c r="M384" t="b">
        <v>0</v>
      </c>
      <c r="N384">
        <v>22</v>
      </c>
      <c r="O384" t="b">
        <v>1</v>
      </c>
      <c r="P384" t="s">
        <v>8267</v>
      </c>
      <c r="Q384" t="str">
        <f t="shared" si="27"/>
        <v>film &amp; video</v>
      </c>
      <c r="R384" t="str">
        <f t="shared" si="28"/>
        <v>documentary</v>
      </c>
      <c r="S384">
        <f t="shared" si="29"/>
        <v>2012</v>
      </c>
    </row>
    <row r="385" spans="1:19" ht="46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s="17">
        <f t="shared" si="25"/>
        <v>2.0670670670670672</v>
      </c>
      <c r="G385" t="s">
        <v>8218</v>
      </c>
      <c r="H385" t="s">
        <v>8223</v>
      </c>
      <c r="I385" t="s">
        <v>8245</v>
      </c>
      <c r="J385">
        <v>1400467759</v>
      </c>
      <c r="K385" s="10">
        <v>1398480559</v>
      </c>
      <c r="L385" s="15">
        <f t="shared" si="26"/>
        <v>41755.117581018516</v>
      </c>
      <c r="M385" t="b">
        <v>0</v>
      </c>
      <c r="N385">
        <v>48</v>
      </c>
      <c r="O385" t="b">
        <v>1</v>
      </c>
      <c r="P385" t="s">
        <v>8267</v>
      </c>
      <c r="Q385" t="str">
        <f t="shared" si="27"/>
        <v>film &amp; video</v>
      </c>
      <c r="R385" t="str">
        <f t="shared" si="28"/>
        <v>documentary</v>
      </c>
      <c r="S385">
        <f t="shared" si="29"/>
        <v>2014</v>
      </c>
    </row>
    <row r="386" spans="1:19" ht="46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s="17">
        <f t="shared" si="25"/>
        <v>1.1210500000000001</v>
      </c>
      <c r="G386" t="s">
        <v>8218</v>
      </c>
      <c r="H386" t="s">
        <v>8223</v>
      </c>
      <c r="I386" t="s">
        <v>8245</v>
      </c>
      <c r="J386">
        <v>1420569947</v>
      </c>
      <c r="K386" s="10">
        <v>1417977947</v>
      </c>
      <c r="L386" s="15">
        <f t="shared" si="26"/>
        <v>41980.781793981485</v>
      </c>
      <c r="M386" t="b">
        <v>0</v>
      </c>
      <c r="N386">
        <v>383</v>
      </c>
      <c r="O386" t="b">
        <v>1</v>
      </c>
      <c r="P386" t="s">
        <v>8267</v>
      </c>
      <c r="Q386" t="str">
        <f t="shared" si="27"/>
        <v>film &amp; video</v>
      </c>
      <c r="R386" t="str">
        <f t="shared" si="28"/>
        <v>documentary</v>
      </c>
      <c r="S386">
        <f t="shared" si="29"/>
        <v>2014</v>
      </c>
    </row>
    <row r="387" spans="1:19" ht="46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s="17">
        <f t="shared" ref="F387:F450" si="30">E387/D387</f>
        <v>1.05982</v>
      </c>
      <c r="G387" t="s">
        <v>8218</v>
      </c>
      <c r="H387" t="s">
        <v>8223</v>
      </c>
      <c r="I387" t="s">
        <v>8245</v>
      </c>
      <c r="J387">
        <v>1416582101</v>
      </c>
      <c r="K387" s="10">
        <v>1413986501</v>
      </c>
      <c r="L387" s="15">
        <f t="shared" ref="L387:L450" si="31">(K387/86400)+ DATE(1970,1,1)</f>
        <v>41934.584502314814</v>
      </c>
      <c r="M387" t="b">
        <v>0</v>
      </c>
      <c r="N387">
        <v>237</v>
      </c>
      <c r="O387" t="b">
        <v>1</v>
      </c>
      <c r="P387" t="s">
        <v>8267</v>
      </c>
      <c r="Q387" t="str">
        <f t="shared" ref="Q387:Q450" si="32">LEFT(P387, SEARCH("/",P387)-1)</f>
        <v>film &amp; video</v>
      </c>
      <c r="R387" t="str">
        <f t="shared" ref="R387:R450" si="33">RIGHT(P387,LEN(P387)-FIND("/",P387))</f>
        <v>documentary</v>
      </c>
      <c r="S387">
        <f t="shared" ref="S387:S450" si="34">YEAR(L387)</f>
        <v>2014</v>
      </c>
    </row>
    <row r="388" spans="1:19" ht="46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s="17">
        <f t="shared" si="30"/>
        <v>1.0016666666666667</v>
      </c>
      <c r="G388" t="s">
        <v>8218</v>
      </c>
      <c r="H388" t="s">
        <v>8223</v>
      </c>
      <c r="I388" t="s">
        <v>8245</v>
      </c>
      <c r="J388">
        <v>1439246991</v>
      </c>
      <c r="K388" s="10">
        <v>1437950991</v>
      </c>
      <c r="L388" s="15">
        <f t="shared" si="31"/>
        <v>42211.951284722221</v>
      </c>
      <c r="M388" t="b">
        <v>0</v>
      </c>
      <c r="N388">
        <v>13</v>
      </c>
      <c r="O388" t="b">
        <v>1</v>
      </c>
      <c r="P388" t="s">
        <v>8267</v>
      </c>
      <c r="Q388" t="str">
        <f t="shared" si="32"/>
        <v>film &amp; video</v>
      </c>
      <c r="R388" t="str">
        <f t="shared" si="33"/>
        <v>documentary</v>
      </c>
      <c r="S388">
        <f t="shared" si="34"/>
        <v>2015</v>
      </c>
    </row>
    <row r="389" spans="1:19" ht="46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s="17">
        <f t="shared" si="30"/>
        <v>2.1398947368421051</v>
      </c>
      <c r="G389" t="s">
        <v>8218</v>
      </c>
      <c r="H389" t="s">
        <v>8223</v>
      </c>
      <c r="I389" t="s">
        <v>8245</v>
      </c>
      <c r="J389">
        <v>1439618400</v>
      </c>
      <c r="K389" s="10">
        <v>1436976858</v>
      </c>
      <c r="L389" s="15">
        <f t="shared" si="31"/>
        <v>42200.67659722222</v>
      </c>
      <c r="M389" t="b">
        <v>0</v>
      </c>
      <c r="N389">
        <v>562</v>
      </c>
      <c r="O389" t="b">
        <v>1</v>
      </c>
      <c r="P389" t="s">
        <v>8267</v>
      </c>
      <c r="Q389" t="str">
        <f t="shared" si="32"/>
        <v>film &amp; video</v>
      </c>
      <c r="R389" t="str">
        <f t="shared" si="33"/>
        <v>documentary</v>
      </c>
      <c r="S389">
        <f t="shared" si="34"/>
        <v>2015</v>
      </c>
    </row>
    <row r="390" spans="1:19" ht="46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s="17">
        <f t="shared" si="30"/>
        <v>1.2616000000000001</v>
      </c>
      <c r="G390" t="s">
        <v>8218</v>
      </c>
      <c r="H390" t="s">
        <v>8223</v>
      </c>
      <c r="I390" t="s">
        <v>8245</v>
      </c>
      <c r="J390">
        <v>1469670580</v>
      </c>
      <c r="K390" s="10">
        <v>1467078580</v>
      </c>
      <c r="L390" s="15">
        <f t="shared" si="31"/>
        <v>42549.076157407406</v>
      </c>
      <c r="M390" t="b">
        <v>0</v>
      </c>
      <c r="N390">
        <v>71</v>
      </c>
      <c r="O390" t="b">
        <v>1</v>
      </c>
      <c r="P390" t="s">
        <v>8267</v>
      </c>
      <c r="Q390" t="str">
        <f t="shared" si="32"/>
        <v>film &amp; video</v>
      </c>
      <c r="R390" t="str">
        <f t="shared" si="33"/>
        <v>documentary</v>
      </c>
      <c r="S390">
        <f t="shared" si="34"/>
        <v>2016</v>
      </c>
    </row>
    <row r="391" spans="1:19" ht="46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s="17">
        <f t="shared" si="30"/>
        <v>1.8153547058823529</v>
      </c>
      <c r="G391" t="s">
        <v>8218</v>
      </c>
      <c r="H391" t="s">
        <v>8223</v>
      </c>
      <c r="I391" t="s">
        <v>8245</v>
      </c>
      <c r="J391">
        <v>1394233140</v>
      </c>
      <c r="K391" s="10">
        <v>1391477450</v>
      </c>
      <c r="L391" s="15">
        <f t="shared" si="31"/>
        <v>41674.063078703708</v>
      </c>
      <c r="M391" t="b">
        <v>0</v>
      </c>
      <c r="N391">
        <v>1510</v>
      </c>
      <c r="O391" t="b">
        <v>1</v>
      </c>
      <c r="P391" t="s">
        <v>8267</v>
      </c>
      <c r="Q391" t="str">
        <f t="shared" si="32"/>
        <v>film &amp; video</v>
      </c>
      <c r="R391" t="str">
        <f t="shared" si="33"/>
        <v>documentary</v>
      </c>
      <c r="S391">
        <f t="shared" si="34"/>
        <v>2014</v>
      </c>
    </row>
    <row r="392" spans="1:19" ht="46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s="17">
        <f t="shared" si="30"/>
        <v>1</v>
      </c>
      <c r="G392" t="s">
        <v>8218</v>
      </c>
      <c r="H392" t="s">
        <v>8223</v>
      </c>
      <c r="I392" t="s">
        <v>8245</v>
      </c>
      <c r="J392">
        <v>1431046372</v>
      </c>
      <c r="K392" s="10">
        <v>1429318372</v>
      </c>
      <c r="L392" s="15">
        <f t="shared" si="31"/>
        <v>42112.036712962959</v>
      </c>
      <c r="M392" t="b">
        <v>0</v>
      </c>
      <c r="N392">
        <v>14</v>
      </c>
      <c r="O392" t="b">
        <v>1</v>
      </c>
      <c r="P392" t="s">
        <v>8267</v>
      </c>
      <c r="Q392" t="str">
        <f t="shared" si="32"/>
        <v>film &amp; video</v>
      </c>
      <c r="R392" t="str">
        <f t="shared" si="33"/>
        <v>documentary</v>
      </c>
      <c r="S392">
        <f t="shared" si="34"/>
        <v>2015</v>
      </c>
    </row>
    <row r="393" spans="1:19" ht="46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s="17">
        <f t="shared" si="30"/>
        <v>1.0061</v>
      </c>
      <c r="G393" t="s">
        <v>8218</v>
      </c>
      <c r="H393" t="s">
        <v>8223</v>
      </c>
      <c r="I393" t="s">
        <v>8245</v>
      </c>
      <c r="J393">
        <v>1324169940</v>
      </c>
      <c r="K393" s="10">
        <v>1321578051</v>
      </c>
      <c r="L393" s="15">
        <f t="shared" si="31"/>
        <v>40865.042256944442</v>
      </c>
      <c r="M393" t="b">
        <v>0</v>
      </c>
      <c r="N393">
        <v>193</v>
      </c>
      <c r="O393" t="b">
        <v>1</v>
      </c>
      <c r="P393" t="s">
        <v>8267</v>
      </c>
      <c r="Q393" t="str">
        <f t="shared" si="32"/>
        <v>film &amp; video</v>
      </c>
      <c r="R393" t="str">
        <f t="shared" si="33"/>
        <v>documentary</v>
      </c>
      <c r="S393">
        <f t="shared" si="34"/>
        <v>2011</v>
      </c>
    </row>
    <row r="394" spans="1:19" ht="46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s="17">
        <f t="shared" si="30"/>
        <v>1.009027027027027</v>
      </c>
      <c r="G394" t="s">
        <v>8218</v>
      </c>
      <c r="H394" t="s">
        <v>8223</v>
      </c>
      <c r="I394" t="s">
        <v>8245</v>
      </c>
      <c r="J394">
        <v>1315450800</v>
      </c>
      <c r="K394" s="10">
        <v>1312823571</v>
      </c>
      <c r="L394" s="15">
        <f t="shared" si="31"/>
        <v>40763.717256944445</v>
      </c>
      <c r="M394" t="b">
        <v>0</v>
      </c>
      <c r="N394">
        <v>206</v>
      </c>
      <c r="O394" t="b">
        <v>1</v>
      </c>
      <c r="P394" t="s">
        <v>8267</v>
      </c>
      <c r="Q394" t="str">
        <f t="shared" si="32"/>
        <v>film &amp; video</v>
      </c>
      <c r="R394" t="str">
        <f t="shared" si="33"/>
        <v>documentary</v>
      </c>
      <c r="S394">
        <f t="shared" si="34"/>
        <v>2011</v>
      </c>
    </row>
    <row r="395" spans="1:19" ht="3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s="17">
        <f t="shared" si="30"/>
        <v>1.10446</v>
      </c>
      <c r="G395" t="s">
        <v>8218</v>
      </c>
      <c r="H395" t="s">
        <v>8223</v>
      </c>
      <c r="I395" t="s">
        <v>8245</v>
      </c>
      <c r="J395">
        <v>1381424452</v>
      </c>
      <c r="K395" s="10">
        <v>1378746052</v>
      </c>
      <c r="L395" s="15">
        <f t="shared" si="31"/>
        <v>41526.708935185183</v>
      </c>
      <c r="M395" t="b">
        <v>0</v>
      </c>
      <c r="N395">
        <v>351</v>
      </c>
      <c r="O395" t="b">
        <v>1</v>
      </c>
      <c r="P395" t="s">
        <v>8267</v>
      </c>
      <c r="Q395" t="str">
        <f t="shared" si="32"/>
        <v>film &amp; video</v>
      </c>
      <c r="R395" t="str">
        <f t="shared" si="33"/>
        <v>documentary</v>
      </c>
      <c r="S395">
        <f t="shared" si="34"/>
        <v>2013</v>
      </c>
    </row>
    <row r="396" spans="1:19" ht="46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s="17">
        <f t="shared" si="30"/>
        <v>1.118936170212766</v>
      </c>
      <c r="G396" t="s">
        <v>8218</v>
      </c>
      <c r="H396" t="s">
        <v>8226</v>
      </c>
      <c r="I396" t="s">
        <v>8248</v>
      </c>
      <c r="J396">
        <v>1460918282</v>
      </c>
      <c r="K396" s="10">
        <v>1455737882</v>
      </c>
      <c r="L396" s="15">
        <f t="shared" si="31"/>
        <v>42417.818078703705</v>
      </c>
      <c r="M396" t="b">
        <v>0</v>
      </c>
      <c r="N396">
        <v>50</v>
      </c>
      <c r="O396" t="b">
        <v>1</v>
      </c>
      <c r="P396" t="s">
        <v>8267</v>
      </c>
      <c r="Q396" t="str">
        <f t="shared" si="32"/>
        <v>film &amp; video</v>
      </c>
      <c r="R396" t="str">
        <f t="shared" si="33"/>
        <v>documentary</v>
      </c>
      <c r="S396">
        <f t="shared" si="34"/>
        <v>2016</v>
      </c>
    </row>
    <row r="397" spans="1:19" ht="46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s="17">
        <f t="shared" si="30"/>
        <v>1.0804450000000001</v>
      </c>
      <c r="G397" t="s">
        <v>8218</v>
      </c>
      <c r="H397" t="s">
        <v>8223</v>
      </c>
      <c r="I397" t="s">
        <v>8245</v>
      </c>
      <c r="J397">
        <v>1335562320</v>
      </c>
      <c r="K397" s="10">
        <v>1332452960</v>
      </c>
      <c r="L397" s="15">
        <f t="shared" si="31"/>
        <v>40990.909259259257</v>
      </c>
      <c r="M397" t="b">
        <v>0</v>
      </c>
      <c r="N397">
        <v>184</v>
      </c>
      <c r="O397" t="b">
        <v>1</v>
      </c>
      <c r="P397" t="s">
        <v>8267</v>
      </c>
      <c r="Q397" t="str">
        <f t="shared" si="32"/>
        <v>film &amp; video</v>
      </c>
      <c r="R397" t="str">
        <f t="shared" si="33"/>
        <v>documentary</v>
      </c>
      <c r="S397">
        <f t="shared" si="34"/>
        <v>2012</v>
      </c>
    </row>
    <row r="398" spans="1:19" ht="46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s="17">
        <f t="shared" si="30"/>
        <v>1.0666666666666667</v>
      </c>
      <c r="G398" t="s">
        <v>8218</v>
      </c>
      <c r="H398" t="s">
        <v>8223</v>
      </c>
      <c r="I398" t="s">
        <v>8245</v>
      </c>
      <c r="J398">
        <v>1341668006</v>
      </c>
      <c r="K398" s="10">
        <v>1340372006</v>
      </c>
      <c r="L398" s="15">
        <f t="shared" si="31"/>
        <v>41082.564884259264</v>
      </c>
      <c r="M398" t="b">
        <v>0</v>
      </c>
      <c r="N398">
        <v>196</v>
      </c>
      <c r="O398" t="b">
        <v>1</v>
      </c>
      <c r="P398" t="s">
        <v>8267</v>
      </c>
      <c r="Q398" t="str">
        <f t="shared" si="32"/>
        <v>film &amp; video</v>
      </c>
      <c r="R398" t="str">
        <f t="shared" si="33"/>
        <v>documentary</v>
      </c>
      <c r="S398">
        <f t="shared" si="34"/>
        <v>2012</v>
      </c>
    </row>
    <row r="399" spans="1:19" ht="46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s="17">
        <f t="shared" si="30"/>
        <v>1.0390027322404372</v>
      </c>
      <c r="G399" t="s">
        <v>8218</v>
      </c>
      <c r="H399" t="s">
        <v>8223</v>
      </c>
      <c r="I399" t="s">
        <v>8245</v>
      </c>
      <c r="J399">
        <v>1283312640</v>
      </c>
      <c r="K399" s="10">
        <v>1279651084</v>
      </c>
      <c r="L399" s="15">
        <f t="shared" si="31"/>
        <v>40379.776435185187</v>
      </c>
      <c r="M399" t="b">
        <v>0</v>
      </c>
      <c r="N399">
        <v>229</v>
      </c>
      <c r="O399" t="b">
        <v>1</v>
      </c>
      <c r="P399" t="s">
        <v>8267</v>
      </c>
      <c r="Q399" t="str">
        <f t="shared" si="32"/>
        <v>film &amp; video</v>
      </c>
      <c r="R399" t="str">
        <f t="shared" si="33"/>
        <v>documentary</v>
      </c>
      <c r="S399">
        <f t="shared" si="34"/>
        <v>2010</v>
      </c>
    </row>
    <row r="400" spans="1:19" ht="46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s="17">
        <f t="shared" si="30"/>
        <v>1.2516</v>
      </c>
      <c r="G400" t="s">
        <v>8218</v>
      </c>
      <c r="H400" t="s">
        <v>8223</v>
      </c>
      <c r="I400" t="s">
        <v>8245</v>
      </c>
      <c r="J400">
        <v>1430334126</v>
      </c>
      <c r="K400" s="10">
        <v>1426446126</v>
      </c>
      <c r="L400" s="15">
        <f t="shared" si="31"/>
        <v>42078.793124999997</v>
      </c>
      <c r="M400" t="b">
        <v>0</v>
      </c>
      <c r="N400">
        <v>67</v>
      </c>
      <c r="O400" t="b">
        <v>1</v>
      </c>
      <c r="P400" t="s">
        <v>8267</v>
      </c>
      <c r="Q400" t="str">
        <f t="shared" si="32"/>
        <v>film &amp; video</v>
      </c>
      <c r="R400" t="str">
        <f t="shared" si="33"/>
        <v>documentary</v>
      </c>
      <c r="S400">
        <f t="shared" si="34"/>
        <v>2015</v>
      </c>
    </row>
    <row r="401" spans="1:19" ht="46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s="17">
        <f t="shared" si="30"/>
        <v>1.0680499999999999</v>
      </c>
      <c r="G401" t="s">
        <v>8218</v>
      </c>
      <c r="H401" t="s">
        <v>8224</v>
      </c>
      <c r="I401" t="s">
        <v>8246</v>
      </c>
      <c r="J401">
        <v>1481716800</v>
      </c>
      <c r="K401" s="10">
        <v>1479070867</v>
      </c>
      <c r="L401" s="15">
        <f t="shared" si="31"/>
        <v>42687.875775462962</v>
      </c>
      <c r="M401" t="b">
        <v>0</v>
      </c>
      <c r="N401">
        <v>95</v>
      </c>
      <c r="O401" t="b">
        <v>1</v>
      </c>
      <c r="P401" t="s">
        <v>8267</v>
      </c>
      <c r="Q401" t="str">
        <f t="shared" si="32"/>
        <v>film &amp; video</v>
      </c>
      <c r="R401" t="str">
        <f t="shared" si="33"/>
        <v>documentary</v>
      </c>
      <c r="S401">
        <f t="shared" si="34"/>
        <v>2016</v>
      </c>
    </row>
    <row r="402" spans="1:19" ht="46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s="17">
        <f t="shared" si="30"/>
        <v>1.1230249999999999</v>
      </c>
      <c r="G402" t="s">
        <v>8218</v>
      </c>
      <c r="H402" t="s">
        <v>8223</v>
      </c>
      <c r="I402" t="s">
        <v>8245</v>
      </c>
      <c r="J402">
        <v>1400297400</v>
      </c>
      <c r="K402" s="10">
        <v>1397661347</v>
      </c>
      <c r="L402" s="15">
        <f t="shared" si="31"/>
        <v>41745.635960648149</v>
      </c>
      <c r="M402" t="b">
        <v>0</v>
      </c>
      <c r="N402">
        <v>62</v>
      </c>
      <c r="O402" t="b">
        <v>1</v>
      </c>
      <c r="P402" t="s">
        <v>8267</v>
      </c>
      <c r="Q402" t="str">
        <f t="shared" si="32"/>
        <v>film &amp; video</v>
      </c>
      <c r="R402" t="str">
        <f t="shared" si="33"/>
        <v>documentary</v>
      </c>
      <c r="S402">
        <f t="shared" si="34"/>
        <v>2014</v>
      </c>
    </row>
    <row r="403" spans="1:19" ht="46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s="17">
        <f t="shared" si="30"/>
        <v>1.0381199999999999</v>
      </c>
      <c r="G403" t="s">
        <v>8218</v>
      </c>
      <c r="H403" t="s">
        <v>8223</v>
      </c>
      <c r="I403" t="s">
        <v>8245</v>
      </c>
      <c r="J403">
        <v>1312747970</v>
      </c>
      <c r="K403" s="10">
        <v>1310155970</v>
      </c>
      <c r="L403" s="15">
        <f t="shared" si="31"/>
        <v>40732.842245370368</v>
      </c>
      <c r="M403" t="b">
        <v>0</v>
      </c>
      <c r="N403">
        <v>73</v>
      </c>
      <c r="O403" t="b">
        <v>1</v>
      </c>
      <c r="P403" t="s">
        <v>8267</v>
      </c>
      <c r="Q403" t="str">
        <f t="shared" si="32"/>
        <v>film &amp; video</v>
      </c>
      <c r="R403" t="str">
        <f t="shared" si="33"/>
        <v>documentary</v>
      </c>
      <c r="S403">
        <f t="shared" si="34"/>
        <v>2011</v>
      </c>
    </row>
    <row r="404" spans="1:19" ht="46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s="17">
        <f t="shared" si="30"/>
        <v>1.4165000000000001</v>
      </c>
      <c r="G404" t="s">
        <v>8218</v>
      </c>
      <c r="H404" t="s">
        <v>8223</v>
      </c>
      <c r="I404" t="s">
        <v>8245</v>
      </c>
      <c r="J404">
        <v>1446731817</v>
      </c>
      <c r="K404" s="10">
        <v>1444913817</v>
      </c>
      <c r="L404" s="15">
        <f t="shared" si="31"/>
        <v>42292.539548611108</v>
      </c>
      <c r="M404" t="b">
        <v>0</v>
      </c>
      <c r="N404">
        <v>43</v>
      </c>
      <c r="O404" t="b">
        <v>1</v>
      </c>
      <c r="P404" t="s">
        <v>8267</v>
      </c>
      <c r="Q404" t="str">
        <f t="shared" si="32"/>
        <v>film &amp; video</v>
      </c>
      <c r="R404" t="str">
        <f t="shared" si="33"/>
        <v>documentary</v>
      </c>
      <c r="S404">
        <f t="shared" si="34"/>
        <v>2015</v>
      </c>
    </row>
    <row r="405" spans="1:19" ht="46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s="17">
        <f t="shared" si="30"/>
        <v>1.0526</v>
      </c>
      <c r="G405" t="s">
        <v>8218</v>
      </c>
      <c r="H405" t="s">
        <v>8223</v>
      </c>
      <c r="I405" t="s">
        <v>8245</v>
      </c>
      <c r="J405">
        <v>1312960080</v>
      </c>
      <c r="K405" s="10">
        <v>1308900441</v>
      </c>
      <c r="L405" s="15">
        <f t="shared" si="31"/>
        <v>40718.310659722221</v>
      </c>
      <c r="M405" t="b">
        <v>0</v>
      </c>
      <c r="N405">
        <v>70</v>
      </c>
      <c r="O405" t="b">
        <v>1</v>
      </c>
      <c r="P405" t="s">
        <v>8267</v>
      </c>
      <c r="Q405" t="str">
        <f t="shared" si="32"/>
        <v>film &amp; video</v>
      </c>
      <c r="R405" t="str">
        <f t="shared" si="33"/>
        <v>documentary</v>
      </c>
      <c r="S405">
        <f t="shared" si="34"/>
        <v>2011</v>
      </c>
    </row>
    <row r="406" spans="1:19" ht="46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s="17">
        <f t="shared" si="30"/>
        <v>1.0309142857142857</v>
      </c>
      <c r="G406" t="s">
        <v>8218</v>
      </c>
      <c r="H406" t="s">
        <v>8223</v>
      </c>
      <c r="I406" t="s">
        <v>8245</v>
      </c>
      <c r="J406">
        <v>1391641440</v>
      </c>
      <c r="K406" s="10">
        <v>1389107062</v>
      </c>
      <c r="L406" s="15">
        <f t="shared" si="31"/>
        <v>41646.628032407403</v>
      </c>
      <c r="M406" t="b">
        <v>0</v>
      </c>
      <c r="N406">
        <v>271</v>
      </c>
      <c r="O406" t="b">
        <v>1</v>
      </c>
      <c r="P406" t="s">
        <v>8267</v>
      </c>
      <c r="Q406" t="str">
        <f t="shared" si="32"/>
        <v>film &amp; video</v>
      </c>
      <c r="R406" t="str">
        <f t="shared" si="33"/>
        <v>documentary</v>
      </c>
      <c r="S406">
        <f t="shared" si="34"/>
        <v>2014</v>
      </c>
    </row>
    <row r="407" spans="1:19" ht="3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s="17">
        <f t="shared" si="30"/>
        <v>1.0765957446808512</v>
      </c>
      <c r="G407" t="s">
        <v>8218</v>
      </c>
      <c r="H407" t="s">
        <v>8223</v>
      </c>
      <c r="I407" t="s">
        <v>8245</v>
      </c>
      <c r="J407">
        <v>1394071339</v>
      </c>
      <c r="K407" s="10">
        <v>1391479339</v>
      </c>
      <c r="L407" s="15">
        <f t="shared" si="31"/>
        <v>41674.08494212963</v>
      </c>
      <c r="M407" t="b">
        <v>0</v>
      </c>
      <c r="N407">
        <v>55</v>
      </c>
      <c r="O407" t="b">
        <v>1</v>
      </c>
      <c r="P407" t="s">
        <v>8267</v>
      </c>
      <c r="Q407" t="str">
        <f t="shared" si="32"/>
        <v>film &amp; video</v>
      </c>
      <c r="R407" t="str">
        <f t="shared" si="33"/>
        <v>documentary</v>
      </c>
      <c r="S407">
        <f t="shared" si="34"/>
        <v>2014</v>
      </c>
    </row>
    <row r="408" spans="1:19" ht="46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s="17">
        <f t="shared" si="30"/>
        <v>1.0770464285714285</v>
      </c>
      <c r="G408" t="s">
        <v>8218</v>
      </c>
      <c r="H408" t="s">
        <v>8223</v>
      </c>
      <c r="I408" t="s">
        <v>8245</v>
      </c>
      <c r="J408">
        <v>1304920740</v>
      </c>
      <c r="K408" s="10">
        <v>1301975637</v>
      </c>
      <c r="L408" s="15">
        <f t="shared" si="31"/>
        <v>40638.162465277775</v>
      </c>
      <c r="M408" t="b">
        <v>0</v>
      </c>
      <c r="N408">
        <v>35</v>
      </c>
      <c r="O408" t="b">
        <v>1</v>
      </c>
      <c r="P408" t="s">
        <v>8267</v>
      </c>
      <c r="Q408" t="str">
        <f t="shared" si="32"/>
        <v>film &amp; video</v>
      </c>
      <c r="R408" t="str">
        <f t="shared" si="33"/>
        <v>documentary</v>
      </c>
      <c r="S408">
        <f t="shared" si="34"/>
        <v>2011</v>
      </c>
    </row>
    <row r="409" spans="1:19" ht="46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s="17">
        <f t="shared" si="30"/>
        <v>1.0155000000000001</v>
      </c>
      <c r="G409" t="s">
        <v>8218</v>
      </c>
      <c r="H409" t="s">
        <v>8223</v>
      </c>
      <c r="I409" t="s">
        <v>8245</v>
      </c>
      <c r="J409">
        <v>1321739650</v>
      </c>
      <c r="K409" s="10">
        <v>1316552050</v>
      </c>
      <c r="L409" s="15">
        <f t="shared" si="31"/>
        <v>40806.870949074073</v>
      </c>
      <c r="M409" t="b">
        <v>0</v>
      </c>
      <c r="N409">
        <v>22</v>
      </c>
      <c r="O409" t="b">
        <v>1</v>
      </c>
      <c r="P409" t="s">
        <v>8267</v>
      </c>
      <c r="Q409" t="str">
        <f t="shared" si="32"/>
        <v>film &amp; video</v>
      </c>
      <c r="R409" t="str">
        <f t="shared" si="33"/>
        <v>documentary</v>
      </c>
      <c r="S409">
        <f t="shared" si="34"/>
        <v>2011</v>
      </c>
    </row>
    <row r="410" spans="1:19" ht="46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s="17">
        <f t="shared" si="30"/>
        <v>1.0143766666666667</v>
      </c>
      <c r="G410" t="s">
        <v>8218</v>
      </c>
      <c r="H410" t="s">
        <v>8223</v>
      </c>
      <c r="I410" t="s">
        <v>8245</v>
      </c>
      <c r="J410">
        <v>1383676790</v>
      </c>
      <c r="K410" s="10">
        <v>1380217190</v>
      </c>
      <c r="L410" s="15">
        <f t="shared" si="31"/>
        <v>41543.735995370371</v>
      </c>
      <c r="M410" t="b">
        <v>0</v>
      </c>
      <c r="N410">
        <v>38</v>
      </c>
      <c r="O410" t="b">
        <v>1</v>
      </c>
      <c r="P410" t="s">
        <v>8267</v>
      </c>
      <c r="Q410" t="str">
        <f t="shared" si="32"/>
        <v>film &amp; video</v>
      </c>
      <c r="R410" t="str">
        <f t="shared" si="33"/>
        <v>documentary</v>
      </c>
      <c r="S410">
        <f t="shared" si="34"/>
        <v>2013</v>
      </c>
    </row>
    <row r="411" spans="1:19" ht="46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s="17">
        <f t="shared" si="30"/>
        <v>1.3680000000000001</v>
      </c>
      <c r="G411" t="s">
        <v>8218</v>
      </c>
      <c r="H411" t="s">
        <v>8224</v>
      </c>
      <c r="I411" t="s">
        <v>8246</v>
      </c>
      <c r="J411">
        <v>1469220144</v>
      </c>
      <c r="K411" s="10">
        <v>1466628144</v>
      </c>
      <c r="L411" s="15">
        <f t="shared" si="31"/>
        <v>42543.862777777773</v>
      </c>
      <c r="M411" t="b">
        <v>0</v>
      </c>
      <c r="N411">
        <v>15</v>
      </c>
      <c r="O411" t="b">
        <v>1</v>
      </c>
      <c r="P411" t="s">
        <v>8267</v>
      </c>
      <c r="Q411" t="str">
        <f t="shared" si="32"/>
        <v>film &amp; video</v>
      </c>
      <c r="R411" t="str">
        <f t="shared" si="33"/>
        <v>documentary</v>
      </c>
      <c r="S411">
        <f t="shared" si="34"/>
        <v>2016</v>
      </c>
    </row>
    <row r="412" spans="1:19" ht="46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s="17">
        <f t="shared" si="30"/>
        <v>1.2829999999999999</v>
      </c>
      <c r="G412" t="s">
        <v>8218</v>
      </c>
      <c r="H412" t="s">
        <v>8228</v>
      </c>
      <c r="I412" t="s">
        <v>8250</v>
      </c>
      <c r="J412">
        <v>1434670397</v>
      </c>
      <c r="K412" s="10">
        <v>1429486397</v>
      </c>
      <c r="L412" s="15">
        <f t="shared" si="31"/>
        <v>42113.981446759259</v>
      </c>
      <c r="M412" t="b">
        <v>0</v>
      </c>
      <c r="N412">
        <v>7</v>
      </c>
      <c r="O412" t="b">
        <v>1</v>
      </c>
      <c r="P412" t="s">
        <v>8267</v>
      </c>
      <c r="Q412" t="str">
        <f t="shared" si="32"/>
        <v>film &amp; video</v>
      </c>
      <c r="R412" t="str">
        <f t="shared" si="33"/>
        <v>documentary</v>
      </c>
      <c r="S412">
        <f t="shared" si="34"/>
        <v>2015</v>
      </c>
    </row>
    <row r="413" spans="1:19" ht="46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s="17">
        <f t="shared" si="30"/>
        <v>1.0105</v>
      </c>
      <c r="G413" t="s">
        <v>8218</v>
      </c>
      <c r="H413" t="s">
        <v>8223</v>
      </c>
      <c r="I413" t="s">
        <v>8245</v>
      </c>
      <c r="J413">
        <v>1387688400</v>
      </c>
      <c r="K413" s="10">
        <v>1384920804</v>
      </c>
      <c r="L413" s="15">
        <f t="shared" si="31"/>
        <v>41598.17597222222</v>
      </c>
      <c r="M413" t="b">
        <v>0</v>
      </c>
      <c r="N413">
        <v>241</v>
      </c>
      <c r="O413" t="b">
        <v>1</v>
      </c>
      <c r="P413" t="s">
        <v>8267</v>
      </c>
      <c r="Q413" t="str">
        <f t="shared" si="32"/>
        <v>film &amp; video</v>
      </c>
      <c r="R413" t="str">
        <f t="shared" si="33"/>
        <v>documentary</v>
      </c>
      <c r="S413">
        <f t="shared" si="34"/>
        <v>2013</v>
      </c>
    </row>
    <row r="414" spans="1:19" ht="46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s="17">
        <f t="shared" si="30"/>
        <v>1.2684</v>
      </c>
      <c r="G414" t="s">
        <v>8218</v>
      </c>
      <c r="H414" t="s">
        <v>8223</v>
      </c>
      <c r="I414" t="s">
        <v>8245</v>
      </c>
      <c r="J414">
        <v>1343238578</v>
      </c>
      <c r="K414" s="10">
        <v>1341856178</v>
      </c>
      <c r="L414" s="15">
        <f t="shared" si="31"/>
        <v>41099.742800925924</v>
      </c>
      <c r="M414" t="b">
        <v>0</v>
      </c>
      <c r="N414">
        <v>55</v>
      </c>
      <c r="O414" t="b">
        <v>1</v>
      </c>
      <c r="P414" t="s">
        <v>8267</v>
      </c>
      <c r="Q414" t="str">
        <f t="shared" si="32"/>
        <v>film &amp; video</v>
      </c>
      <c r="R414" t="str">
        <f t="shared" si="33"/>
        <v>documentary</v>
      </c>
      <c r="S414">
        <f t="shared" si="34"/>
        <v>2012</v>
      </c>
    </row>
    <row r="415" spans="1:19" ht="46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s="17">
        <f t="shared" si="30"/>
        <v>1.0508593749999999</v>
      </c>
      <c r="G415" t="s">
        <v>8218</v>
      </c>
      <c r="H415" t="s">
        <v>8223</v>
      </c>
      <c r="I415" t="s">
        <v>8245</v>
      </c>
      <c r="J415">
        <v>1342731811</v>
      </c>
      <c r="K415" s="10">
        <v>1340139811</v>
      </c>
      <c r="L415" s="15">
        <f t="shared" si="31"/>
        <v>41079.877442129626</v>
      </c>
      <c r="M415" t="b">
        <v>0</v>
      </c>
      <c r="N415">
        <v>171</v>
      </c>
      <c r="O415" t="b">
        <v>1</v>
      </c>
      <c r="P415" t="s">
        <v>8267</v>
      </c>
      <c r="Q415" t="str">
        <f t="shared" si="32"/>
        <v>film &amp; video</v>
      </c>
      <c r="R415" t="str">
        <f t="shared" si="33"/>
        <v>documentary</v>
      </c>
      <c r="S415">
        <f t="shared" si="34"/>
        <v>2012</v>
      </c>
    </row>
    <row r="416" spans="1:19" ht="46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s="17">
        <f t="shared" si="30"/>
        <v>1.0285405405405406</v>
      </c>
      <c r="G416" t="s">
        <v>8218</v>
      </c>
      <c r="H416" t="s">
        <v>8223</v>
      </c>
      <c r="I416" t="s">
        <v>8245</v>
      </c>
      <c r="J416">
        <v>1381541465</v>
      </c>
      <c r="K416" s="10">
        <v>1378949465</v>
      </c>
      <c r="L416" s="15">
        <f t="shared" si="31"/>
        <v>41529.063252314816</v>
      </c>
      <c r="M416" t="b">
        <v>0</v>
      </c>
      <c r="N416">
        <v>208</v>
      </c>
      <c r="O416" t="b">
        <v>1</v>
      </c>
      <c r="P416" t="s">
        <v>8267</v>
      </c>
      <c r="Q416" t="str">
        <f t="shared" si="32"/>
        <v>film &amp; video</v>
      </c>
      <c r="R416" t="str">
        <f t="shared" si="33"/>
        <v>documentary</v>
      </c>
      <c r="S416">
        <f t="shared" si="34"/>
        <v>2013</v>
      </c>
    </row>
    <row r="417" spans="1:19" ht="6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s="17">
        <f t="shared" si="30"/>
        <v>1.0214714285714286</v>
      </c>
      <c r="G417" t="s">
        <v>8218</v>
      </c>
      <c r="H417" t="s">
        <v>8228</v>
      </c>
      <c r="I417" t="s">
        <v>8250</v>
      </c>
      <c r="J417">
        <v>1413547200</v>
      </c>
      <c r="K417" s="10">
        <v>1411417602</v>
      </c>
      <c r="L417" s="15">
        <f t="shared" si="31"/>
        <v>41904.851875</v>
      </c>
      <c r="M417" t="b">
        <v>0</v>
      </c>
      <c r="N417">
        <v>21</v>
      </c>
      <c r="O417" t="b">
        <v>1</v>
      </c>
      <c r="P417" t="s">
        <v>8267</v>
      </c>
      <c r="Q417" t="str">
        <f t="shared" si="32"/>
        <v>film &amp; video</v>
      </c>
      <c r="R417" t="str">
        <f t="shared" si="33"/>
        <v>documentary</v>
      </c>
      <c r="S417">
        <f t="shared" si="34"/>
        <v>2014</v>
      </c>
    </row>
    <row r="418" spans="1:19" ht="3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s="17">
        <f t="shared" si="30"/>
        <v>1.2021700000000002</v>
      </c>
      <c r="G418" t="s">
        <v>8218</v>
      </c>
      <c r="H418" t="s">
        <v>8223</v>
      </c>
      <c r="I418" t="s">
        <v>8245</v>
      </c>
      <c r="J418">
        <v>1391851831</v>
      </c>
      <c r="K418" s="10">
        <v>1389259831</v>
      </c>
      <c r="L418" s="15">
        <f t="shared" si="31"/>
        <v>41648.396192129629</v>
      </c>
      <c r="M418" t="b">
        <v>0</v>
      </c>
      <c r="N418">
        <v>25</v>
      </c>
      <c r="O418" t="b">
        <v>1</v>
      </c>
      <c r="P418" t="s">
        <v>8267</v>
      </c>
      <c r="Q418" t="str">
        <f t="shared" si="32"/>
        <v>film &amp; video</v>
      </c>
      <c r="R418" t="str">
        <f t="shared" si="33"/>
        <v>documentary</v>
      </c>
      <c r="S418">
        <f t="shared" si="34"/>
        <v>2014</v>
      </c>
    </row>
    <row r="419" spans="1:19" ht="46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s="17">
        <f t="shared" si="30"/>
        <v>1.0024761904761905</v>
      </c>
      <c r="G419" t="s">
        <v>8218</v>
      </c>
      <c r="H419" t="s">
        <v>8223</v>
      </c>
      <c r="I419" t="s">
        <v>8245</v>
      </c>
      <c r="J419">
        <v>1365395580</v>
      </c>
      <c r="K419" s="10">
        <v>1364426260</v>
      </c>
      <c r="L419" s="15">
        <f t="shared" si="31"/>
        <v>41360.970601851848</v>
      </c>
      <c r="M419" t="b">
        <v>0</v>
      </c>
      <c r="N419">
        <v>52</v>
      </c>
      <c r="O419" t="b">
        <v>1</v>
      </c>
      <c r="P419" t="s">
        <v>8267</v>
      </c>
      <c r="Q419" t="str">
        <f t="shared" si="32"/>
        <v>film &amp; video</v>
      </c>
      <c r="R419" t="str">
        <f t="shared" si="33"/>
        <v>documentary</v>
      </c>
      <c r="S419">
        <f t="shared" si="34"/>
        <v>2013</v>
      </c>
    </row>
    <row r="420" spans="1:19" ht="46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s="17">
        <f t="shared" si="30"/>
        <v>1.0063392857142857</v>
      </c>
      <c r="G420" t="s">
        <v>8218</v>
      </c>
      <c r="H420" t="s">
        <v>8223</v>
      </c>
      <c r="I420" t="s">
        <v>8245</v>
      </c>
      <c r="J420">
        <v>1437633997</v>
      </c>
      <c r="K420" s="10">
        <v>1435041997</v>
      </c>
      <c r="L420" s="15">
        <f t="shared" si="31"/>
        <v>42178.282372685186</v>
      </c>
      <c r="M420" t="b">
        <v>0</v>
      </c>
      <c r="N420">
        <v>104</v>
      </c>
      <c r="O420" t="b">
        <v>1</v>
      </c>
      <c r="P420" t="s">
        <v>8267</v>
      </c>
      <c r="Q420" t="str">
        <f t="shared" si="32"/>
        <v>film &amp; video</v>
      </c>
      <c r="R420" t="str">
        <f t="shared" si="33"/>
        <v>documentary</v>
      </c>
      <c r="S420">
        <f t="shared" si="34"/>
        <v>2015</v>
      </c>
    </row>
    <row r="421" spans="1:19" ht="46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s="17">
        <f t="shared" si="30"/>
        <v>1.004375</v>
      </c>
      <c r="G421" t="s">
        <v>8218</v>
      </c>
      <c r="H421" t="s">
        <v>8223</v>
      </c>
      <c r="I421" t="s">
        <v>8245</v>
      </c>
      <c r="J421">
        <v>1372536787</v>
      </c>
      <c r="K421" s="10">
        <v>1367352787</v>
      </c>
      <c r="L421" s="15">
        <f t="shared" si="31"/>
        <v>41394.842442129629</v>
      </c>
      <c r="M421" t="b">
        <v>0</v>
      </c>
      <c r="N421">
        <v>73</v>
      </c>
      <c r="O421" t="b">
        <v>1</v>
      </c>
      <c r="P421" t="s">
        <v>8267</v>
      </c>
      <c r="Q421" t="str">
        <f t="shared" si="32"/>
        <v>film &amp; video</v>
      </c>
      <c r="R421" t="str">
        <f t="shared" si="33"/>
        <v>documentary</v>
      </c>
      <c r="S421">
        <f t="shared" si="34"/>
        <v>2013</v>
      </c>
    </row>
    <row r="422" spans="1:19" ht="46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s="17">
        <f t="shared" si="30"/>
        <v>4.3939393939393936E-3</v>
      </c>
      <c r="G422" t="s">
        <v>8220</v>
      </c>
      <c r="H422" t="s">
        <v>8223</v>
      </c>
      <c r="I422" t="s">
        <v>8245</v>
      </c>
      <c r="J422">
        <v>1394772031</v>
      </c>
      <c r="K422" s="10">
        <v>1392183631</v>
      </c>
      <c r="L422" s="15">
        <f t="shared" si="31"/>
        <v>41682.23646990741</v>
      </c>
      <c r="M422" t="b">
        <v>0</v>
      </c>
      <c r="N422">
        <v>3</v>
      </c>
      <c r="O422" t="b">
        <v>0</v>
      </c>
      <c r="P422" t="s">
        <v>8268</v>
      </c>
      <c r="Q422" t="str">
        <f t="shared" si="32"/>
        <v>film &amp; video</v>
      </c>
      <c r="R422" t="str">
        <f t="shared" si="33"/>
        <v>animation</v>
      </c>
      <c r="S422">
        <f t="shared" si="34"/>
        <v>2014</v>
      </c>
    </row>
    <row r="423" spans="1:19" ht="46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s="17">
        <f t="shared" si="30"/>
        <v>2.0066666666666667E-2</v>
      </c>
      <c r="G423" t="s">
        <v>8220</v>
      </c>
      <c r="H423" t="s">
        <v>8223</v>
      </c>
      <c r="I423" t="s">
        <v>8245</v>
      </c>
      <c r="J423">
        <v>1440157656</v>
      </c>
      <c r="K423" s="10">
        <v>1434973656</v>
      </c>
      <c r="L423" s="15">
        <f t="shared" si="31"/>
        <v>42177.491388888884</v>
      </c>
      <c r="M423" t="b">
        <v>0</v>
      </c>
      <c r="N423">
        <v>6</v>
      </c>
      <c r="O423" t="b">
        <v>0</v>
      </c>
      <c r="P423" t="s">
        <v>8268</v>
      </c>
      <c r="Q423" t="str">
        <f t="shared" si="32"/>
        <v>film &amp; video</v>
      </c>
      <c r="R423" t="str">
        <f t="shared" si="33"/>
        <v>animation</v>
      </c>
      <c r="S423">
        <f t="shared" si="34"/>
        <v>2015</v>
      </c>
    </row>
    <row r="424" spans="1:19" ht="46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s="17">
        <f t="shared" si="30"/>
        <v>1.0749999999999999E-2</v>
      </c>
      <c r="G424" t="s">
        <v>8220</v>
      </c>
      <c r="H424" t="s">
        <v>8223</v>
      </c>
      <c r="I424" t="s">
        <v>8245</v>
      </c>
      <c r="J424">
        <v>1410416097</v>
      </c>
      <c r="K424" s="10">
        <v>1407824097</v>
      </c>
      <c r="L424" s="15">
        <f t="shared" si="31"/>
        <v>41863.260381944448</v>
      </c>
      <c r="M424" t="b">
        <v>0</v>
      </c>
      <c r="N424">
        <v>12</v>
      </c>
      <c r="O424" t="b">
        <v>0</v>
      </c>
      <c r="P424" t="s">
        <v>8268</v>
      </c>
      <c r="Q424" t="str">
        <f t="shared" si="32"/>
        <v>film &amp; video</v>
      </c>
      <c r="R424" t="str">
        <f t="shared" si="33"/>
        <v>animation</v>
      </c>
      <c r="S424">
        <f t="shared" si="34"/>
        <v>2014</v>
      </c>
    </row>
    <row r="425" spans="1:19" ht="46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s="17">
        <f t="shared" si="30"/>
        <v>7.6499999999999997E-3</v>
      </c>
      <c r="G425" t="s">
        <v>8220</v>
      </c>
      <c r="H425" t="s">
        <v>8223</v>
      </c>
      <c r="I425" t="s">
        <v>8245</v>
      </c>
      <c r="J425">
        <v>1370470430</v>
      </c>
      <c r="K425" s="10">
        <v>1367878430</v>
      </c>
      <c r="L425" s="15">
        <f t="shared" si="31"/>
        <v>41400.92627314815</v>
      </c>
      <c r="M425" t="b">
        <v>0</v>
      </c>
      <c r="N425">
        <v>13</v>
      </c>
      <c r="O425" t="b">
        <v>0</v>
      </c>
      <c r="P425" t="s">
        <v>8268</v>
      </c>
      <c r="Q425" t="str">
        <f t="shared" si="32"/>
        <v>film &amp; video</v>
      </c>
      <c r="R425" t="str">
        <f t="shared" si="33"/>
        <v>animation</v>
      </c>
      <c r="S425">
        <f t="shared" si="34"/>
        <v>2013</v>
      </c>
    </row>
    <row r="426" spans="1:19" ht="46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s="17">
        <f t="shared" si="30"/>
        <v>6.7966666666666675E-2</v>
      </c>
      <c r="G426" t="s">
        <v>8220</v>
      </c>
      <c r="H426" t="s">
        <v>8223</v>
      </c>
      <c r="I426" t="s">
        <v>8245</v>
      </c>
      <c r="J426">
        <v>1332748899</v>
      </c>
      <c r="K426" s="10">
        <v>1327568499</v>
      </c>
      <c r="L426" s="15">
        <f t="shared" si="31"/>
        <v>40934.376145833332</v>
      </c>
      <c r="M426" t="b">
        <v>0</v>
      </c>
      <c r="N426">
        <v>5</v>
      </c>
      <c r="O426" t="b">
        <v>0</v>
      </c>
      <c r="P426" t="s">
        <v>8268</v>
      </c>
      <c r="Q426" t="str">
        <f t="shared" si="32"/>
        <v>film &amp; video</v>
      </c>
      <c r="R426" t="str">
        <f t="shared" si="33"/>
        <v>animation</v>
      </c>
      <c r="S426">
        <f t="shared" si="34"/>
        <v>2012</v>
      </c>
    </row>
    <row r="427" spans="1:19" ht="46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s="17">
        <f t="shared" si="30"/>
        <v>1.2E-4</v>
      </c>
      <c r="G427" t="s">
        <v>8220</v>
      </c>
      <c r="H427" t="s">
        <v>8223</v>
      </c>
      <c r="I427" t="s">
        <v>8245</v>
      </c>
      <c r="J427">
        <v>1448660404</v>
      </c>
      <c r="K427" s="10">
        <v>1443472804</v>
      </c>
      <c r="L427" s="15">
        <f t="shared" si="31"/>
        <v>42275.861157407402</v>
      </c>
      <c r="M427" t="b">
        <v>0</v>
      </c>
      <c r="N427">
        <v>2</v>
      </c>
      <c r="O427" t="b">
        <v>0</v>
      </c>
      <c r="P427" t="s">
        <v>8268</v>
      </c>
      <c r="Q427" t="str">
        <f t="shared" si="32"/>
        <v>film &amp; video</v>
      </c>
      <c r="R427" t="str">
        <f t="shared" si="33"/>
        <v>animation</v>
      </c>
      <c r="S427">
        <f t="shared" si="34"/>
        <v>2015</v>
      </c>
    </row>
    <row r="428" spans="1:19" ht="46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s="17">
        <f t="shared" si="30"/>
        <v>1.3299999999999999E-2</v>
      </c>
      <c r="G428" t="s">
        <v>8220</v>
      </c>
      <c r="H428" t="s">
        <v>8223</v>
      </c>
      <c r="I428" t="s">
        <v>8245</v>
      </c>
      <c r="J428">
        <v>1456851914</v>
      </c>
      <c r="K428" s="10">
        <v>1454259914</v>
      </c>
      <c r="L428" s="15">
        <f t="shared" si="31"/>
        <v>42400.711967592593</v>
      </c>
      <c r="M428" t="b">
        <v>0</v>
      </c>
      <c r="N428">
        <v>8</v>
      </c>
      <c r="O428" t="b">
        <v>0</v>
      </c>
      <c r="P428" t="s">
        <v>8268</v>
      </c>
      <c r="Q428" t="str">
        <f t="shared" si="32"/>
        <v>film &amp; video</v>
      </c>
      <c r="R428" t="str">
        <f t="shared" si="33"/>
        <v>animation</v>
      </c>
      <c r="S428">
        <f t="shared" si="34"/>
        <v>2016</v>
      </c>
    </row>
    <row r="429" spans="1:19" ht="46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s="17">
        <f t="shared" si="30"/>
        <v>0</v>
      </c>
      <c r="G429" t="s">
        <v>8220</v>
      </c>
      <c r="H429" t="s">
        <v>8223</v>
      </c>
      <c r="I429" t="s">
        <v>8245</v>
      </c>
      <c r="J429">
        <v>1445540340</v>
      </c>
      <c r="K429" s="10">
        <v>1444340940</v>
      </c>
      <c r="L429" s="15">
        <f t="shared" si="31"/>
        <v>42285.90902777778</v>
      </c>
      <c r="M429" t="b">
        <v>0</v>
      </c>
      <c r="N429">
        <v>0</v>
      </c>
      <c r="O429" t="b">
        <v>0</v>
      </c>
      <c r="P429" t="s">
        <v>8268</v>
      </c>
      <c r="Q429" t="str">
        <f t="shared" si="32"/>
        <v>film &amp; video</v>
      </c>
      <c r="R429" t="str">
        <f t="shared" si="33"/>
        <v>animation</v>
      </c>
      <c r="S429">
        <f t="shared" si="34"/>
        <v>2015</v>
      </c>
    </row>
    <row r="430" spans="1:19" ht="3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s="17">
        <f t="shared" si="30"/>
        <v>5.6333333333333332E-2</v>
      </c>
      <c r="G430" t="s">
        <v>8220</v>
      </c>
      <c r="H430" t="s">
        <v>8223</v>
      </c>
      <c r="I430" t="s">
        <v>8245</v>
      </c>
      <c r="J430">
        <v>1402956000</v>
      </c>
      <c r="K430" s="10">
        <v>1400523845</v>
      </c>
      <c r="L430" s="15">
        <f t="shared" si="31"/>
        <v>41778.766724537039</v>
      </c>
      <c r="M430" t="b">
        <v>0</v>
      </c>
      <c r="N430">
        <v>13</v>
      </c>
      <c r="O430" t="b">
        <v>0</v>
      </c>
      <c r="P430" t="s">
        <v>8268</v>
      </c>
      <c r="Q430" t="str">
        <f t="shared" si="32"/>
        <v>film &amp; video</v>
      </c>
      <c r="R430" t="str">
        <f t="shared" si="33"/>
        <v>animation</v>
      </c>
      <c r="S430">
        <f t="shared" si="34"/>
        <v>2014</v>
      </c>
    </row>
    <row r="431" spans="1:19" ht="6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s="17">
        <f t="shared" si="30"/>
        <v>0</v>
      </c>
      <c r="G431" t="s">
        <v>8220</v>
      </c>
      <c r="H431" t="s">
        <v>8223</v>
      </c>
      <c r="I431" t="s">
        <v>8245</v>
      </c>
      <c r="J431">
        <v>1259297940</v>
      </c>
      <c r="K431" s="10">
        <v>1252964282</v>
      </c>
      <c r="L431" s="15">
        <f t="shared" si="31"/>
        <v>40070.901412037041</v>
      </c>
      <c r="M431" t="b">
        <v>0</v>
      </c>
      <c r="N431">
        <v>0</v>
      </c>
      <c r="O431" t="b">
        <v>0</v>
      </c>
      <c r="P431" t="s">
        <v>8268</v>
      </c>
      <c r="Q431" t="str">
        <f t="shared" si="32"/>
        <v>film &amp; video</v>
      </c>
      <c r="R431" t="str">
        <f t="shared" si="33"/>
        <v>animation</v>
      </c>
      <c r="S431">
        <f t="shared" si="34"/>
        <v>2009</v>
      </c>
    </row>
    <row r="432" spans="1:19" ht="3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s="17">
        <f t="shared" si="30"/>
        <v>2.4E-2</v>
      </c>
      <c r="G432" t="s">
        <v>8220</v>
      </c>
      <c r="H432" t="s">
        <v>8223</v>
      </c>
      <c r="I432" t="s">
        <v>8245</v>
      </c>
      <c r="J432">
        <v>1378866867</v>
      </c>
      <c r="K432" s="10">
        <v>1377570867</v>
      </c>
      <c r="L432" s="15">
        <f t="shared" si="31"/>
        <v>41513.107256944444</v>
      </c>
      <c r="M432" t="b">
        <v>0</v>
      </c>
      <c r="N432">
        <v>5</v>
      </c>
      <c r="O432" t="b">
        <v>0</v>
      </c>
      <c r="P432" t="s">
        <v>8268</v>
      </c>
      <c r="Q432" t="str">
        <f t="shared" si="32"/>
        <v>film &amp; video</v>
      </c>
      <c r="R432" t="str">
        <f t="shared" si="33"/>
        <v>animation</v>
      </c>
      <c r="S432">
        <f t="shared" si="34"/>
        <v>2013</v>
      </c>
    </row>
    <row r="433" spans="1:19" ht="46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s="17">
        <f t="shared" si="30"/>
        <v>0.13833333333333334</v>
      </c>
      <c r="G433" t="s">
        <v>8220</v>
      </c>
      <c r="H433" t="s">
        <v>8224</v>
      </c>
      <c r="I433" t="s">
        <v>8246</v>
      </c>
      <c r="J433">
        <v>1467752083</v>
      </c>
      <c r="K433" s="10">
        <v>1465160083</v>
      </c>
      <c r="L433" s="15">
        <f t="shared" si="31"/>
        <v>42526.871331018519</v>
      </c>
      <c r="M433" t="b">
        <v>0</v>
      </c>
      <c r="N433">
        <v>8</v>
      </c>
      <c r="O433" t="b">
        <v>0</v>
      </c>
      <c r="P433" t="s">
        <v>8268</v>
      </c>
      <c r="Q433" t="str">
        <f t="shared" si="32"/>
        <v>film &amp; video</v>
      </c>
      <c r="R433" t="str">
        <f t="shared" si="33"/>
        <v>animation</v>
      </c>
      <c r="S433">
        <f t="shared" si="34"/>
        <v>2016</v>
      </c>
    </row>
    <row r="434" spans="1:19" ht="46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s="17">
        <f t="shared" si="30"/>
        <v>9.5000000000000001E-2</v>
      </c>
      <c r="G434" t="s">
        <v>8220</v>
      </c>
      <c r="H434" t="s">
        <v>8223</v>
      </c>
      <c r="I434" t="s">
        <v>8245</v>
      </c>
      <c r="J434">
        <v>1445448381</v>
      </c>
      <c r="K434" s="10">
        <v>1440264381</v>
      </c>
      <c r="L434" s="15">
        <f t="shared" si="31"/>
        <v>42238.726631944446</v>
      </c>
      <c r="M434" t="b">
        <v>0</v>
      </c>
      <c r="N434">
        <v>8</v>
      </c>
      <c r="O434" t="b">
        <v>0</v>
      </c>
      <c r="P434" t="s">
        <v>8268</v>
      </c>
      <c r="Q434" t="str">
        <f t="shared" si="32"/>
        <v>film &amp; video</v>
      </c>
      <c r="R434" t="str">
        <f t="shared" si="33"/>
        <v>animation</v>
      </c>
      <c r="S434">
        <f t="shared" si="34"/>
        <v>2015</v>
      </c>
    </row>
    <row r="435" spans="1:19" ht="6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s="17">
        <f t="shared" si="30"/>
        <v>0</v>
      </c>
      <c r="G435" t="s">
        <v>8220</v>
      </c>
      <c r="H435" t="s">
        <v>8223</v>
      </c>
      <c r="I435" t="s">
        <v>8245</v>
      </c>
      <c r="J435">
        <v>1444576022</v>
      </c>
      <c r="K435" s="10">
        <v>1439392022</v>
      </c>
      <c r="L435" s="15">
        <f t="shared" si="31"/>
        <v>42228.629884259259</v>
      </c>
      <c r="M435" t="b">
        <v>0</v>
      </c>
      <c r="N435">
        <v>0</v>
      </c>
      <c r="O435" t="b">
        <v>0</v>
      </c>
      <c r="P435" t="s">
        <v>8268</v>
      </c>
      <c r="Q435" t="str">
        <f t="shared" si="32"/>
        <v>film &amp; video</v>
      </c>
      <c r="R435" t="str">
        <f t="shared" si="33"/>
        <v>animation</v>
      </c>
      <c r="S435">
        <f t="shared" si="34"/>
        <v>2015</v>
      </c>
    </row>
    <row r="436" spans="1:19" ht="46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s="17">
        <f t="shared" si="30"/>
        <v>0.05</v>
      </c>
      <c r="G436" t="s">
        <v>8220</v>
      </c>
      <c r="H436" t="s">
        <v>8223</v>
      </c>
      <c r="I436" t="s">
        <v>8245</v>
      </c>
      <c r="J436">
        <v>1385931702</v>
      </c>
      <c r="K436" s="10">
        <v>1383076902</v>
      </c>
      <c r="L436" s="15">
        <f t="shared" si="31"/>
        <v>41576.834513888891</v>
      </c>
      <c r="M436" t="b">
        <v>0</v>
      </c>
      <c r="N436">
        <v>2</v>
      </c>
      <c r="O436" t="b">
        <v>0</v>
      </c>
      <c r="P436" t="s">
        <v>8268</v>
      </c>
      <c r="Q436" t="str">
        <f t="shared" si="32"/>
        <v>film &amp; video</v>
      </c>
      <c r="R436" t="str">
        <f t="shared" si="33"/>
        <v>animation</v>
      </c>
      <c r="S436">
        <f t="shared" si="34"/>
        <v>2013</v>
      </c>
    </row>
    <row r="437" spans="1:19" ht="46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s="17">
        <f t="shared" si="30"/>
        <v>2.7272727272727273E-5</v>
      </c>
      <c r="G437" t="s">
        <v>8220</v>
      </c>
      <c r="H437" t="s">
        <v>8223</v>
      </c>
      <c r="I437" t="s">
        <v>8245</v>
      </c>
      <c r="J437">
        <v>1379094980</v>
      </c>
      <c r="K437" s="10">
        <v>1376502980</v>
      </c>
      <c r="L437" s="15">
        <f t="shared" si="31"/>
        <v>41500.747453703705</v>
      </c>
      <c r="M437" t="b">
        <v>0</v>
      </c>
      <c r="N437">
        <v>3</v>
      </c>
      <c r="O437" t="b">
        <v>0</v>
      </c>
      <c r="P437" t="s">
        <v>8268</v>
      </c>
      <c r="Q437" t="str">
        <f t="shared" si="32"/>
        <v>film &amp; video</v>
      </c>
      <c r="R437" t="str">
        <f t="shared" si="33"/>
        <v>animation</v>
      </c>
      <c r="S437">
        <f t="shared" si="34"/>
        <v>2013</v>
      </c>
    </row>
    <row r="438" spans="1:19" ht="46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s="17">
        <f t="shared" si="30"/>
        <v>0</v>
      </c>
      <c r="G438" t="s">
        <v>8220</v>
      </c>
      <c r="H438" t="s">
        <v>8223</v>
      </c>
      <c r="I438" t="s">
        <v>8245</v>
      </c>
      <c r="J438">
        <v>1375260113</v>
      </c>
      <c r="K438" s="10">
        <v>1372668113</v>
      </c>
      <c r="L438" s="15">
        <f t="shared" si="31"/>
        <v>41456.36241898148</v>
      </c>
      <c r="M438" t="b">
        <v>0</v>
      </c>
      <c r="N438">
        <v>0</v>
      </c>
      <c r="O438" t="b">
        <v>0</v>
      </c>
      <c r="P438" t="s">
        <v>8268</v>
      </c>
      <c r="Q438" t="str">
        <f t="shared" si="32"/>
        <v>film &amp; video</v>
      </c>
      <c r="R438" t="str">
        <f t="shared" si="33"/>
        <v>animation</v>
      </c>
      <c r="S438">
        <f t="shared" si="34"/>
        <v>2013</v>
      </c>
    </row>
    <row r="439" spans="1:19" ht="46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s="17">
        <f t="shared" si="30"/>
        <v>0</v>
      </c>
      <c r="G439" t="s">
        <v>8220</v>
      </c>
      <c r="H439" t="s">
        <v>8228</v>
      </c>
      <c r="I439" t="s">
        <v>8250</v>
      </c>
      <c r="J439">
        <v>1475912326</v>
      </c>
      <c r="K439" s="10">
        <v>1470728326</v>
      </c>
      <c r="L439" s="15">
        <f t="shared" si="31"/>
        <v>42591.31858796296</v>
      </c>
      <c r="M439" t="b">
        <v>0</v>
      </c>
      <c r="N439">
        <v>0</v>
      </c>
      <c r="O439" t="b">
        <v>0</v>
      </c>
      <c r="P439" t="s">
        <v>8268</v>
      </c>
      <c r="Q439" t="str">
        <f t="shared" si="32"/>
        <v>film &amp; video</v>
      </c>
      <c r="R439" t="str">
        <f t="shared" si="33"/>
        <v>animation</v>
      </c>
      <c r="S439">
        <f t="shared" si="34"/>
        <v>2016</v>
      </c>
    </row>
    <row r="440" spans="1:19" ht="46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s="17">
        <f t="shared" si="30"/>
        <v>9.3799999999999994E-2</v>
      </c>
      <c r="G440" t="s">
        <v>8220</v>
      </c>
      <c r="H440" t="s">
        <v>8223</v>
      </c>
      <c r="I440" t="s">
        <v>8245</v>
      </c>
      <c r="J440">
        <v>1447830958</v>
      </c>
      <c r="K440" s="10">
        <v>1445235358</v>
      </c>
      <c r="L440" s="15">
        <f t="shared" si="31"/>
        <v>42296.261087962965</v>
      </c>
      <c r="M440" t="b">
        <v>0</v>
      </c>
      <c r="N440">
        <v>11</v>
      </c>
      <c r="O440" t="b">
        <v>0</v>
      </c>
      <c r="P440" t="s">
        <v>8268</v>
      </c>
      <c r="Q440" t="str">
        <f t="shared" si="32"/>
        <v>film &amp; video</v>
      </c>
      <c r="R440" t="str">
        <f t="shared" si="33"/>
        <v>animation</v>
      </c>
      <c r="S440">
        <f t="shared" si="34"/>
        <v>2015</v>
      </c>
    </row>
    <row r="441" spans="1:19" ht="46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s="17">
        <f t="shared" si="30"/>
        <v>0</v>
      </c>
      <c r="G441" t="s">
        <v>8220</v>
      </c>
      <c r="H441" t="s">
        <v>8223</v>
      </c>
      <c r="I441" t="s">
        <v>8245</v>
      </c>
      <c r="J441">
        <v>1413569818</v>
      </c>
      <c r="K441" s="10">
        <v>1412705818</v>
      </c>
      <c r="L441" s="15">
        <f t="shared" si="31"/>
        <v>41919.761782407411</v>
      </c>
      <c r="M441" t="b">
        <v>0</v>
      </c>
      <c r="N441">
        <v>0</v>
      </c>
      <c r="O441" t="b">
        <v>0</v>
      </c>
      <c r="P441" t="s">
        <v>8268</v>
      </c>
      <c r="Q441" t="str">
        <f t="shared" si="32"/>
        <v>film &amp; video</v>
      </c>
      <c r="R441" t="str">
        <f t="shared" si="33"/>
        <v>animation</v>
      </c>
      <c r="S441">
        <f t="shared" si="34"/>
        <v>2014</v>
      </c>
    </row>
    <row r="442" spans="1:19" ht="3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s="17">
        <f t="shared" si="30"/>
        <v>1E-3</v>
      </c>
      <c r="G442" t="s">
        <v>8220</v>
      </c>
      <c r="H442" t="s">
        <v>8223</v>
      </c>
      <c r="I442" t="s">
        <v>8245</v>
      </c>
      <c r="J442">
        <v>1458859153</v>
      </c>
      <c r="K442" s="10">
        <v>1456270753</v>
      </c>
      <c r="L442" s="15">
        <f t="shared" si="31"/>
        <v>42423.985567129625</v>
      </c>
      <c r="M442" t="b">
        <v>0</v>
      </c>
      <c r="N442">
        <v>1</v>
      </c>
      <c r="O442" t="b">
        <v>0</v>
      </c>
      <c r="P442" t="s">
        <v>8268</v>
      </c>
      <c r="Q442" t="str">
        <f t="shared" si="32"/>
        <v>film &amp; video</v>
      </c>
      <c r="R442" t="str">
        <f t="shared" si="33"/>
        <v>animation</v>
      </c>
      <c r="S442">
        <f t="shared" si="34"/>
        <v>2016</v>
      </c>
    </row>
    <row r="443" spans="1:19" ht="46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s="17">
        <f t="shared" si="30"/>
        <v>0</v>
      </c>
      <c r="G443" t="s">
        <v>8220</v>
      </c>
      <c r="H443" t="s">
        <v>8224</v>
      </c>
      <c r="I443" t="s">
        <v>8246</v>
      </c>
      <c r="J443">
        <v>1383418996</v>
      </c>
      <c r="K443" s="10">
        <v>1380826996</v>
      </c>
      <c r="L443" s="15">
        <f t="shared" si="31"/>
        <v>41550.793935185182</v>
      </c>
      <c r="M443" t="b">
        <v>0</v>
      </c>
      <c r="N443">
        <v>0</v>
      </c>
      <c r="O443" t="b">
        <v>0</v>
      </c>
      <c r="P443" t="s">
        <v>8268</v>
      </c>
      <c r="Q443" t="str">
        <f t="shared" si="32"/>
        <v>film &amp; video</v>
      </c>
      <c r="R443" t="str">
        <f t="shared" si="33"/>
        <v>animation</v>
      </c>
      <c r="S443">
        <f t="shared" si="34"/>
        <v>2013</v>
      </c>
    </row>
    <row r="444" spans="1:19" ht="16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s="17">
        <f t="shared" si="30"/>
        <v>0.39358823529411763</v>
      </c>
      <c r="G444" t="s">
        <v>8220</v>
      </c>
      <c r="H444" t="s">
        <v>8223</v>
      </c>
      <c r="I444" t="s">
        <v>8245</v>
      </c>
      <c r="J444">
        <v>1424380783</v>
      </c>
      <c r="K444" s="10">
        <v>1421788783</v>
      </c>
      <c r="L444" s="15">
        <f t="shared" si="31"/>
        <v>42024.888692129629</v>
      </c>
      <c r="M444" t="b">
        <v>0</v>
      </c>
      <c r="N444">
        <v>17</v>
      </c>
      <c r="O444" t="b">
        <v>0</v>
      </c>
      <c r="P444" t="s">
        <v>8268</v>
      </c>
      <c r="Q444" t="str">
        <f t="shared" si="32"/>
        <v>film &amp; video</v>
      </c>
      <c r="R444" t="str">
        <f t="shared" si="33"/>
        <v>animation</v>
      </c>
      <c r="S444">
        <f t="shared" si="34"/>
        <v>2015</v>
      </c>
    </row>
    <row r="445" spans="1:19" ht="46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s="17">
        <f t="shared" si="30"/>
        <v>1E-3</v>
      </c>
      <c r="G445" t="s">
        <v>8220</v>
      </c>
      <c r="H445" t="s">
        <v>8228</v>
      </c>
      <c r="I445" t="s">
        <v>8250</v>
      </c>
      <c r="J445">
        <v>1391991701</v>
      </c>
      <c r="K445" s="10">
        <v>1389399701</v>
      </c>
      <c r="L445" s="15">
        <f t="shared" si="31"/>
        <v>41650.015057870369</v>
      </c>
      <c r="M445" t="b">
        <v>0</v>
      </c>
      <c r="N445">
        <v>2</v>
      </c>
      <c r="O445" t="b">
        <v>0</v>
      </c>
      <c r="P445" t="s">
        <v>8268</v>
      </c>
      <c r="Q445" t="str">
        <f t="shared" si="32"/>
        <v>film &amp; video</v>
      </c>
      <c r="R445" t="str">
        <f t="shared" si="33"/>
        <v>animation</v>
      </c>
      <c r="S445">
        <f t="shared" si="34"/>
        <v>2014</v>
      </c>
    </row>
    <row r="446" spans="1:19" ht="3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s="17">
        <f t="shared" si="30"/>
        <v>0.05</v>
      </c>
      <c r="G446" t="s">
        <v>8220</v>
      </c>
      <c r="H446" t="s">
        <v>8223</v>
      </c>
      <c r="I446" t="s">
        <v>8245</v>
      </c>
      <c r="J446">
        <v>1329342361</v>
      </c>
      <c r="K446" s="10">
        <v>1324158361</v>
      </c>
      <c r="L446" s="15">
        <f t="shared" si="31"/>
        <v>40894.906956018516</v>
      </c>
      <c r="M446" t="b">
        <v>0</v>
      </c>
      <c r="N446">
        <v>1</v>
      </c>
      <c r="O446" t="b">
        <v>0</v>
      </c>
      <c r="P446" t="s">
        <v>8268</v>
      </c>
      <c r="Q446" t="str">
        <f t="shared" si="32"/>
        <v>film &amp; video</v>
      </c>
      <c r="R446" t="str">
        <f t="shared" si="33"/>
        <v>animation</v>
      </c>
      <c r="S446">
        <f t="shared" si="34"/>
        <v>2011</v>
      </c>
    </row>
    <row r="447" spans="1:19" ht="46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s="17">
        <f t="shared" si="30"/>
        <v>3.3333333333333335E-5</v>
      </c>
      <c r="G447" t="s">
        <v>8220</v>
      </c>
      <c r="H447" t="s">
        <v>8223</v>
      </c>
      <c r="I447" t="s">
        <v>8245</v>
      </c>
      <c r="J447">
        <v>1432195375</v>
      </c>
      <c r="K447" s="10">
        <v>1430899375</v>
      </c>
      <c r="L447" s="15">
        <f t="shared" si="31"/>
        <v>42130.335358796292</v>
      </c>
      <c r="M447" t="b">
        <v>0</v>
      </c>
      <c r="N447">
        <v>2</v>
      </c>
      <c r="O447" t="b">
        <v>0</v>
      </c>
      <c r="P447" t="s">
        <v>8268</v>
      </c>
      <c r="Q447" t="str">
        <f t="shared" si="32"/>
        <v>film &amp; video</v>
      </c>
      <c r="R447" t="str">
        <f t="shared" si="33"/>
        <v>animation</v>
      </c>
      <c r="S447">
        <f t="shared" si="34"/>
        <v>2015</v>
      </c>
    </row>
    <row r="448" spans="1:19" ht="46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s="17">
        <f t="shared" si="30"/>
        <v>7.2952380952380949E-2</v>
      </c>
      <c r="G448" t="s">
        <v>8220</v>
      </c>
      <c r="H448" t="s">
        <v>8223</v>
      </c>
      <c r="I448" t="s">
        <v>8245</v>
      </c>
      <c r="J448">
        <v>1425434420</v>
      </c>
      <c r="K448" s="10">
        <v>1422842420</v>
      </c>
      <c r="L448" s="15">
        <f t="shared" si="31"/>
        <v>42037.083564814813</v>
      </c>
      <c r="M448" t="b">
        <v>0</v>
      </c>
      <c r="N448">
        <v>16</v>
      </c>
      <c r="O448" t="b">
        <v>0</v>
      </c>
      <c r="P448" t="s">
        <v>8268</v>
      </c>
      <c r="Q448" t="str">
        <f t="shared" si="32"/>
        <v>film &amp; video</v>
      </c>
      <c r="R448" t="str">
        <f t="shared" si="33"/>
        <v>animation</v>
      </c>
      <c r="S448">
        <f t="shared" si="34"/>
        <v>2015</v>
      </c>
    </row>
    <row r="449" spans="1:19" ht="46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s="17">
        <f t="shared" si="30"/>
        <v>1.6666666666666666E-4</v>
      </c>
      <c r="G449" t="s">
        <v>8220</v>
      </c>
      <c r="H449" t="s">
        <v>8224</v>
      </c>
      <c r="I449" t="s">
        <v>8246</v>
      </c>
      <c r="J449">
        <v>1364041163</v>
      </c>
      <c r="K449" s="10">
        <v>1361884763</v>
      </c>
      <c r="L449" s="15">
        <f t="shared" si="31"/>
        <v>41331.555127314816</v>
      </c>
      <c r="M449" t="b">
        <v>0</v>
      </c>
      <c r="N449">
        <v>1</v>
      </c>
      <c r="O449" t="b">
        <v>0</v>
      </c>
      <c r="P449" t="s">
        <v>8268</v>
      </c>
      <c r="Q449" t="str">
        <f t="shared" si="32"/>
        <v>film &amp; video</v>
      </c>
      <c r="R449" t="str">
        <f t="shared" si="33"/>
        <v>animation</v>
      </c>
      <c r="S449">
        <f t="shared" si="34"/>
        <v>2013</v>
      </c>
    </row>
    <row r="450" spans="1:19" ht="46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s="17">
        <f t="shared" si="30"/>
        <v>3.2804E-2</v>
      </c>
      <c r="G450" t="s">
        <v>8220</v>
      </c>
      <c r="H450" t="s">
        <v>8223</v>
      </c>
      <c r="I450" t="s">
        <v>8245</v>
      </c>
      <c r="J450">
        <v>1400091095</v>
      </c>
      <c r="K450" s="10">
        <v>1398363095</v>
      </c>
      <c r="L450" s="15">
        <f t="shared" si="31"/>
        <v>41753.758043981477</v>
      </c>
      <c r="M450" t="b">
        <v>0</v>
      </c>
      <c r="N450">
        <v>4</v>
      </c>
      <c r="O450" t="b">
        <v>0</v>
      </c>
      <c r="P450" t="s">
        <v>8268</v>
      </c>
      <c r="Q450" t="str">
        <f t="shared" si="32"/>
        <v>film &amp; video</v>
      </c>
      <c r="R450" t="str">
        <f t="shared" si="33"/>
        <v>animation</v>
      </c>
      <c r="S450">
        <f t="shared" si="34"/>
        <v>2014</v>
      </c>
    </row>
    <row r="451" spans="1:19" ht="46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s="17">
        <f t="shared" ref="F451:F514" si="35">E451/D451</f>
        <v>2.2499999999999999E-2</v>
      </c>
      <c r="G451" t="s">
        <v>8220</v>
      </c>
      <c r="H451" t="s">
        <v>8224</v>
      </c>
      <c r="I451" t="s">
        <v>8246</v>
      </c>
      <c r="J451">
        <v>1382017085</v>
      </c>
      <c r="K451" s="10">
        <v>1379425085</v>
      </c>
      <c r="L451" s="15">
        <f t="shared" ref="L451:L514" si="36">(K451/86400)+ DATE(1970,1,1)</f>
        <v>41534.568113425928</v>
      </c>
      <c r="M451" t="b">
        <v>0</v>
      </c>
      <c r="N451">
        <v>5</v>
      </c>
      <c r="O451" t="b">
        <v>0</v>
      </c>
      <c r="P451" t="s">
        <v>8268</v>
      </c>
      <c r="Q451" t="str">
        <f t="shared" ref="Q451:Q514" si="37">LEFT(P451, SEARCH("/",P451)-1)</f>
        <v>film &amp; video</v>
      </c>
      <c r="R451" t="str">
        <f t="shared" ref="R451:R514" si="38">RIGHT(P451,LEN(P451)-FIND("/",P451))</f>
        <v>animation</v>
      </c>
      <c r="S451">
        <f t="shared" ref="S451:S514" si="39">YEAR(L451)</f>
        <v>2013</v>
      </c>
    </row>
    <row r="452" spans="1:19" ht="46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s="17">
        <f t="shared" si="35"/>
        <v>7.92E-3</v>
      </c>
      <c r="G452" t="s">
        <v>8220</v>
      </c>
      <c r="H452" t="s">
        <v>8223</v>
      </c>
      <c r="I452" t="s">
        <v>8245</v>
      </c>
      <c r="J452">
        <v>1392417800</v>
      </c>
      <c r="K452" s="10">
        <v>1389825800</v>
      </c>
      <c r="L452" s="15">
        <f t="shared" si="36"/>
        <v>41654.946759259255</v>
      </c>
      <c r="M452" t="b">
        <v>0</v>
      </c>
      <c r="N452">
        <v>7</v>
      </c>
      <c r="O452" t="b">
        <v>0</v>
      </c>
      <c r="P452" t="s">
        <v>8268</v>
      </c>
      <c r="Q452" t="str">
        <f t="shared" si="37"/>
        <v>film &amp; video</v>
      </c>
      <c r="R452" t="str">
        <f t="shared" si="38"/>
        <v>animation</v>
      </c>
      <c r="S452">
        <f t="shared" si="39"/>
        <v>2014</v>
      </c>
    </row>
    <row r="453" spans="1:19" ht="46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s="17">
        <f t="shared" si="35"/>
        <v>0</v>
      </c>
      <c r="G453" t="s">
        <v>8220</v>
      </c>
      <c r="H453" t="s">
        <v>8223</v>
      </c>
      <c r="I453" t="s">
        <v>8245</v>
      </c>
      <c r="J453">
        <v>1390669791</v>
      </c>
      <c r="K453" s="10">
        <v>1388077791</v>
      </c>
      <c r="L453" s="15">
        <f t="shared" si="36"/>
        <v>41634.715173611112</v>
      </c>
      <c r="M453" t="b">
        <v>0</v>
      </c>
      <c r="N453">
        <v>0</v>
      </c>
      <c r="O453" t="b">
        <v>0</v>
      </c>
      <c r="P453" t="s">
        <v>8268</v>
      </c>
      <c r="Q453" t="str">
        <f t="shared" si="37"/>
        <v>film &amp; video</v>
      </c>
      <c r="R453" t="str">
        <f t="shared" si="38"/>
        <v>animation</v>
      </c>
      <c r="S453">
        <f t="shared" si="39"/>
        <v>2013</v>
      </c>
    </row>
    <row r="454" spans="1:19" ht="3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s="17">
        <f t="shared" si="35"/>
        <v>0.64</v>
      </c>
      <c r="G454" t="s">
        <v>8220</v>
      </c>
      <c r="H454" t="s">
        <v>8223</v>
      </c>
      <c r="I454" t="s">
        <v>8245</v>
      </c>
      <c r="J454">
        <v>1431536015</v>
      </c>
      <c r="K454" s="10">
        <v>1428944015</v>
      </c>
      <c r="L454" s="15">
        <f t="shared" si="36"/>
        <v>42107.703877314816</v>
      </c>
      <c r="M454" t="b">
        <v>0</v>
      </c>
      <c r="N454">
        <v>12</v>
      </c>
      <c r="O454" t="b">
        <v>0</v>
      </c>
      <c r="P454" t="s">
        <v>8268</v>
      </c>
      <c r="Q454" t="str">
        <f t="shared" si="37"/>
        <v>film &amp; video</v>
      </c>
      <c r="R454" t="str">
        <f t="shared" si="38"/>
        <v>animation</v>
      </c>
      <c r="S454">
        <f t="shared" si="39"/>
        <v>2015</v>
      </c>
    </row>
    <row r="455" spans="1:19" ht="46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s="17">
        <f t="shared" si="35"/>
        <v>2.740447957839262E-4</v>
      </c>
      <c r="G455" t="s">
        <v>8220</v>
      </c>
      <c r="H455" t="s">
        <v>8223</v>
      </c>
      <c r="I455" t="s">
        <v>8245</v>
      </c>
      <c r="J455">
        <v>1424375279</v>
      </c>
      <c r="K455" s="10">
        <v>1422992879</v>
      </c>
      <c r="L455" s="15">
        <f t="shared" si="36"/>
        <v>42038.824988425928</v>
      </c>
      <c r="M455" t="b">
        <v>0</v>
      </c>
      <c r="N455">
        <v>2</v>
      </c>
      <c r="O455" t="b">
        <v>0</v>
      </c>
      <c r="P455" t="s">
        <v>8268</v>
      </c>
      <c r="Q455" t="str">
        <f t="shared" si="37"/>
        <v>film &amp; video</v>
      </c>
      <c r="R455" t="str">
        <f t="shared" si="38"/>
        <v>animation</v>
      </c>
      <c r="S455">
        <f t="shared" si="39"/>
        <v>2015</v>
      </c>
    </row>
    <row r="456" spans="1:19" ht="46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s="17">
        <f t="shared" si="35"/>
        <v>8.2000000000000007E-3</v>
      </c>
      <c r="G456" t="s">
        <v>8220</v>
      </c>
      <c r="H456" t="s">
        <v>8223</v>
      </c>
      <c r="I456" t="s">
        <v>8245</v>
      </c>
      <c r="J456">
        <v>1417007640</v>
      </c>
      <c r="K456" s="10">
        <v>1414343571</v>
      </c>
      <c r="L456" s="15">
        <f t="shared" si="36"/>
        <v>41938.717256944445</v>
      </c>
      <c r="M456" t="b">
        <v>0</v>
      </c>
      <c r="N456">
        <v>5</v>
      </c>
      <c r="O456" t="b">
        <v>0</v>
      </c>
      <c r="P456" t="s">
        <v>8268</v>
      </c>
      <c r="Q456" t="str">
        <f t="shared" si="37"/>
        <v>film &amp; video</v>
      </c>
      <c r="R456" t="str">
        <f t="shared" si="38"/>
        <v>animation</v>
      </c>
      <c r="S456">
        <f t="shared" si="39"/>
        <v>2014</v>
      </c>
    </row>
    <row r="457" spans="1:19" ht="46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s="17">
        <f t="shared" si="35"/>
        <v>6.9230769230769226E-4</v>
      </c>
      <c r="G457" t="s">
        <v>8220</v>
      </c>
      <c r="H457" t="s">
        <v>8223</v>
      </c>
      <c r="I457" t="s">
        <v>8245</v>
      </c>
      <c r="J457">
        <v>1334622660</v>
      </c>
      <c r="K457" s="10">
        <v>1330733022</v>
      </c>
      <c r="L457" s="15">
        <f t="shared" si="36"/>
        <v>40971.002569444448</v>
      </c>
      <c r="M457" t="b">
        <v>0</v>
      </c>
      <c r="N457">
        <v>2</v>
      </c>
      <c r="O457" t="b">
        <v>0</v>
      </c>
      <c r="P457" t="s">
        <v>8268</v>
      </c>
      <c r="Q457" t="str">
        <f t="shared" si="37"/>
        <v>film &amp; video</v>
      </c>
      <c r="R457" t="str">
        <f t="shared" si="38"/>
        <v>animation</v>
      </c>
      <c r="S457">
        <f t="shared" si="39"/>
        <v>2012</v>
      </c>
    </row>
    <row r="458" spans="1:19" ht="46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s="17">
        <f t="shared" si="35"/>
        <v>6.8631863186318634E-3</v>
      </c>
      <c r="G458" t="s">
        <v>8220</v>
      </c>
      <c r="H458" t="s">
        <v>8223</v>
      </c>
      <c r="I458" t="s">
        <v>8245</v>
      </c>
      <c r="J458">
        <v>1382414340</v>
      </c>
      <c r="K458" s="10">
        <v>1380559201</v>
      </c>
      <c r="L458" s="15">
        <f t="shared" si="36"/>
        <v>41547.694456018522</v>
      </c>
      <c r="M458" t="b">
        <v>0</v>
      </c>
      <c r="N458">
        <v>3</v>
      </c>
      <c r="O458" t="b">
        <v>0</v>
      </c>
      <c r="P458" t="s">
        <v>8268</v>
      </c>
      <c r="Q458" t="str">
        <f t="shared" si="37"/>
        <v>film &amp; video</v>
      </c>
      <c r="R458" t="str">
        <f t="shared" si="38"/>
        <v>animation</v>
      </c>
      <c r="S458">
        <f t="shared" si="39"/>
        <v>2013</v>
      </c>
    </row>
    <row r="459" spans="1:19" ht="46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s="17">
        <f t="shared" si="35"/>
        <v>0</v>
      </c>
      <c r="G459" t="s">
        <v>8220</v>
      </c>
      <c r="H459" t="s">
        <v>8228</v>
      </c>
      <c r="I459" t="s">
        <v>8250</v>
      </c>
      <c r="J459">
        <v>1408213512</v>
      </c>
      <c r="K459" s="10">
        <v>1405621512</v>
      </c>
      <c r="L459" s="15">
        <f t="shared" si="36"/>
        <v>41837.767500000002</v>
      </c>
      <c r="M459" t="b">
        <v>0</v>
      </c>
      <c r="N459">
        <v>0</v>
      </c>
      <c r="O459" t="b">
        <v>0</v>
      </c>
      <c r="P459" t="s">
        <v>8268</v>
      </c>
      <c r="Q459" t="str">
        <f t="shared" si="37"/>
        <v>film &amp; video</v>
      </c>
      <c r="R459" t="str">
        <f t="shared" si="38"/>
        <v>animation</v>
      </c>
      <c r="S459">
        <f t="shared" si="39"/>
        <v>2014</v>
      </c>
    </row>
    <row r="460" spans="1:19" ht="46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s="17">
        <f t="shared" si="35"/>
        <v>8.2100000000000006E-2</v>
      </c>
      <c r="G460" t="s">
        <v>8220</v>
      </c>
      <c r="H460" t="s">
        <v>8224</v>
      </c>
      <c r="I460" t="s">
        <v>8246</v>
      </c>
      <c r="J460">
        <v>1368550060</v>
      </c>
      <c r="K460" s="10">
        <v>1365958060</v>
      </c>
      <c r="L460" s="15">
        <f t="shared" si="36"/>
        <v>41378.69976851852</v>
      </c>
      <c r="M460" t="b">
        <v>0</v>
      </c>
      <c r="N460">
        <v>49</v>
      </c>
      <c r="O460" t="b">
        <v>0</v>
      </c>
      <c r="P460" t="s">
        <v>8268</v>
      </c>
      <c r="Q460" t="str">
        <f t="shared" si="37"/>
        <v>film &amp; video</v>
      </c>
      <c r="R460" t="str">
        <f t="shared" si="38"/>
        <v>animation</v>
      </c>
      <c r="S460">
        <f t="shared" si="39"/>
        <v>2013</v>
      </c>
    </row>
    <row r="461" spans="1:19" ht="46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s="17">
        <f t="shared" si="35"/>
        <v>6.4102564102564103E-4</v>
      </c>
      <c r="G461" t="s">
        <v>8220</v>
      </c>
      <c r="H461" t="s">
        <v>8223</v>
      </c>
      <c r="I461" t="s">
        <v>8245</v>
      </c>
      <c r="J461">
        <v>1321201327</v>
      </c>
      <c r="K461" s="10">
        <v>1316013727</v>
      </c>
      <c r="L461" s="15">
        <f t="shared" si="36"/>
        <v>40800.6403587963</v>
      </c>
      <c r="M461" t="b">
        <v>0</v>
      </c>
      <c r="N461">
        <v>1</v>
      </c>
      <c r="O461" t="b">
        <v>0</v>
      </c>
      <c r="P461" t="s">
        <v>8268</v>
      </c>
      <c r="Q461" t="str">
        <f t="shared" si="37"/>
        <v>film &amp; video</v>
      </c>
      <c r="R461" t="str">
        <f t="shared" si="38"/>
        <v>animation</v>
      </c>
      <c r="S461">
        <f t="shared" si="39"/>
        <v>2011</v>
      </c>
    </row>
    <row r="462" spans="1:19" ht="3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s="17">
        <f t="shared" si="35"/>
        <v>2.9411764705882353E-3</v>
      </c>
      <c r="G462" t="s">
        <v>8220</v>
      </c>
      <c r="H462" t="s">
        <v>8223</v>
      </c>
      <c r="I462" t="s">
        <v>8245</v>
      </c>
      <c r="J462">
        <v>1401595200</v>
      </c>
      <c r="K462" s="10">
        <v>1398862875</v>
      </c>
      <c r="L462" s="15">
        <f t="shared" si="36"/>
        <v>41759.542534722219</v>
      </c>
      <c r="M462" t="b">
        <v>0</v>
      </c>
      <c r="N462">
        <v>2</v>
      </c>
      <c r="O462" t="b">
        <v>0</v>
      </c>
      <c r="P462" t="s">
        <v>8268</v>
      </c>
      <c r="Q462" t="str">
        <f t="shared" si="37"/>
        <v>film &amp; video</v>
      </c>
      <c r="R462" t="str">
        <f t="shared" si="38"/>
        <v>animation</v>
      </c>
      <c r="S462">
        <f t="shared" si="39"/>
        <v>2014</v>
      </c>
    </row>
    <row r="463" spans="1:19" ht="46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s="17">
        <f t="shared" si="35"/>
        <v>0</v>
      </c>
      <c r="G463" t="s">
        <v>8220</v>
      </c>
      <c r="H463" t="s">
        <v>8224</v>
      </c>
      <c r="I463" t="s">
        <v>8246</v>
      </c>
      <c r="J463">
        <v>1370204367</v>
      </c>
      <c r="K463" s="10">
        <v>1368476367</v>
      </c>
      <c r="L463" s="15">
        <f t="shared" si="36"/>
        <v>41407.84684027778</v>
      </c>
      <c r="M463" t="b">
        <v>0</v>
      </c>
      <c r="N463">
        <v>0</v>
      </c>
      <c r="O463" t="b">
        <v>0</v>
      </c>
      <c r="P463" t="s">
        <v>8268</v>
      </c>
      <c r="Q463" t="str">
        <f t="shared" si="37"/>
        <v>film &amp; video</v>
      </c>
      <c r="R463" t="str">
        <f t="shared" si="38"/>
        <v>animation</v>
      </c>
      <c r="S463">
        <f t="shared" si="39"/>
        <v>2013</v>
      </c>
    </row>
    <row r="464" spans="1:19" ht="46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s="17">
        <f t="shared" si="35"/>
        <v>0</v>
      </c>
      <c r="G464" t="s">
        <v>8220</v>
      </c>
      <c r="H464" t="s">
        <v>8223</v>
      </c>
      <c r="I464" t="s">
        <v>8245</v>
      </c>
      <c r="J464">
        <v>1312945341</v>
      </c>
      <c r="K464" s="10">
        <v>1307761341</v>
      </c>
      <c r="L464" s="15">
        <f t="shared" si="36"/>
        <v>40705.12663194444</v>
      </c>
      <c r="M464" t="b">
        <v>0</v>
      </c>
      <c r="N464">
        <v>0</v>
      </c>
      <c r="O464" t="b">
        <v>0</v>
      </c>
      <c r="P464" t="s">
        <v>8268</v>
      </c>
      <c r="Q464" t="str">
        <f t="shared" si="37"/>
        <v>film &amp; video</v>
      </c>
      <c r="R464" t="str">
        <f t="shared" si="38"/>
        <v>animation</v>
      </c>
      <c r="S464">
        <f t="shared" si="39"/>
        <v>2011</v>
      </c>
    </row>
    <row r="465" spans="1:19" ht="46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s="17">
        <f t="shared" si="35"/>
        <v>2.2727272727272728E-2</v>
      </c>
      <c r="G465" t="s">
        <v>8220</v>
      </c>
      <c r="H465" t="s">
        <v>8223</v>
      </c>
      <c r="I465" t="s">
        <v>8245</v>
      </c>
      <c r="J465">
        <v>1316883753</v>
      </c>
      <c r="K465" s="10">
        <v>1311699753</v>
      </c>
      <c r="L465" s="15">
        <f t="shared" si="36"/>
        <v>40750.710104166668</v>
      </c>
      <c r="M465" t="b">
        <v>0</v>
      </c>
      <c r="N465">
        <v>11</v>
      </c>
      <c r="O465" t="b">
        <v>0</v>
      </c>
      <c r="P465" t="s">
        <v>8268</v>
      </c>
      <c r="Q465" t="str">
        <f t="shared" si="37"/>
        <v>film &amp; video</v>
      </c>
      <c r="R465" t="str">
        <f t="shared" si="38"/>
        <v>animation</v>
      </c>
      <c r="S465">
        <f t="shared" si="39"/>
        <v>2011</v>
      </c>
    </row>
    <row r="466" spans="1:19" ht="3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s="17">
        <f t="shared" si="35"/>
        <v>9.9009900990099011E-4</v>
      </c>
      <c r="G466" t="s">
        <v>8220</v>
      </c>
      <c r="H466" t="s">
        <v>8235</v>
      </c>
      <c r="I466" t="s">
        <v>8248</v>
      </c>
      <c r="J466">
        <v>1463602935</v>
      </c>
      <c r="K466" s="10">
        <v>1461874935</v>
      </c>
      <c r="L466" s="15">
        <f t="shared" si="36"/>
        <v>42488.84878472222</v>
      </c>
      <c r="M466" t="b">
        <v>0</v>
      </c>
      <c r="N466">
        <v>1</v>
      </c>
      <c r="O466" t="b">
        <v>0</v>
      </c>
      <c r="P466" t="s">
        <v>8268</v>
      </c>
      <c r="Q466" t="str">
        <f t="shared" si="37"/>
        <v>film &amp; video</v>
      </c>
      <c r="R466" t="str">
        <f t="shared" si="38"/>
        <v>animation</v>
      </c>
      <c r="S466">
        <f t="shared" si="39"/>
        <v>2016</v>
      </c>
    </row>
    <row r="467" spans="1:19" ht="16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s="17">
        <f t="shared" si="35"/>
        <v>0.26953125</v>
      </c>
      <c r="G467" t="s">
        <v>8220</v>
      </c>
      <c r="H467" t="s">
        <v>8223</v>
      </c>
      <c r="I467" t="s">
        <v>8245</v>
      </c>
      <c r="J467">
        <v>1403837574</v>
      </c>
      <c r="K467" s="10">
        <v>1402455174</v>
      </c>
      <c r="L467" s="15">
        <f t="shared" si="36"/>
        <v>41801.120069444441</v>
      </c>
      <c r="M467" t="b">
        <v>0</v>
      </c>
      <c r="N467">
        <v>8</v>
      </c>
      <c r="O467" t="b">
        <v>0</v>
      </c>
      <c r="P467" t="s">
        <v>8268</v>
      </c>
      <c r="Q467" t="str">
        <f t="shared" si="37"/>
        <v>film &amp; video</v>
      </c>
      <c r="R467" t="str">
        <f t="shared" si="38"/>
        <v>animation</v>
      </c>
      <c r="S467">
        <f t="shared" si="39"/>
        <v>2014</v>
      </c>
    </row>
    <row r="468" spans="1:19" ht="46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s="17">
        <f t="shared" si="35"/>
        <v>7.6E-3</v>
      </c>
      <c r="G468" t="s">
        <v>8220</v>
      </c>
      <c r="H468" t="s">
        <v>8223</v>
      </c>
      <c r="I468" t="s">
        <v>8245</v>
      </c>
      <c r="J468">
        <v>1347057464</v>
      </c>
      <c r="K468" s="10">
        <v>1344465464</v>
      </c>
      <c r="L468" s="15">
        <f t="shared" si="36"/>
        <v>41129.942870370374</v>
      </c>
      <c r="M468" t="b">
        <v>0</v>
      </c>
      <c r="N468">
        <v>5</v>
      </c>
      <c r="O468" t="b">
        <v>0</v>
      </c>
      <c r="P468" t="s">
        <v>8268</v>
      </c>
      <c r="Q468" t="str">
        <f t="shared" si="37"/>
        <v>film &amp; video</v>
      </c>
      <c r="R468" t="str">
        <f t="shared" si="38"/>
        <v>animation</v>
      </c>
      <c r="S468">
        <f t="shared" si="39"/>
        <v>2012</v>
      </c>
    </row>
    <row r="469" spans="1:19" ht="46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s="17">
        <f t="shared" si="35"/>
        <v>0.21575</v>
      </c>
      <c r="G469" t="s">
        <v>8220</v>
      </c>
      <c r="H469" t="s">
        <v>8223</v>
      </c>
      <c r="I469" t="s">
        <v>8245</v>
      </c>
      <c r="J469">
        <v>1348849134</v>
      </c>
      <c r="K469" s="10">
        <v>1344961134</v>
      </c>
      <c r="L469" s="15">
        <f t="shared" si="36"/>
        <v>41135.679791666669</v>
      </c>
      <c r="M469" t="b">
        <v>0</v>
      </c>
      <c r="N469">
        <v>39</v>
      </c>
      <c r="O469" t="b">
        <v>0</v>
      </c>
      <c r="P469" t="s">
        <v>8268</v>
      </c>
      <c r="Q469" t="str">
        <f t="shared" si="37"/>
        <v>film &amp; video</v>
      </c>
      <c r="R469" t="str">
        <f t="shared" si="38"/>
        <v>animation</v>
      </c>
      <c r="S469">
        <f t="shared" si="39"/>
        <v>2012</v>
      </c>
    </row>
    <row r="470" spans="1:19" ht="46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s="17">
        <f t="shared" si="35"/>
        <v>0</v>
      </c>
      <c r="G470" t="s">
        <v>8220</v>
      </c>
      <c r="H470" t="s">
        <v>8223</v>
      </c>
      <c r="I470" t="s">
        <v>8245</v>
      </c>
      <c r="J470">
        <v>1341978665</v>
      </c>
      <c r="K470" s="10">
        <v>1336795283</v>
      </c>
      <c r="L470" s="15">
        <f t="shared" si="36"/>
        <v>41041.167627314819</v>
      </c>
      <c r="M470" t="b">
        <v>0</v>
      </c>
      <c r="N470">
        <v>0</v>
      </c>
      <c r="O470" t="b">
        <v>0</v>
      </c>
      <c r="P470" t="s">
        <v>8268</v>
      </c>
      <c r="Q470" t="str">
        <f t="shared" si="37"/>
        <v>film &amp; video</v>
      </c>
      <c r="R470" t="str">
        <f t="shared" si="38"/>
        <v>animation</v>
      </c>
      <c r="S470">
        <f t="shared" si="39"/>
        <v>2012</v>
      </c>
    </row>
    <row r="471" spans="1:19" ht="3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s="17">
        <f t="shared" si="35"/>
        <v>0</v>
      </c>
      <c r="G471" t="s">
        <v>8220</v>
      </c>
      <c r="H471" t="s">
        <v>8224</v>
      </c>
      <c r="I471" t="s">
        <v>8246</v>
      </c>
      <c r="J471">
        <v>1409960724</v>
      </c>
      <c r="K471" s="10">
        <v>1404776724</v>
      </c>
      <c r="L471" s="15">
        <f t="shared" si="36"/>
        <v>41827.989861111113</v>
      </c>
      <c r="M471" t="b">
        <v>0</v>
      </c>
      <c r="N471">
        <v>0</v>
      </c>
      <c r="O471" t="b">
        <v>0</v>
      </c>
      <c r="P471" t="s">
        <v>8268</v>
      </c>
      <c r="Q471" t="str">
        <f t="shared" si="37"/>
        <v>film &amp; video</v>
      </c>
      <c r="R471" t="str">
        <f t="shared" si="38"/>
        <v>animation</v>
      </c>
      <c r="S471">
        <f t="shared" si="39"/>
        <v>2014</v>
      </c>
    </row>
    <row r="472" spans="1:19" ht="46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s="17">
        <f t="shared" si="35"/>
        <v>1.0200000000000001E-2</v>
      </c>
      <c r="G472" t="s">
        <v>8220</v>
      </c>
      <c r="H472" t="s">
        <v>8223</v>
      </c>
      <c r="I472" t="s">
        <v>8245</v>
      </c>
      <c r="J472">
        <v>1389844800</v>
      </c>
      <c r="K472" s="10">
        <v>1385524889</v>
      </c>
      <c r="L472" s="15">
        <f t="shared" si="36"/>
        <v>41605.167696759258</v>
      </c>
      <c r="M472" t="b">
        <v>0</v>
      </c>
      <c r="N472">
        <v>2</v>
      </c>
      <c r="O472" t="b">
        <v>0</v>
      </c>
      <c r="P472" t="s">
        <v>8268</v>
      </c>
      <c r="Q472" t="str">
        <f t="shared" si="37"/>
        <v>film &amp; video</v>
      </c>
      <c r="R472" t="str">
        <f t="shared" si="38"/>
        <v>animation</v>
      </c>
      <c r="S472">
        <f t="shared" si="39"/>
        <v>2013</v>
      </c>
    </row>
    <row r="473" spans="1:19" ht="6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s="17">
        <f t="shared" si="35"/>
        <v>0.11892727272727273</v>
      </c>
      <c r="G473" t="s">
        <v>8220</v>
      </c>
      <c r="H473" t="s">
        <v>8223</v>
      </c>
      <c r="I473" t="s">
        <v>8245</v>
      </c>
      <c r="J473">
        <v>1397924379</v>
      </c>
      <c r="K473" s="10">
        <v>1394039979</v>
      </c>
      <c r="L473" s="15">
        <f t="shared" si="36"/>
        <v>41703.721979166665</v>
      </c>
      <c r="M473" t="b">
        <v>0</v>
      </c>
      <c r="N473">
        <v>170</v>
      </c>
      <c r="O473" t="b">
        <v>0</v>
      </c>
      <c r="P473" t="s">
        <v>8268</v>
      </c>
      <c r="Q473" t="str">
        <f t="shared" si="37"/>
        <v>film &amp; video</v>
      </c>
      <c r="R473" t="str">
        <f t="shared" si="38"/>
        <v>animation</v>
      </c>
      <c r="S473">
        <f t="shared" si="39"/>
        <v>2014</v>
      </c>
    </row>
    <row r="474" spans="1:19" ht="46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s="17">
        <f t="shared" si="35"/>
        <v>0.17624999999999999</v>
      </c>
      <c r="G474" t="s">
        <v>8220</v>
      </c>
      <c r="H474" t="s">
        <v>8223</v>
      </c>
      <c r="I474" t="s">
        <v>8245</v>
      </c>
      <c r="J474">
        <v>1408831718</v>
      </c>
      <c r="K474" s="10">
        <v>1406239718</v>
      </c>
      <c r="L474" s="15">
        <f t="shared" si="36"/>
        <v>41844.922662037039</v>
      </c>
      <c r="M474" t="b">
        <v>0</v>
      </c>
      <c r="N474">
        <v>5</v>
      </c>
      <c r="O474" t="b">
        <v>0</v>
      </c>
      <c r="P474" t="s">
        <v>8268</v>
      </c>
      <c r="Q474" t="str">
        <f t="shared" si="37"/>
        <v>film &amp; video</v>
      </c>
      <c r="R474" t="str">
        <f t="shared" si="38"/>
        <v>animation</v>
      </c>
      <c r="S474">
        <f t="shared" si="39"/>
        <v>2014</v>
      </c>
    </row>
    <row r="475" spans="1:19" ht="46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s="17">
        <f t="shared" si="35"/>
        <v>2.87E-2</v>
      </c>
      <c r="G475" t="s">
        <v>8220</v>
      </c>
      <c r="H475" t="s">
        <v>8223</v>
      </c>
      <c r="I475" t="s">
        <v>8245</v>
      </c>
      <c r="J475">
        <v>1410972319</v>
      </c>
      <c r="K475" s="10">
        <v>1408380319</v>
      </c>
      <c r="L475" s="15">
        <f t="shared" si="36"/>
        <v>41869.698136574072</v>
      </c>
      <c r="M475" t="b">
        <v>0</v>
      </c>
      <c r="N475">
        <v>14</v>
      </c>
      <c r="O475" t="b">
        <v>0</v>
      </c>
      <c r="P475" t="s">
        <v>8268</v>
      </c>
      <c r="Q475" t="str">
        <f t="shared" si="37"/>
        <v>film &amp; video</v>
      </c>
      <c r="R475" t="str">
        <f t="shared" si="38"/>
        <v>animation</v>
      </c>
      <c r="S475">
        <f t="shared" si="39"/>
        <v>2014</v>
      </c>
    </row>
    <row r="476" spans="1:19" ht="46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s="17">
        <f t="shared" si="35"/>
        <v>3.0303030303030303E-4</v>
      </c>
      <c r="G476" t="s">
        <v>8220</v>
      </c>
      <c r="H476" t="s">
        <v>8223</v>
      </c>
      <c r="I476" t="s">
        <v>8245</v>
      </c>
      <c r="J476">
        <v>1487318029</v>
      </c>
      <c r="K476" s="10">
        <v>1484726029</v>
      </c>
      <c r="L476" s="15">
        <f t="shared" si="36"/>
        <v>42753.329039351855</v>
      </c>
      <c r="M476" t="b">
        <v>0</v>
      </c>
      <c r="N476">
        <v>1</v>
      </c>
      <c r="O476" t="b">
        <v>0</v>
      </c>
      <c r="P476" t="s">
        <v>8268</v>
      </c>
      <c r="Q476" t="str">
        <f t="shared" si="37"/>
        <v>film &amp; video</v>
      </c>
      <c r="R476" t="str">
        <f t="shared" si="38"/>
        <v>animation</v>
      </c>
      <c r="S476">
        <f t="shared" si="39"/>
        <v>2017</v>
      </c>
    </row>
    <row r="477" spans="1:19" ht="46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s="17">
        <f t="shared" si="35"/>
        <v>0</v>
      </c>
      <c r="G477" t="s">
        <v>8220</v>
      </c>
      <c r="H477" t="s">
        <v>8223</v>
      </c>
      <c r="I477" t="s">
        <v>8245</v>
      </c>
      <c r="J477">
        <v>1430877843</v>
      </c>
      <c r="K477" s="10">
        <v>1428285843</v>
      </c>
      <c r="L477" s="15">
        <f t="shared" si="36"/>
        <v>42100.086145833338</v>
      </c>
      <c r="M477" t="b">
        <v>0</v>
      </c>
      <c r="N477">
        <v>0</v>
      </c>
      <c r="O477" t="b">
        <v>0</v>
      </c>
      <c r="P477" t="s">
        <v>8268</v>
      </c>
      <c r="Q477" t="str">
        <f t="shared" si="37"/>
        <v>film &amp; video</v>
      </c>
      <c r="R477" t="str">
        <f t="shared" si="38"/>
        <v>animation</v>
      </c>
      <c r="S477">
        <f t="shared" si="39"/>
        <v>2015</v>
      </c>
    </row>
    <row r="478" spans="1:19" ht="16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s="17">
        <f t="shared" si="35"/>
        <v>2.2302681818181819E-2</v>
      </c>
      <c r="G478" t="s">
        <v>8220</v>
      </c>
      <c r="H478" t="s">
        <v>8223</v>
      </c>
      <c r="I478" t="s">
        <v>8245</v>
      </c>
      <c r="J478">
        <v>1401767940</v>
      </c>
      <c r="K478" s="10">
        <v>1398727441</v>
      </c>
      <c r="L478" s="15">
        <f t="shared" si="36"/>
        <v>41757.975011574075</v>
      </c>
      <c r="M478" t="b">
        <v>0</v>
      </c>
      <c r="N478">
        <v>124</v>
      </c>
      <c r="O478" t="b">
        <v>0</v>
      </c>
      <c r="P478" t="s">
        <v>8268</v>
      </c>
      <c r="Q478" t="str">
        <f t="shared" si="37"/>
        <v>film &amp; video</v>
      </c>
      <c r="R478" t="str">
        <f t="shared" si="38"/>
        <v>animation</v>
      </c>
      <c r="S478">
        <f t="shared" si="39"/>
        <v>2014</v>
      </c>
    </row>
    <row r="479" spans="1:19" ht="46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s="17">
        <f t="shared" si="35"/>
        <v>0</v>
      </c>
      <c r="G479" t="s">
        <v>8220</v>
      </c>
      <c r="H479" t="s">
        <v>8223</v>
      </c>
      <c r="I479" t="s">
        <v>8245</v>
      </c>
      <c r="J479">
        <v>1337371334</v>
      </c>
      <c r="K479" s="10">
        <v>1332187334</v>
      </c>
      <c r="L479" s="15">
        <f t="shared" si="36"/>
        <v>40987.83488425926</v>
      </c>
      <c r="M479" t="b">
        <v>0</v>
      </c>
      <c r="N479">
        <v>0</v>
      </c>
      <c r="O479" t="b">
        <v>0</v>
      </c>
      <c r="P479" t="s">
        <v>8268</v>
      </c>
      <c r="Q479" t="str">
        <f t="shared" si="37"/>
        <v>film &amp; video</v>
      </c>
      <c r="R479" t="str">
        <f t="shared" si="38"/>
        <v>animation</v>
      </c>
      <c r="S479">
        <f t="shared" si="39"/>
        <v>2012</v>
      </c>
    </row>
    <row r="480" spans="1:19" ht="46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s="17">
        <f t="shared" si="35"/>
        <v>0</v>
      </c>
      <c r="G480" t="s">
        <v>8220</v>
      </c>
      <c r="H480" t="s">
        <v>8223</v>
      </c>
      <c r="I480" t="s">
        <v>8245</v>
      </c>
      <c r="J480">
        <v>1427921509</v>
      </c>
      <c r="K480" s="10">
        <v>1425333109</v>
      </c>
      <c r="L480" s="15">
        <f t="shared" si="36"/>
        <v>42065.910983796297</v>
      </c>
      <c r="M480" t="b">
        <v>0</v>
      </c>
      <c r="N480">
        <v>0</v>
      </c>
      <c r="O480" t="b">
        <v>0</v>
      </c>
      <c r="P480" t="s">
        <v>8268</v>
      </c>
      <c r="Q480" t="str">
        <f t="shared" si="37"/>
        <v>film &amp; video</v>
      </c>
      <c r="R480" t="str">
        <f t="shared" si="38"/>
        <v>animation</v>
      </c>
      <c r="S480">
        <f t="shared" si="39"/>
        <v>2015</v>
      </c>
    </row>
    <row r="481" spans="1:19" ht="46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s="17">
        <f t="shared" si="35"/>
        <v>0.3256</v>
      </c>
      <c r="G481" t="s">
        <v>8220</v>
      </c>
      <c r="H481" t="s">
        <v>8223</v>
      </c>
      <c r="I481" t="s">
        <v>8245</v>
      </c>
      <c r="J481">
        <v>1416566835</v>
      </c>
      <c r="K481" s="10">
        <v>1411379235</v>
      </c>
      <c r="L481" s="15">
        <f t="shared" si="36"/>
        <v>41904.407812500001</v>
      </c>
      <c r="M481" t="b">
        <v>0</v>
      </c>
      <c r="N481">
        <v>55</v>
      </c>
      <c r="O481" t="b">
        <v>0</v>
      </c>
      <c r="P481" t="s">
        <v>8268</v>
      </c>
      <c r="Q481" t="str">
        <f t="shared" si="37"/>
        <v>film &amp; video</v>
      </c>
      <c r="R481" t="str">
        <f t="shared" si="38"/>
        <v>animation</v>
      </c>
      <c r="S481">
        <f t="shared" si="39"/>
        <v>2014</v>
      </c>
    </row>
    <row r="482" spans="1:19" ht="46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s="17">
        <f t="shared" si="35"/>
        <v>0.19409999999999999</v>
      </c>
      <c r="G482" t="s">
        <v>8220</v>
      </c>
      <c r="H482" t="s">
        <v>8223</v>
      </c>
      <c r="I482" t="s">
        <v>8245</v>
      </c>
      <c r="J482">
        <v>1376049615</v>
      </c>
      <c r="K482" s="10">
        <v>1373457615</v>
      </c>
      <c r="L482" s="15">
        <f t="shared" si="36"/>
        <v>41465.500173611115</v>
      </c>
      <c r="M482" t="b">
        <v>0</v>
      </c>
      <c r="N482">
        <v>140</v>
      </c>
      <c r="O482" t="b">
        <v>0</v>
      </c>
      <c r="P482" t="s">
        <v>8268</v>
      </c>
      <c r="Q482" t="str">
        <f t="shared" si="37"/>
        <v>film &amp; video</v>
      </c>
      <c r="R482" t="str">
        <f t="shared" si="38"/>
        <v>animation</v>
      </c>
      <c r="S482">
        <f t="shared" si="39"/>
        <v>2013</v>
      </c>
    </row>
    <row r="483" spans="1:19" ht="46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s="17">
        <f t="shared" si="35"/>
        <v>6.0999999999999999E-2</v>
      </c>
      <c r="G483" t="s">
        <v>8220</v>
      </c>
      <c r="H483" t="s">
        <v>8223</v>
      </c>
      <c r="I483" t="s">
        <v>8245</v>
      </c>
      <c r="J483">
        <v>1349885289</v>
      </c>
      <c r="K483" s="10">
        <v>1347293289</v>
      </c>
      <c r="L483" s="15">
        <f t="shared" si="36"/>
        <v>41162.672326388885</v>
      </c>
      <c r="M483" t="b">
        <v>0</v>
      </c>
      <c r="N483">
        <v>21</v>
      </c>
      <c r="O483" t="b">
        <v>0</v>
      </c>
      <c r="P483" t="s">
        <v>8268</v>
      </c>
      <c r="Q483" t="str">
        <f t="shared" si="37"/>
        <v>film &amp; video</v>
      </c>
      <c r="R483" t="str">
        <f t="shared" si="38"/>
        <v>animation</v>
      </c>
      <c r="S483">
        <f t="shared" si="39"/>
        <v>2012</v>
      </c>
    </row>
    <row r="484" spans="1:19" ht="46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s="17">
        <f t="shared" si="35"/>
        <v>1E-3</v>
      </c>
      <c r="G484" t="s">
        <v>8220</v>
      </c>
      <c r="H484" t="s">
        <v>8223</v>
      </c>
      <c r="I484" t="s">
        <v>8245</v>
      </c>
      <c r="J484">
        <v>1460644440</v>
      </c>
      <c r="K484" s="10">
        <v>1458336690</v>
      </c>
      <c r="L484" s="15">
        <f t="shared" si="36"/>
        <v>42447.896874999999</v>
      </c>
      <c r="M484" t="b">
        <v>0</v>
      </c>
      <c r="N484">
        <v>1</v>
      </c>
      <c r="O484" t="b">
        <v>0</v>
      </c>
      <c r="P484" t="s">
        <v>8268</v>
      </c>
      <c r="Q484" t="str">
        <f t="shared" si="37"/>
        <v>film &amp; video</v>
      </c>
      <c r="R484" t="str">
        <f t="shared" si="38"/>
        <v>animation</v>
      </c>
      <c r="S484">
        <f t="shared" si="39"/>
        <v>2016</v>
      </c>
    </row>
    <row r="485" spans="1:19" ht="46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s="17">
        <f t="shared" si="35"/>
        <v>0.502</v>
      </c>
      <c r="G485" t="s">
        <v>8220</v>
      </c>
      <c r="H485" t="s">
        <v>8224</v>
      </c>
      <c r="I485" t="s">
        <v>8246</v>
      </c>
      <c r="J485">
        <v>1359434672</v>
      </c>
      <c r="K485" s="10">
        <v>1354250672</v>
      </c>
      <c r="L485" s="15">
        <f t="shared" si="36"/>
        <v>41243.197592592594</v>
      </c>
      <c r="M485" t="b">
        <v>0</v>
      </c>
      <c r="N485">
        <v>147</v>
      </c>
      <c r="O485" t="b">
        <v>0</v>
      </c>
      <c r="P485" t="s">
        <v>8268</v>
      </c>
      <c r="Q485" t="str">
        <f t="shared" si="37"/>
        <v>film &amp; video</v>
      </c>
      <c r="R485" t="str">
        <f t="shared" si="38"/>
        <v>animation</v>
      </c>
      <c r="S485">
        <f t="shared" si="39"/>
        <v>2012</v>
      </c>
    </row>
    <row r="486" spans="1:19" ht="6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s="17">
        <f t="shared" si="35"/>
        <v>1.8625E-3</v>
      </c>
      <c r="G486" t="s">
        <v>8220</v>
      </c>
      <c r="H486" t="s">
        <v>8224</v>
      </c>
      <c r="I486" t="s">
        <v>8246</v>
      </c>
      <c r="J486">
        <v>1446766372</v>
      </c>
      <c r="K486" s="10">
        <v>1443220372</v>
      </c>
      <c r="L486" s="15">
        <f t="shared" si="36"/>
        <v>42272.93949074074</v>
      </c>
      <c r="M486" t="b">
        <v>0</v>
      </c>
      <c r="N486">
        <v>11</v>
      </c>
      <c r="O486" t="b">
        <v>0</v>
      </c>
      <c r="P486" t="s">
        <v>8268</v>
      </c>
      <c r="Q486" t="str">
        <f t="shared" si="37"/>
        <v>film &amp; video</v>
      </c>
      <c r="R486" t="str">
        <f t="shared" si="38"/>
        <v>animation</v>
      </c>
      <c r="S486">
        <f t="shared" si="39"/>
        <v>2015</v>
      </c>
    </row>
    <row r="487" spans="1:19" ht="3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s="17">
        <f t="shared" si="35"/>
        <v>0.21906971229845085</v>
      </c>
      <c r="G487" t="s">
        <v>8220</v>
      </c>
      <c r="H487" t="s">
        <v>8224</v>
      </c>
      <c r="I487" t="s">
        <v>8246</v>
      </c>
      <c r="J487">
        <v>1368792499</v>
      </c>
      <c r="K487" s="10">
        <v>1366200499</v>
      </c>
      <c r="L487" s="15">
        <f t="shared" si="36"/>
        <v>41381.505775462967</v>
      </c>
      <c r="M487" t="b">
        <v>0</v>
      </c>
      <c r="N487">
        <v>125</v>
      </c>
      <c r="O487" t="b">
        <v>0</v>
      </c>
      <c r="P487" t="s">
        <v>8268</v>
      </c>
      <c r="Q487" t="str">
        <f t="shared" si="37"/>
        <v>film &amp; video</v>
      </c>
      <c r="R487" t="str">
        <f t="shared" si="38"/>
        <v>animation</v>
      </c>
      <c r="S487">
        <f t="shared" si="39"/>
        <v>2013</v>
      </c>
    </row>
    <row r="488" spans="1:19" ht="46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s="17">
        <f t="shared" si="35"/>
        <v>9.0909090909090904E-5</v>
      </c>
      <c r="G488" t="s">
        <v>8220</v>
      </c>
      <c r="H488" t="s">
        <v>8225</v>
      </c>
      <c r="I488" t="s">
        <v>8247</v>
      </c>
      <c r="J488">
        <v>1401662239</v>
      </c>
      <c r="K488" s="10">
        <v>1399070239</v>
      </c>
      <c r="L488" s="15">
        <f t="shared" si="36"/>
        <v>41761.94258101852</v>
      </c>
      <c r="M488" t="b">
        <v>0</v>
      </c>
      <c r="N488">
        <v>1</v>
      </c>
      <c r="O488" t="b">
        <v>0</v>
      </c>
      <c r="P488" t="s">
        <v>8268</v>
      </c>
      <c r="Q488" t="str">
        <f t="shared" si="37"/>
        <v>film &amp; video</v>
      </c>
      <c r="R488" t="str">
        <f t="shared" si="38"/>
        <v>animation</v>
      </c>
      <c r="S488">
        <f t="shared" si="39"/>
        <v>2014</v>
      </c>
    </row>
    <row r="489" spans="1:19" ht="46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s="17">
        <f t="shared" si="35"/>
        <v>0</v>
      </c>
      <c r="G489" t="s">
        <v>8220</v>
      </c>
      <c r="H489" t="s">
        <v>8228</v>
      </c>
      <c r="I489" t="s">
        <v>8250</v>
      </c>
      <c r="J489">
        <v>1482678994</v>
      </c>
      <c r="K489" s="10">
        <v>1477491394</v>
      </c>
      <c r="L489" s="15">
        <f t="shared" si="36"/>
        <v>42669.594837962963</v>
      </c>
      <c r="M489" t="b">
        <v>0</v>
      </c>
      <c r="N489">
        <v>0</v>
      </c>
      <c r="O489" t="b">
        <v>0</v>
      </c>
      <c r="P489" t="s">
        <v>8268</v>
      </c>
      <c r="Q489" t="str">
        <f t="shared" si="37"/>
        <v>film &amp; video</v>
      </c>
      <c r="R489" t="str">
        <f t="shared" si="38"/>
        <v>animation</v>
      </c>
      <c r="S489">
        <f t="shared" si="39"/>
        <v>2016</v>
      </c>
    </row>
    <row r="490" spans="1:19" ht="3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s="17">
        <f t="shared" si="35"/>
        <v>0</v>
      </c>
      <c r="G490" t="s">
        <v>8220</v>
      </c>
      <c r="H490" t="s">
        <v>8223</v>
      </c>
      <c r="I490" t="s">
        <v>8245</v>
      </c>
      <c r="J490">
        <v>1483924700</v>
      </c>
      <c r="K490" s="10">
        <v>1481332700</v>
      </c>
      <c r="L490" s="15">
        <f t="shared" si="36"/>
        <v>42714.054398148146</v>
      </c>
      <c r="M490" t="b">
        <v>0</v>
      </c>
      <c r="N490">
        <v>0</v>
      </c>
      <c r="O490" t="b">
        <v>0</v>
      </c>
      <c r="P490" t="s">
        <v>8268</v>
      </c>
      <c r="Q490" t="str">
        <f t="shared" si="37"/>
        <v>film &amp; video</v>
      </c>
      <c r="R490" t="str">
        <f t="shared" si="38"/>
        <v>animation</v>
      </c>
      <c r="S490">
        <f t="shared" si="39"/>
        <v>2016</v>
      </c>
    </row>
    <row r="491" spans="1:19" ht="46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s="17">
        <f t="shared" si="35"/>
        <v>2.8667813379201833E-3</v>
      </c>
      <c r="G491" t="s">
        <v>8220</v>
      </c>
      <c r="H491" t="s">
        <v>8223</v>
      </c>
      <c r="I491" t="s">
        <v>8245</v>
      </c>
      <c r="J491">
        <v>1325763180</v>
      </c>
      <c r="K491" s="10">
        <v>1323084816</v>
      </c>
      <c r="L491" s="15">
        <f t="shared" si="36"/>
        <v>40882.481666666667</v>
      </c>
      <c r="M491" t="b">
        <v>0</v>
      </c>
      <c r="N491">
        <v>3</v>
      </c>
      <c r="O491" t="b">
        <v>0</v>
      </c>
      <c r="P491" t="s">
        <v>8268</v>
      </c>
      <c r="Q491" t="str">
        <f t="shared" si="37"/>
        <v>film &amp; video</v>
      </c>
      <c r="R491" t="str">
        <f t="shared" si="38"/>
        <v>animation</v>
      </c>
      <c r="S491">
        <f t="shared" si="39"/>
        <v>2011</v>
      </c>
    </row>
    <row r="492" spans="1:19" ht="16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s="17">
        <f t="shared" si="35"/>
        <v>0</v>
      </c>
      <c r="G492" t="s">
        <v>8220</v>
      </c>
      <c r="H492" t="s">
        <v>8223</v>
      </c>
      <c r="I492" t="s">
        <v>8245</v>
      </c>
      <c r="J492">
        <v>1345677285</v>
      </c>
      <c r="K492" s="10">
        <v>1343085285</v>
      </c>
      <c r="L492" s="15">
        <f t="shared" si="36"/>
        <v>41113.968576388885</v>
      </c>
      <c r="M492" t="b">
        <v>0</v>
      </c>
      <c r="N492">
        <v>0</v>
      </c>
      <c r="O492" t="b">
        <v>0</v>
      </c>
      <c r="P492" t="s">
        <v>8268</v>
      </c>
      <c r="Q492" t="str">
        <f t="shared" si="37"/>
        <v>film &amp; video</v>
      </c>
      <c r="R492" t="str">
        <f t="shared" si="38"/>
        <v>animation</v>
      </c>
      <c r="S492">
        <f t="shared" si="39"/>
        <v>2012</v>
      </c>
    </row>
    <row r="493" spans="1:19" ht="46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s="17">
        <f t="shared" si="35"/>
        <v>0</v>
      </c>
      <c r="G493" t="s">
        <v>8220</v>
      </c>
      <c r="H493" t="s">
        <v>8223</v>
      </c>
      <c r="I493" t="s">
        <v>8245</v>
      </c>
      <c r="J493">
        <v>1453937699</v>
      </c>
      <c r="K493" s="10">
        <v>1451345699</v>
      </c>
      <c r="L493" s="15">
        <f t="shared" si="36"/>
        <v>42366.982627314814</v>
      </c>
      <c r="M493" t="b">
        <v>0</v>
      </c>
      <c r="N493">
        <v>0</v>
      </c>
      <c r="O493" t="b">
        <v>0</v>
      </c>
      <c r="P493" t="s">
        <v>8268</v>
      </c>
      <c r="Q493" t="str">
        <f t="shared" si="37"/>
        <v>film &amp; video</v>
      </c>
      <c r="R493" t="str">
        <f t="shared" si="38"/>
        <v>animation</v>
      </c>
      <c r="S493">
        <f t="shared" si="39"/>
        <v>2015</v>
      </c>
    </row>
    <row r="494" spans="1:19" ht="46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s="17">
        <f t="shared" si="35"/>
        <v>0</v>
      </c>
      <c r="G494" t="s">
        <v>8220</v>
      </c>
      <c r="H494" t="s">
        <v>8234</v>
      </c>
      <c r="I494" t="s">
        <v>8254</v>
      </c>
      <c r="J494">
        <v>1476319830</v>
      </c>
      <c r="K494" s="10">
        <v>1471135830</v>
      </c>
      <c r="L494" s="15">
        <f t="shared" si="36"/>
        <v>42596.03506944445</v>
      </c>
      <c r="M494" t="b">
        <v>0</v>
      </c>
      <c r="N494">
        <v>0</v>
      </c>
      <c r="O494" t="b">
        <v>0</v>
      </c>
      <c r="P494" t="s">
        <v>8268</v>
      </c>
      <c r="Q494" t="str">
        <f t="shared" si="37"/>
        <v>film &amp; video</v>
      </c>
      <c r="R494" t="str">
        <f t="shared" si="38"/>
        <v>animation</v>
      </c>
      <c r="S494">
        <f t="shared" si="39"/>
        <v>2016</v>
      </c>
    </row>
    <row r="495" spans="1:19" ht="46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s="17">
        <f t="shared" si="35"/>
        <v>0</v>
      </c>
      <c r="G495" t="s">
        <v>8220</v>
      </c>
      <c r="H495" t="s">
        <v>8224</v>
      </c>
      <c r="I495" t="s">
        <v>8246</v>
      </c>
      <c r="J495">
        <v>1432142738</v>
      </c>
      <c r="K495" s="10">
        <v>1429550738</v>
      </c>
      <c r="L495" s="15">
        <f t="shared" si="36"/>
        <v>42114.726134259261</v>
      </c>
      <c r="M495" t="b">
        <v>0</v>
      </c>
      <c r="N495">
        <v>0</v>
      </c>
      <c r="O495" t="b">
        <v>0</v>
      </c>
      <c r="P495" t="s">
        <v>8268</v>
      </c>
      <c r="Q495" t="str">
        <f t="shared" si="37"/>
        <v>film &amp; video</v>
      </c>
      <c r="R495" t="str">
        <f t="shared" si="38"/>
        <v>animation</v>
      </c>
      <c r="S495">
        <f t="shared" si="39"/>
        <v>2015</v>
      </c>
    </row>
    <row r="496" spans="1:19" ht="46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s="17">
        <f t="shared" si="35"/>
        <v>1.5499999999999999E-3</v>
      </c>
      <c r="G496" t="s">
        <v>8220</v>
      </c>
      <c r="H496" t="s">
        <v>8223</v>
      </c>
      <c r="I496" t="s">
        <v>8245</v>
      </c>
      <c r="J496">
        <v>1404356400</v>
      </c>
      <c r="K496" s="10">
        <v>1402343765</v>
      </c>
      <c r="L496" s="15">
        <f t="shared" si="36"/>
        <v>41799.830613425926</v>
      </c>
      <c r="M496" t="b">
        <v>0</v>
      </c>
      <c r="N496">
        <v>3</v>
      </c>
      <c r="O496" t="b">
        <v>0</v>
      </c>
      <c r="P496" t="s">
        <v>8268</v>
      </c>
      <c r="Q496" t="str">
        <f t="shared" si="37"/>
        <v>film &amp; video</v>
      </c>
      <c r="R496" t="str">
        <f t="shared" si="38"/>
        <v>animation</v>
      </c>
      <c r="S496">
        <f t="shared" si="39"/>
        <v>2014</v>
      </c>
    </row>
    <row r="497" spans="1:19" ht="46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s="17">
        <f t="shared" si="35"/>
        <v>0</v>
      </c>
      <c r="G497" t="s">
        <v>8220</v>
      </c>
      <c r="H497" t="s">
        <v>8223</v>
      </c>
      <c r="I497" t="s">
        <v>8245</v>
      </c>
      <c r="J497">
        <v>1437076305</v>
      </c>
      <c r="K497" s="10">
        <v>1434484305</v>
      </c>
      <c r="L497" s="15">
        <f t="shared" si="36"/>
        <v>42171.827604166669</v>
      </c>
      <c r="M497" t="b">
        <v>0</v>
      </c>
      <c r="N497">
        <v>0</v>
      </c>
      <c r="O497" t="b">
        <v>0</v>
      </c>
      <c r="P497" t="s">
        <v>8268</v>
      </c>
      <c r="Q497" t="str">
        <f t="shared" si="37"/>
        <v>film &amp; video</v>
      </c>
      <c r="R497" t="str">
        <f t="shared" si="38"/>
        <v>animation</v>
      </c>
      <c r="S497">
        <f t="shared" si="39"/>
        <v>2015</v>
      </c>
    </row>
    <row r="498" spans="1:19" ht="3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s="17">
        <f t="shared" si="35"/>
        <v>1.6666666666666667E-5</v>
      </c>
      <c r="G498" t="s">
        <v>8220</v>
      </c>
      <c r="H498" t="s">
        <v>8223</v>
      </c>
      <c r="I498" t="s">
        <v>8245</v>
      </c>
      <c r="J498">
        <v>1392070874</v>
      </c>
      <c r="K498" s="10">
        <v>1386886874</v>
      </c>
      <c r="L498" s="15">
        <f t="shared" si="36"/>
        <v>41620.93141203704</v>
      </c>
      <c r="M498" t="b">
        <v>0</v>
      </c>
      <c r="N498">
        <v>1</v>
      </c>
      <c r="O498" t="b">
        <v>0</v>
      </c>
      <c r="P498" t="s">
        <v>8268</v>
      </c>
      <c r="Q498" t="str">
        <f t="shared" si="37"/>
        <v>film &amp; video</v>
      </c>
      <c r="R498" t="str">
        <f t="shared" si="38"/>
        <v>animation</v>
      </c>
      <c r="S498">
        <f t="shared" si="39"/>
        <v>2013</v>
      </c>
    </row>
    <row r="499" spans="1:19" ht="16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s="17">
        <f t="shared" si="35"/>
        <v>6.6964285714285711E-3</v>
      </c>
      <c r="G499" t="s">
        <v>8220</v>
      </c>
      <c r="H499" t="s">
        <v>8223</v>
      </c>
      <c r="I499" t="s">
        <v>8245</v>
      </c>
      <c r="J499">
        <v>1419483600</v>
      </c>
      <c r="K499" s="10">
        <v>1414889665</v>
      </c>
      <c r="L499" s="15">
        <f t="shared" si="36"/>
        <v>41945.037789351853</v>
      </c>
      <c r="M499" t="b">
        <v>0</v>
      </c>
      <c r="N499">
        <v>3</v>
      </c>
      <c r="O499" t="b">
        <v>0</v>
      </c>
      <c r="P499" t="s">
        <v>8268</v>
      </c>
      <c r="Q499" t="str">
        <f t="shared" si="37"/>
        <v>film &amp; video</v>
      </c>
      <c r="R499" t="str">
        <f t="shared" si="38"/>
        <v>animation</v>
      </c>
      <c r="S499">
        <f t="shared" si="39"/>
        <v>2014</v>
      </c>
    </row>
    <row r="500" spans="1:19" ht="46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s="17">
        <f t="shared" si="35"/>
        <v>4.5985132395404561E-2</v>
      </c>
      <c r="G500" t="s">
        <v>8220</v>
      </c>
      <c r="H500" t="s">
        <v>8223</v>
      </c>
      <c r="I500" t="s">
        <v>8245</v>
      </c>
      <c r="J500">
        <v>1324664249</v>
      </c>
      <c r="K500" s="10">
        <v>1321035449</v>
      </c>
      <c r="L500" s="15">
        <f t="shared" si="36"/>
        <v>40858.762141203704</v>
      </c>
      <c r="M500" t="b">
        <v>0</v>
      </c>
      <c r="N500">
        <v>22</v>
      </c>
      <c r="O500" t="b">
        <v>0</v>
      </c>
      <c r="P500" t="s">
        <v>8268</v>
      </c>
      <c r="Q500" t="str">
        <f t="shared" si="37"/>
        <v>film &amp; video</v>
      </c>
      <c r="R500" t="str">
        <f t="shared" si="38"/>
        <v>animation</v>
      </c>
      <c r="S500">
        <f t="shared" si="39"/>
        <v>2011</v>
      </c>
    </row>
    <row r="501" spans="1:19" ht="76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s="17">
        <f t="shared" si="35"/>
        <v>9.5500000000000002E-2</v>
      </c>
      <c r="G501" t="s">
        <v>8220</v>
      </c>
      <c r="H501" t="s">
        <v>8223</v>
      </c>
      <c r="I501" t="s">
        <v>8245</v>
      </c>
      <c r="J501">
        <v>1255381140</v>
      </c>
      <c r="K501" s="10">
        <v>1250630968</v>
      </c>
      <c r="L501" s="15">
        <f t="shared" si="36"/>
        <v>40043.895462962959</v>
      </c>
      <c r="M501" t="b">
        <v>0</v>
      </c>
      <c r="N501">
        <v>26</v>
      </c>
      <c r="O501" t="b">
        <v>0</v>
      </c>
      <c r="P501" t="s">
        <v>8268</v>
      </c>
      <c r="Q501" t="str">
        <f t="shared" si="37"/>
        <v>film &amp; video</v>
      </c>
      <c r="R501" t="str">
        <f t="shared" si="38"/>
        <v>animation</v>
      </c>
      <c r="S501">
        <f t="shared" si="39"/>
        <v>2009</v>
      </c>
    </row>
    <row r="502" spans="1:19" ht="46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s="17">
        <f t="shared" si="35"/>
        <v>3.307692307692308E-2</v>
      </c>
      <c r="G502" t="s">
        <v>8220</v>
      </c>
      <c r="H502" t="s">
        <v>8223</v>
      </c>
      <c r="I502" t="s">
        <v>8245</v>
      </c>
      <c r="J502">
        <v>1273356960</v>
      </c>
      <c r="K502" s="10">
        <v>1268255751</v>
      </c>
      <c r="L502" s="15">
        <f t="shared" si="36"/>
        <v>40247.886006944442</v>
      </c>
      <c r="M502" t="b">
        <v>0</v>
      </c>
      <c r="N502">
        <v>4</v>
      </c>
      <c r="O502" t="b">
        <v>0</v>
      </c>
      <c r="P502" t="s">
        <v>8268</v>
      </c>
      <c r="Q502" t="str">
        <f t="shared" si="37"/>
        <v>film &amp; video</v>
      </c>
      <c r="R502" t="str">
        <f t="shared" si="38"/>
        <v>animation</v>
      </c>
      <c r="S502">
        <f t="shared" si="39"/>
        <v>2010</v>
      </c>
    </row>
    <row r="503" spans="1:19" ht="46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s="17">
        <f t="shared" si="35"/>
        <v>0</v>
      </c>
      <c r="G503" t="s">
        <v>8220</v>
      </c>
      <c r="H503" t="s">
        <v>8223</v>
      </c>
      <c r="I503" t="s">
        <v>8245</v>
      </c>
      <c r="J503">
        <v>1310189851</v>
      </c>
      <c r="K503" s="10">
        <v>1307597851</v>
      </c>
      <c r="L503" s="15">
        <f t="shared" si="36"/>
        <v>40703.234386574077</v>
      </c>
      <c r="M503" t="b">
        <v>0</v>
      </c>
      <c r="N503">
        <v>0</v>
      </c>
      <c r="O503" t="b">
        <v>0</v>
      </c>
      <c r="P503" t="s">
        <v>8268</v>
      </c>
      <c r="Q503" t="str">
        <f t="shared" si="37"/>
        <v>film &amp; video</v>
      </c>
      <c r="R503" t="str">
        <f t="shared" si="38"/>
        <v>animation</v>
      </c>
      <c r="S503">
        <f t="shared" si="39"/>
        <v>2011</v>
      </c>
    </row>
    <row r="504" spans="1:19" ht="46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s="17">
        <f t="shared" si="35"/>
        <v>1.15E-2</v>
      </c>
      <c r="G504" t="s">
        <v>8220</v>
      </c>
      <c r="H504" t="s">
        <v>8223</v>
      </c>
      <c r="I504" t="s">
        <v>8245</v>
      </c>
      <c r="J504">
        <v>1332073025</v>
      </c>
      <c r="K504" s="10">
        <v>1329484625</v>
      </c>
      <c r="L504" s="15">
        <f t="shared" si="36"/>
        <v>40956.553530092591</v>
      </c>
      <c r="M504" t="b">
        <v>0</v>
      </c>
      <c r="N504">
        <v>4</v>
      </c>
      <c r="O504" t="b">
        <v>0</v>
      </c>
      <c r="P504" t="s">
        <v>8268</v>
      </c>
      <c r="Q504" t="str">
        <f t="shared" si="37"/>
        <v>film &amp; video</v>
      </c>
      <c r="R504" t="str">
        <f t="shared" si="38"/>
        <v>animation</v>
      </c>
      <c r="S504">
        <f t="shared" si="39"/>
        <v>2012</v>
      </c>
    </row>
    <row r="505" spans="1:19" ht="46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s="17">
        <f t="shared" si="35"/>
        <v>1.7538461538461537E-2</v>
      </c>
      <c r="G505" t="s">
        <v>8220</v>
      </c>
      <c r="H505" t="s">
        <v>8224</v>
      </c>
      <c r="I505" t="s">
        <v>8246</v>
      </c>
      <c r="J505">
        <v>1421498303</v>
      </c>
      <c r="K505" s="10">
        <v>1418906303</v>
      </c>
      <c r="L505" s="15">
        <f t="shared" si="36"/>
        <v>41991.526655092588</v>
      </c>
      <c r="M505" t="b">
        <v>0</v>
      </c>
      <c r="N505">
        <v>9</v>
      </c>
      <c r="O505" t="b">
        <v>0</v>
      </c>
      <c r="P505" t="s">
        <v>8268</v>
      </c>
      <c r="Q505" t="str">
        <f t="shared" si="37"/>
        <v>film &amp; video</v>
      </c>
      <c r="R505" t="str">
        <f t="shared" si="38"/>
        <v>animation</v>
      </c>
      <c r="S505">
        <f t="shared" si="39"/>
        <v>2014</v>
      </c>
    </row>
    <row r="506" spans="1:19" ht="46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s="17">
        <f t="shared" si="35"/>
        <v>1.3673469387755101E-2</v>
      </c>
      <c r="G506" t="s">
        <v>8220</v>
      </c>
      <c r="H506" t="s">
        <v>8223</v>
      </c>
      <c r="I506" t="s">
        <v>8245</v>
      </c>
      <c r="J506">
        <v>1334097387</v>
      </c>
      <c r="K506" s="10">
        <v>1328916987</v>
      </c>
      <c r="L506" s="15">
        <f t="shared" si="36"/>
        <v>40949.98364583333</v>
      </c>
      <c r="M506" t="b">
        <v>0</v>
      </c>
      <c r="N506">
        <v>5</v>
      </c>
      <c r="O506" t="b">
        <v>0</v>
      </c>
      <c r="P506" t="s">
        <v>8268</v>
      </c>
      <c r="Q506" t="str">
        <f t="shared" si="37"/>
        <v>film &amp; video</v>
      </c>
      <c r="R506" t="str">
        <f t="shared" si="38"/>
        <v>animation</v>
      </c>
      <c r="S506">
        <f t="shared" si="39"/>
        <v>2012</v>
      </c>
    </row>
    <row r="507" spans="1:19" ht="46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s="17">
        <f t="shared" si="35"/>
        <v>4.3333333333333331E-3</v>
      </c>
      <c r="G507" t="s">
        <v>8220</v>
      </c>
      <c r="H507" t="s">
        <v>8223</v>
      </c>
      <c r="I507" t="s">
        <v>8245</v>
      </c>
      <c r="J507">
        <v>1451010086</v>
      </c>
      <c r="K507" s="10">
        <v>1447122086</v>
      </c>
      <c r="L507" s="15">
        <f t="shared" si="36"/>
        <v>42318.098217592589</v>
      </c>
      <c r="M507" t="b">
        <v>0</v>
      </c>
      <c r="N507">
        <v>14</v>
      </c>
      <c r="O507" t="b">
        <v>0</v>
      </c>
      <c r="P507" t="s">
        <v>8268</v>
      </c>
      <c r="Q507" t="str">
        <f t="shared" si="37"/>
        <v>film &amp; video</v>
      </c>
      <c r="R507" t="str">
        <f t="shared" si="38"/>
        <v>animation</v>
      </c>
      <c r="S507">
        <f t="shared" si="39"/>
        <v>2015</v>
      </c>
    </row>
    <row r="508" spans="1:19" ht="46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s="17">
        <f t="shared" si="35"/>
        <v>1.25E-3</v>
      </c>
      <c r="G508" t="s">
        <v>8220</v>
      </c>
      <c r="H508" t="s">
        <v>8223</v>
      </c>
      <c r="I508" t="s">
        <v>8245</v>
      </c>
      <c r="J508">
        <v>1376140520</v>
      </c>
      <c r="K508" s="10">
        <v>1373548520</v>
      </c>
      <c r="L508" s="15">
        <f t="shared" si="36"/>
        <v>41466.552314814813</v>
      </c>
      <c r="M508" t="b">
        <v>0</v>
      </c>
      <c r="N508">
        <v>1</v>
      </c>
      <c r="O508" t="b">
        <v>0</v>
      </c>
      <c r="P508" t="s">
        <v>8268</v>
      </c>
      <c r="Q508" t="str">
        <f t="shared" si="37"/>
        <v>film &amp; video</v>
      </c>
      <c r="R508" t="str">
        <f t="shared" si="38"/>
        <v>animation</v>
      </c>
      <c r="S508">
        <f t="shared" si="39"/>
        <v>2013</v>
      </c>
    </row>
    <row r="509" spans="1:19" ht="46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s="17">
        <f t="shared" si="35"/>
        <v>3.2000000000000001E-2</v>
      </c>
      <c r="G509" t="s">
        <v>8220</v>
      </c>
      <c r="H509" t="s">
        <v>8223</v>
      </c>
      <c r="I509" t="s">
        <v>8245</v>
      </c>
      <c r="J509">
        <v>1350687657</v>
      </c>
      <c r="K509" s="10">
        <v>1346799657</v>
      </c>
      <c r="L509" s="15">
        <f t="shared" si="36"/>
        <v>41156.958993055552</v>
      </c>
      <c r="M509" t="b">
        <v>0</v>
      </c>
      <c r="N509">
        <v>10</v>
      </c>
      <c r="O509" t="b">
        <v>0</v>
      </c>
      <c r="P509" t="s">
        <v>8268</v>
      </c>
      <c r="Q509" t="str">
        <f t="shared" si="37"/>
        <v>film &amp; video</v>
      </c>
      <c r="R509" t="str">
        <f t="shared" si="38"/>
        <v>animation</v>
      </c>
      <c r="S509">
        <f t="shared" si="39"/>
        <v>2012</v>
      </c>
    </row>
    <row r="510" spans="1:19" ht="46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s="17">
        <f t="shared" si="35"/>
        <v>8.0000000000000002E-3</v>
      </c>
      <c r="G510" t="s">
        <v>8220</v>
      </c>
      <c r="H510" t="s">
        <v>8223</v>
      </c>
      <c r="I510" t="s">
        <v>8245</v>
      </c>
      <c r="J510">
        <v>1337955240</v>
      </c>
      <c r="K510" s="10">
        <v>1332808501</v>
      </c>
      <c r="L510" s="15">
        <f t="shared" si="36"/>
        <v>40995.024317129632</v>
      </c>
      <c r="M510" t="b">
        <v>0</v>
      </c>
      <c r="N510">
        <v>3</v>
      </c>
      <c r="O510" t="b">
        <v>0</v>
      </c>
      <c r="P510" t="s">
        <v>8268</v>
      </c>
      <c r="Q510" t="str">
        <f t="shared" si="37"/>
        <v>film &amp; video</v>
      </c>
      <c r="R510" t="str">
        <f t="shared" si="38"/>
        <v>animation</v>
      </c>
      <c r="S510">
        <f t="shared" si="39"/>
        <v>2012</v>
      </c>
    </row>
    <row r="511" spans="1:19" ht="46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s="17">
        <f t="shared" si="35"/>
        <v>2E-3</v>
      </c>
      <c r="G511" t="s">
        <v>8220</v>
      </c>
      <c r="H511" t="s">
        <v>8224</v>
      </c>
      <c r="I511" t="s">
        <v>8246</v>
      </c>
      <c r="J511">
        <v>1435504170</v>
      </c>
      <c r="K511" s="10">
        <v>1432912170</v>
      </c>
      <c r="L511" s="15">
        <f t="shared" si="36"/>
        <v>42153.631597222222</v>
      </c>
      <c r="M511" t="b">
        <v>0</v>
      </c>
      <c r="N511">
        <v>1</v>
      </c>
      <c r="O511" t="b">
        <v>0</v>
      </c>
      <c r="P511" t="s">
        <v>8268</v>
      </c>
      <c r="Q511" t="str">
        <f t="shared" si="37"/>
        <v>film &amp; video</v>
      </c>
      <c r="R511" t="str">
        <f t="shared" si="38"/>
        <v>animation</v>
      </c>
      <c r="S511">
        <f t="shared" si="39"/>
        <v>2015</v>
      </c>
    </row>
    <row r="512" spans="1:19" ht="46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s="17">
        <f t="shared" si="35"/>
        <v>0</v>
      </c>
      <c r="G512" t="s">
        <v>8220</v>
      </c>
      <c r="H512" t="s">
        <v>8223</v>
      </c>
      <c r="I512" t="s">
        <v>8245</v>
      </c>
      <c r="J512">
        <v>1456805639</v>
      </c>
      <c r="K512" s="10">
        <v>1454213639</v>
      </c>
      <c r="L512" s="15">
        <f t="shared" si="36"/>
        <v>42400.176377314812</v>
      </c>
      <c r="M512" t="b">
        <v>0</v>
      </c>
      <c r="N512">
        <v>0</v>
      </c>
      <c r="O512" t="b">
        <v>0</v>
      </c>
      <c r="P512" t="s">
        <v>8268</v>
      </c>
      <c r="Q512" t="str">
        <f t="shared" si="37"/>
        <v>film &amp; video</v>
      </c>
      <c r="R512" t="str">
        <f t="shared" si="38"/>
        <v>animation</v>
      </c>
      <c r="S512">
        <f t="shared" si="39"/>
        <v>2016</v>
      </c>
    </row>
    <row r="513" spans="1:19" ht="46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s="17">
        <f t="shared" si="35"/>
        <v>0.03</v>
      </c>
      <c r="G513" t="s">
        <v>8220</v>
      </c>
      <c r="H513" t="s">
        <v>8223</v>
      </c>
      <c r="I513" t="s">
        <v>8245</v>
      </c>
      <c r="J513">
        <v>1365228982</v>
      </c>
      <c r="K513" s="10">
        <v>1362640582</v>
      </c>
      <c r="L513" s="15">
        <f t="shared" si="36"/>
        <v>41340.303032407406</v>
      </c>
      <c r="M513" t="b">
        <v>0</v>
      </c>
      <c r="N513">
        <v>5</v>
      </c>
      <c r="O513" t="b">
        <v>0</v>
      </c>
      <c r="P513" t="s">
        <v>8268</v>
      </c>
      <c r="Q513" t="str">
        <f t="shared" si="37"/>
        <v>film &amp; video</v>
      </c>
      <c r="R513" t="str">
        <f t="shared" si="38"/>
        <v>animation</v>
      </c>
      <c r="S513">
        <f t="shared" si="39"/>
        <v>2013</v>
      </c>
    </row>
    <row r="514" spans="1:19" ht="46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s="17">
        <f t="shared" si="35"/>
        <v>1.3749999999999999E-3</v>
      </c>
      <c r="G514" t="s">
        <v>8220</v>
      </c>
      <c r="H514" t="s">
        <v>8223</v>
      </c>
      <c r="I514" t="s">
        <v>8245</v>
      </c>
      <c r="J514">
        <v>1479667727</v>
      </c>
      <c r="K514" s="10">
        <v>1475776127</v>
      </c>
      <c r="L514" s="15">
        <f t="shared" si="36"/>
        <v>42649.742210648154</v>
      </c>
      <c r="M514" t="b">
        <v>0</v>
      </c>
      <c r="N514">
        <v>2</v>
      </c>
      <c r="O514" t="b">
        <v>0</v>
      </c>
      <c r="P514" t="s">
        <v>8268</v>
      </c>
      <c r="Q514" t="str">
        <f t="shared" si="37"/>
        <v>film &amp; video</v>
      </c>
      <c r="R514" t="str">
        <f t="shared" si="38"/>
        <v>animation</v>
      </c>
      <c r="S514">
        <f t="shared" si="39"/>
        <v>2016</v>
      </c>
    </row>
    <row r="515" spans="1:19" ht="3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s="17">
        <f t="shared" ref="F515:F578" si="40">E515/D515</f>
        <v>0.13924</v>
      </c>
      <c r="G515" t="s">
        <v>8220</v>
      </c>
      <c r="H515" t="s">
        <v>8223</v>
      </c>
      <c r="I515" t="s">
        <v>8245</v>
      </c>
      <c r="J515">
        <v>1471244400</v>
      </c>
      <c r="K515" s="10">
        <v>1467387705</v>
      </c>
      <c r="L515" s="15">
        <f t="shared" ref="L515:L578" si="41">(K515/86400)+ DATE(1970,1,1)</f>
        <v>42552.653993055559</v>
      </c>
      <c r="M515" t="b">
        <v>0</v>
      </c>
      <c r="N515">
        <v>68</v>
      </c>
      <c r="O515" t="b">
        <v>0</v>
      </c>
      <c r="P515" t="s">
        <v>8268</v>
      </c>
      <c r="Q515" t="str">
        <f t="shared" ref="Q515:Q578" si="42">LEFT(P515, SEARCH("/",P515)-1)</f>
        <v>film &amp; video</v>
      </c>
      <c r="R515" t="str">
        <f t="shared" ref="R515:R578" si="43">RIGHT(P515,LEN(P515)-FIND("/",P515))</f>
        <v>animation</v>
      </c>
      <c r="S515">
        <f t="shared" ref="S515:S578" si="44">YEAR(L515)</f>
        <v>2016</v>
      </c>
    </row>
    <row r="516" spans="1:19" ht="46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s="17">
        <f t="shared" si="40"/>
        <v>3.3333333333333333E-2</v>
      </c>
      <c r="G516" t="s">
        <v>8220</v>
      </c>
      <c r="H516" t="s">
        <v>8228</v>
      </c>
      <c r="I516" t="s">
        <v>8250</v>
      </c>
      <c r="J516">
        <v>1407595447</v>
      </c>
      <c r="K516" s="10">
        <v>1405003447</v>
      </c>
      <c r="L516" s="15">
        <f t="shared" si="41"/>
        <v>41830.613969907405</v>
      </c>
      <c r="M516" t="b">
        <v>0</v>
      </c>
      <c r="N516">
        <v>3</v>
      </c>
      <c r="O516" t="b">
        <v>0</v>
      </c>
      <c r="P516" t="s">
        <v>8268</v>
      </c>
      <c r="Q516" t="str">
        <f t="shared" si="42"/>
        <v>film &amp; video</v>
      </c>
      <c r="R516" t="str">
        <f t="shared" si="43"/>
        <v>animation</v>
      </c>
      <c r="S516">
        <f t="shared" si="44"/>
        <v>2014</v>
      </c>
    </row>
    <row r="517" spans="1:19" ht="46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s="17">
        <f t="shared" si="40"/>
        <v>0.25413402061855672</v>
      </c>
      <c r="G517" t="s">
        <v>8220</v>
      </c>
      <c r="H517" t="s">
        <v>8223</v>
      </c>
      <c r="I517" t="s">
        <v>8245</v>
      </c>
      <c r="J517">
        <v>1451389601</v>
      </c>
      <c r="K517" s="10">
        <v>1447933601</v>
      </c>
      <c r="L517" s="15">
        <f t="shared" si="41"/>
        <v>42327.490752314814</v>
      </c>
      <c r="M517" t="b">
        <v>0</v>
      </c>
      <c r="N517">
        <v>34</v>
      </c>
      <c r="O517" t="b">
        <v>0</v>
      </c>
      <c r="P517" t="s">
        <v>8268</v>
      </c>
      <c r="Q517" t="str">
        <f t="shared" si="42"/>
        <v>film &amp; video</v>
      </c>
      <c r="R517" t="str">
        <f t="shared" si="43"/>
        <v>animation</v>
      </c>
      <c r="S517">
        <f t="shared" si="44"/>
        <v>2015</v>
      </c>
    </row>
    <row r="518" spans="1:19" ht="3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s="17">
        <f t="shared" si="40"/>
        <v>0</v>
      </c>
      <c r="G518" t="s">
        <v>8220</v>
      </c>
      <c r="H518" t="s">
        <v>8224</v>
      </c>
      <c r="I518" t="s">
        <v>8246</v>
      </c>
      <c r="J518">
        <v>1432752080</v>
      </c>
      <c r="K518" s="10">
        <v>1427568080</v>
      </c>
      <c r="L518" s="15">
        <f t="shared" si="41"/>
        <v>42091.778703703705</v>
      </c>
      <c r="M518" t="b">
        <v>0</v>
      </c>
      <c r="N518">
        <v>0</v>
      </c>
      <c r="O518" t="b">
        <v>0</v>
      </c>
      <c r="P518" t="s">
        <v>8268</v>
      </c>
      <c r="Q518" t="str">
        <f t="shared" si="42"/>
        <v>film &amp; video</v>
      </c>
      <c r="R518" t="str">
        <f t="shared" si="43"/>
        <v>animation</v>
      </c>
      <c r="S518">
        <f t="shared" si="44"/>
        <v>2015</v>
      </c>
    </row>
    <row r="519" spans="1:19" ht="46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s="17">
        <f t="shared" si="40"/>
        <v>1.3666666666666667E-2</v>
      </c>
      <c r="G519" t="s">
        <v>8220</v>
      </c>
      <c r="H519" t="s">
        <v>8223</v>
      </c>
      <c r="I519" t="s">
        <v>8245</v>
      </c>
      <c r="J519">
        <v>1486046761</v>
      </c>
      <c r="K519" s="10">
        <v>1483454761</v>
      </c>
      <c r="L519" s="15">
        <f t="shared" si="41"/>
        <v>42738.615289351852</v>
      </c>
      <c r="M519" t="b">
        <v>0</v>
      </c>
      <c r="N519">
        <v>3</v>
      </c>
      <c r="O519" t="b">
        <v>0</v>
      </c>
      <c r="P519" t="s">
        <v>8268</v>
      </c>
      <c r="Q519" t="str">
        <f t="shared" si="42"/>
        <v>film &amp; video</v>
      </c>
      <c r="R519" t="str">
        <f t="shared" si="43"/>
        <v>animation</v>
      </c>
      <c r="S519">
        <f t="shared" si="44"/>
        <v>2017</v>
      </c>
    </row>
    <row r="520" spans="1:19" ht="46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s="17">
        <f t="shared" si="40"/>
        <v>0</v>
      </c>
      <c r="G520" t="s">
        <v>8220</v>
      </c>
      <c r="H520" t="s">
        <v>8223</v>
      </c>
      <c r="I520" t="s">
        <v>8245</v>
      </c>
      <c r="J520">
        <v>1441550760</v>
      </c>
      <c r="K520" s="10">
        <v>1438958824</v>
      </c>
      <c r="L520" s="15">
        <f t="shared" si="41"/>
        <v>42223.616018518514</v>
      </c>
      <c r="M520" t="b">
        <v>0</v>
      </c>
      <c r="N520">
        <v>0</v>
      </c>
      <c r="O520" t="b">
        <v>0</v>
      </c>
      <c r="P520" t="s">
        <v>8268</v>
      </c>
      <c r="Q520" t="str">
        <f t="shared" si="42"/>
        <v>film &amp; video</v>
      </c>
      <c r="R520" t="str">
        <f t="shared" si="43"/>
        <v>animation</v>
      </c>
      <c r="S520">
        <f t="shared" si="44"/>
        <v>2015</v>
      </c>
    </row>
    <row r="521" spans="1:19" ht="46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s="17">
        <f t="shared" si="40"/>
        <v>0.22881426547787684</v>
      </c>
      <c r="G521" t="s">
        <v>8220</v>
      </c>
      <c r="H521" t="s">
        <v>8223</v>
      </c>
      <c r="I521" t="s">
        <v>8245</v>
      </c>
      <c r="J521">
        <v>1354699421</v>
      </c>
      <c r="K521" s="10">
        <v>1352107421</v>
      </c>
      <c r="L521" s="15">
        <f t="shared" si="41"/>
        <v>41218.391446759255</v>
      </c>
      <c r="M521" t="b">
        <v>0</v>
      </c>
      <c r="N521">
        <v>70</v>
      </c>
      <c r="O521" t="b">
        <v>0</v>
      </c>
      <c r="P521" t="s">
        <v>8268</v>
      </c>
      <c r="Q521" t="str">
        <f t="shared" si="42"/>
        <v>film &amp; video</v>
      </c>
      <c r="R521" t="str">
        <f t="shared" si="43"/>
        <v>animation</v>
      </c>
      <c r="S521">
        <f t="shared" si="44"/>
        <v>2012</v>
      </c>
    </row>
    <row r="522" spans="1:19" ht="46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s="17">
        <f t="shared" si="40"/>
        <v>1.0209999999999999</v>
      </c>
      <c r="G522" t="s">
        <v>8218</v>
      </c>
      <c r="H522" t="s">
        <v>8224</v>
      </c>
      <c r="I522" t="s">
        <v>8246</v>
      </c>
      <c r="J522">
        <v>1449766261</v>
      </c>
      <c r="K522" s="10">
        <v>1447174261</v>
      </c>
      <c r="L522" s="15">
        <f t="shared" si="41"/>
        <v>42318.702094907407</v>
      </c>
      <c r="M522" t="b">
        <v>0</v>
      </c>
      <c r="N522">
        <v>34</v>
      </c>
      <c r="O522" t="b">
        <v>1</v>
      </c>
      <c r="P522" t="s">
        <v>8269</v>
      </c>
      <c r="Q522" t="str">
        <f t="shared" si="42"/>
        <v>theater</v>
      </c>
      <c r="R522" t="str">
        <f t="shared" si="43"/>
        <v>plays</v>
      </c>
      <c r="S522">
        <f t="shared" si="44"/>
        <v>2015</v>
      </c>
    </row>
    <row r="523" spans="1:19" ht="46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s="17">
        <f t="shared" si="40"/>
        <v>1.0464</v>
      </c>
      <c r="G523" t="s">
        <v>8218</v>
      </c>
      <c r="H523" t="s">
        <v>8223</v>
      </c>
      <c r="I523" t="s">
        <v>8245</v>
      </c>
      <c r="J523">
        <v>1477976340</v>
      </c>
      <c r="K523" s="10">
        <v>1475460819</v>
      </c>
      <c r="L523" s="15">
        <f t="shared" si="41"/>
        <v>42646.092812499999</v>
      </c>
      <c r="M523" t="b">
        <v>0</v>
      </c>
      <c r="N523">
        <v>56</v>
      </c>
      <c r="O523" t="b">
        <v>1</v>
      </c>
      <c r="P523" t="s">
        <v>8269</v>
      </c>
      <c r="Q523" t="str">
        <f t="shared" si="42"/>
        <v>theater</v>
      </c>
      <c r="R523" t="str">
        <f t="shared" si="43"/>
        <v>plays</v>
      </c>
      <c r="S523">
        <f t="shared" si="44"/>
        <v>2016</v>
      </c>
    </row>
    <row r="524" spans="1:19" ht="46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s="17">
        <f t="shared" si="40"/>
        <v>1.1466666666666667</v>
      </c>
      <c r="G524" t="s">
        <v>8218</v>
      </c>
      <c r="H524" t="s">
        <v>8223</v>
      </c>
      <c r="I524" t="s">
        <v>8245</v>
      </c>
      <c r="J524">
        <v>1458518325</v>
      </c>
      <c r="K524" s="10">
        <v>1456793925</v>
      </c>
      <c r="L524" s="15">
        <f t="shared" si="41"/>
        <v>42430.040798611109</v>
      </c>
      <c r="M524" t="b">
        <v>0</v>
      </c>
      <c r="N524">
        <v>31</v>
      </c>
      <c r="O524" t="b">
        <v>1</v>
      </c>
      <c r="P524" t="s">
        <v>8269</v>
      </c>
      <c r="Q524" t="str">
        <f t="shared" si="42"/>
        <v>theater</v>
      </c>
      <c r="R524" t="str">
        <f t="shared" si="43"/>
        <v>plays</v>
      </c>
      <c r="S524">
        <f t="shared" si="44"/>
        <v>2016</v>
      </c>
    </row>
    <row r="525" spans="1:19" ht="46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s="17">
        <f t="shared" si="40"/>
        <v>1.206</v>
      </c>
      <c r="G525" t="s">
        <v>8218</v>
      </c>
      <c r="H525" t="s">
        <v>8223</v>
      </c>
      <c r="I525" t="s">
        <v>8245</v>
      </c>
      <c r="J525">
        <v>1442805076</v>
      </c>
      <c r="K525" s="10">
        <v>1440213076</v>
      </c>
      <c r="L525" s="15">
        <f t="shared" si="41"/>
        <v>42238.13282407407</v>
      </c>
      <c r="M525" t="b">
        <v>0</v>
      </c>
      <c r="N525">
        <v>84</v>
      </c>
      <c r="O525" t="b">
        <v>1</v>
      </c>
      <c r="P525" t="s">
        <v>8269</v>
      </c>
      <c r="Q525" t="str">
        <f t="shared" si="42"/>
        <v>theater</v>
      </c>
      <c r="R525" t="str">
        <f t="shared" si="43"/>
        <v>plays</v>
      </c>
      <c r="S525">
        <f t="shared" si="44"/>
        <v>2015</v>
      </c>
    </row>
    <row r="526" spans="1:19" ht="46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s="17">
        <f t="shared" si="40"/>
        <v>1.0867285714285715</v>
      </c>
      <c r="G526" t="s">
        <v>8218</v>
      </c>
      <c r="H526" t="s">
        <v>8224</v>
      </c>
      <c r="I526" t="s">
        <v>8246</v>
      </c>
      <c r="J526">
        <v>1464801169</v>
      </c>
      <c r="K526" s="10">
        <v>1462209169</v>
      </c>
      <c r="L526" s="15">
        <f t="shared" si="41"/>
        <v>42492.717233796298</v>
      </c>
      <c r="M526" t="b">
        <v>0</v>
      </c>
      <c r="N526">
        <v>130</v>
      </c>
      <c r="O526" t="b">
        <v>1</v>
      </c>
      <c r="P526" t="s">
        <v>8269</v>
      </c>
      <c r="Q526" t="str">
        <f t="shared" si="42"/>
        <v>theater</v>
      </c>
      <c r="R526" t="str">
        <f t="shared" si="43"/>
        <v>plays</v>
      </c>
      <c r="S526">
        <f t="shared" si="44"/>
        <v>2016</v>
      </c>
    </row>
    <row r="527" spans="1:19" ht="46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s="17">
        <f t="shared" si="40"/>
        <v>1</v>
      </c>
      <c r="G527" t="s">
        <v>8218</v>
      </c>
      <c r="H527" t="s">
        <v>8223</v>
      </c>
      <c r="I527" t="s">
        <v>8245</v>
      </c>
      <c r="J527">
        <v>1410601041</v>
      </c>
      <c r="K527" s="10">
        <v>1406713041</v>
      </c>
      <c r="L527" s="15">
        <f t="shared" si="41"/>
        <v>41850.400937500002</v>
      </c>
      <c r="M527" t="b">
        <v>0</v>
      </c>
      <c r="N527">
        <v>12</v>
      </c>
      <c r="O527" t="b">
        <v>1</v>
      </c>
      <c r="P527" t="s">
        <v>8269</v>
      </c>
      <c r="Q527" t="str">
        <f t="shared" si="42"/>
        <v>theater</v>
      </c>
      <c r="R527" t="str">
        <f t="shared" si="43"/>
        <v>plays</v>
      </c>
      <c r="S527">
        <f t="shared" si="44"/>
        <v>2014</v>
      </c>
    </row>
    <row r="528" spans="1:19" ht="46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s="17">
        <f t="shared" si="40"/>
        <v>1.1399999999999999</v>
      </c>
      <c r="G528" t="s">
        <v>8218</v>
      </c>
      <c r="H528" t="s">
        <v>8224</v>
      </c>
      <c r="I528" t="s">
        <v>8246</v>
      </c>
      <c r="J528">
        <v>1438966800</v>
      </c>
      <c r="K528" s="10">
        <v>1436278344</v>
      </c>
      <c r="L528" s="15">
        <f t="shared" si="41"/>
        <v>42192.591944444444</v>
      </c>
      <c r="M528" t="b">
        <v>0</v>
      </c>
      <c r="N528">
        <v>23</v>
      </c>
      <c r="O528" t="b">
        <v>1</v>
      </c>
      <c r="P528" t="s">
        <v>8269</v>
      </c>
      <c r="Q528" t="str">
        <f t="shared" si="42"/>
        <v>theater</v>
      </c>
      <c r="R528" t="str">
        <f t="shared" si="43"/>
        <v>plays</v>
      </c>
      <c r="S528">
        <f t="shared" si="44"/>
        <v>2015</v>
      </c>
    </row>
    <row r="529" spans="1:19" ht="46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s="17">
        <f t="shared" si="40"/>
        <v>1.0085</v>
      </c>
      <c r="G529" t="s">
        <v>8218</v>
      </c>
      <c r="H529" t="s">
        <v>8223</v>
      </c>
      <c r="I529" t="s">
        <v>8245</v>
      </c>
      <c r="J529">
        <v>1487347500</v>
      </c>
      <c r="K529" s="10">
        <v>1484715366</v>
      </c>
      <c r="L529" s="15">
        <f t="shared" si="41"/>
        <v>42753.205625000002</v>
      </c>
      <c r="M529" t="b">
        <v>0</v>
      </c>
      <c r="N529">
        <v>158</v>
      </c>
      <c r="O529" t="b">
        <v>1</v>
      </c>
      <c r="P529" t="s">
        <v>8269</v>
      </c>
      <c r="Q529" t="str">
        <f t="shared" si="42"/>
        <v>theater</v>
      </c>
      <c r="R529" t="str">
        <f t="shared" si="43"/>
        <v>plays</v>
      </c>
      <c r="S529">
        <f t="shared" si="44"/>
        <v>2017</v>
      </c>
    </row>
    <row r="530" spans="1:19" ht="16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s="17">
        <f t="shared" si="40"/>
        <v>1.1565217391304348</v>
      </c>
      <c r="G530" t="s">
        <v>8218</v>
      </c>
      <c r="H530" t="s">
        <v>8223</v>
      </c>
      <c r="I530" t="s">
        <v>8245</v>
      </c>
      <c r="J530">
        <v>1434921600</v>
      </c>
      <c r="K530" s="10">
        <v>1433109907</v>
      </c>
      <c r="L530" s="15">
        <f t="shared" si="41"/>
        <v>42155.920219907406</v>
      </c>
      <c r="M530" t="b">
        <v>0</v>
      </c>
      <c r="N530">
        <v>30</v>
      </c>
      <c r="O530" t="b">
        <v>1</v>
      </c>
      <c r="P530" t="s">
        <v>8269</v>
      </c>
      <c r="Q530" t="str">
        <f t="shared" si="42"/>
        <v>theater</v>
      </c>
      <c r="R530" t="str">
        <f t="shared" si="43"/>
        <v>plays</v>
      </c>
      <c r="S530">
        <f t="shared" si="44"/>
        <v>2015</v>
      </c>
    </row>
    <row r="531" spans="1:19" ht="46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s="17">
        <f t="shared" si="40"/>
        <v>1.3041666666666667</v>
      </c>
      <c r="G531" t="s">
        <v>8218</v>
      </c>
      <c r="H531" t="s">
        <v>8228</v>
      </c>
      <c r="I531" t="s">
        <v>8250</v>
      </c>
      <c r="J531">
        <v>1484110800</v>
      </c>
      <c r="K531" s="10">
        <v>1482281094</v>
      </c>
      <c r="L531" s="15">
        <f t="shared" si="41"/>
        <v>42725.031180555554</v>
      </c>
      <c r="M531" t="b">
        <v>0</v>
      </c>
      <c r="N531">
        <v>18</v>
      </c>
      <c r="O531" t="b">
        <v>1</v>
      </c>
      <c r="P531" t="s">
        <v>8269</v>
      </c>
      <c r="Q531" t="str">
        <f t="shared" si="42"/>
        <v>theater</v>
      </c>
      <c r="R531" t="str">
        <f t="shared" si="43"/>
        <v>plays</v>
      </c>
      <c r="S531">
        <f t="shared" si="44"/>
        <v>2016</v>
      </c>
    </row>
    <row r="532" spans="1:19" ht="46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s="17">
        <f t="shared" si="40"/>
        <v>1.0778267254038179</v>
      </c>
      <c r="G532" t="s">
        <v>8218</v>
      </c>
      <c r="H532" t="s">
        <v>8223</v>
      </c>
      <c r="I532" t="s">
        <v>8245</v>
      </c>
      <c r="J532">
        <v>1435111200</v>
      </c>
      <c r="K532" s="10">
        <v>1433254268</v>
      </c>
      <c r="L532" s="15">
        <f t="shared" si="41"/>
        <v>42157.591064814813</v>
      </c>
      <c r="M532" t="b">
        <v>0</v>
      </c>
      <c r="N532">
        <v>29</v>
      </c>
      <c r="O532" t="b">
        <v>1</v>
      </c>
      <c r="P532" t="s">
        <v>8269</v>
      </c>
      <c r="Q532" t="str">
        <f t="shared" si="42"/>
        <v>theater</v>
      </c>
      <c r="R532" t="str">
        <f t="shared" si="43"/>
        <v>plays</v>
      </c>
      <c r="S532">
        <f t="shared" si="44"/>
        <v>2015</v>
      </c>
    </row>
    <row r="533" spans="1:19" ht="46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s="17">
        <f t="shared" si="40"/>
        <v>1</v>
      </c>
      <c r="G533" t="s">
        <v>8218</v>
      </c>
      <c r="H533" t="s">
        <v>8223</v>
      </c>
      <c r="I533" t="s">
        <v>8245</v>
      </c>
      <c r="J533">
        <v>1481957940</v>
      </c>
      <c r="K533" s="10">
        <v>1478050429</v>
      </c>
      <c r="L533" s="15">
        <f t="shared" si="41"/>
        <v>42676.065150462964</v>
      </c>
      <c r="M533" t="b">
        <v>0</v>
      </c>
      <c r="N533">
        <v>31</v>
      </c>
      <c r="O533" t="b">
        <v>1</v>
      </c>
      <c r="P533" t="s">
        <v>8269</v>
      </c>
      <c r="Q533" t="str">
        <f t="shared" si="42"/>
        <v>theater</v>
      </c>
      <c r="R533" t="str">
        <f t="shared" si="43"/>
        <v>plays</v>
      </c>
      <c r="S533">
        <f t="shared" si="44"/>
        <v>2016</v>
      </c>
    </row>
    <row r="534" spans="1:19" ht="46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s="17">
        <f t="shared" si="40"/>
        <v>1.2324999999999999</v>
      </c>
      <c r="G534" t="s">
        <v>8218</v>
      </c>
      <c r="H534" t="s">
        <v>8223</v>
      </c>
      <c r="I534" t="s">
        <v>8245</v>
      </c>
      <c r="J534">
        <v>1463098208</v>
      </c>
      <c r="K534" s="10">
        <v>1460506208</v>
      </c>
      <c r="L534" s="15">
        <f t="shared" si="41"/>
        <v>42473.007037037038</v>
      </c>
      <c r="M534" t="b">
        <v>0</v>
      </c>
      <c r="N534">
        <v>173</v>
      </c>
      <c r="O534" t="b">
        <v>1</v>
      </c>
      <c r="P534" t="s">
        <v>8269</v>
      </c>
      <c r="Q534" t="str">
        <f t="shared" si="42"/>
        <v>theater</v>
      </c>
      <c r="R534" t="str">
        <f t="shared" si="43"/>
        <v>plays</v>
      </c>
      <c r="S534">
        <f t="shared" si="44"/>
        <v>2016</v>
      </c>
    </row>
    <row r="535" spans="1:19" ht="46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s="17">
        <f t="shared" si="40"/>
        <v>1.002</v>
      </c>
      <c r="G535" t="s">
        <v>8218</v>
      </c>
      <c r="H535" t="s">
        <v>8224</v>
      </c>
      <c r="I535" t="s">
        <v>8246</v>
      </c>
      <c r="J535">
        <v>1463394365</v>
      </c>
      <c r="K535" s="10">
        <v>1461320765</v>
      </c>
      <c r="L535" s="15">
        <f t="shared" si="41"/>
        <v>42482.43478009259</v>
      </c>
      <c r="M535" t="b">
        <v>0</v>
      </c>
      <c r="N535">
        <v>17</v>
      </c>
      <c r="O535" t="b">
        <v>1</v>
      </c>
      <c r="P535" t="s">
        <v>8269</v>
      </c>
      <c r="Q535" t="str">
        <f t="shared" si="42"/>
        <v>theater</v>
      </c>
      <c r="R535" t="str">
        <f t="shared" si="43"/>
        <v>plays</v>
      </c>
      <c r="S535">
        <f t="shared" si="44"/>
        <v>2016</v>
      </c>
    </row>
    <row r="536" spans="1:19" ht="46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s="17">
        <f t="shared" si="40"/>
        <v>1.0466666666666666</v>
      </c>
      <c r="G536" t="s">
        <v>8218</v>
      </c>
      <c r="H536" t="s">
        <v>8233</v>
      </c>
      <c r="I536" t="s">
        <v>8253</v>
      </c>
      <c r="J536">
        <v>1446418800</v>
      </c>
      <c r="K536" s="10">
        <v>1443036470</v>
      </c>
      <c r="L536" s="15">
        <f t="shared" si="41"/>
        <v>42270.810995370368</v>
      </c>
      <c r="M536" t="b">
        <v>0</v>
      </c>
      <c r="N536">
        <v>48</v>
      </c>
      <c r="O536" t="b">
        <v>1</v>
      </c>
      <c r="P536" t="s">
        <v>8269</v>
      </c>
      <c r="Q536" t="str">
        <f t="shared" si="42"/>
        <v>theater</v>
      </c>
      <c r="R536" t="str">
        <f t="shared" si="43"/>
        <v>plays</v>
      </c>
      <c r="S536">
        <f t="shared" si="44"/>
        <v>2015</v>
      </c>
    </row>
    <row r="537" spans="1:19" ht="3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s="17">
        <f t="shared" si="40"/>
        <v>1.0249999999999999</v>
      </c>
      <c r="G537" t="s">
        <v>8218</v>
      </c>
      <c r="H537" t="s">
        <v>8224</v>
      </c>
      <c r="I537" t="s">
        <v>8246</v>
      </c>
      <c r="J537">
        <v>1483707905</v>
      </c>
      <c r="K537" s="10">
        <v>1481115905</v>
      </c>
      <c r="L537" s="15">
        <f t="shared" si="41"/>
        <v>42711.54519675926</v>
      </c>
      <c r="M537" t="b">
        <v>0</v>
      </c>
      <c r="N537">
        <v>59</v>
      </c>
      <c r="O537" t="b">
        <v>1</v>
      </c>
      <c r="P537" t="s">
        <v>8269</v>
      </c>
      <c r="Q537" t="str">
        <f t="shared" si="42"/>
        <v>theater</v>
      </c>
      <c r="R537" t="str">
        <f t="shared" si="43"/>
        <v>plays</v>
      </c>
      <c r="S537">
        <f t="shared" si="44"/>
        <v>2016</v>
      </c>
    </row>
    <row r="538" spans="1:19" ht="46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s="17">
        <f t="shared" si="40"/>
        <v>1.1825757575757576</v>
      </c>
      <c r="G538" t="s">
        <v>8218</v>
      </c>
      <c r="H538" t="s">
        <v>8224</v>
      </c>
      <c r="I538" t="s">
        <v>8246</v>
      </c>
      <c r="J538">
        <v>1438624800</v>
      </c>
      <c r="K538" s="10">
        <v>1435133807</v>
      </c>
      <c r="L538" s="15">
        <f t="shared" si="41"/>
        <v>42179.344988425924</v>
      </c>
      <c r="M538" t="b">
        <v>0</v>
      </c>
      <c r="N538">
        <v>39</v>
      </c>
      <c r="O538" t="b">
        <v>1</v>
      </c>
      <c r="P538" t="s">
        <v>8269</v>
      </c>
      <c r="Q538" t="str">
        <f t="shared" si="42"/>
        <v>theater</v>
      </c>
      <c r="R538" t="str">
        <f t="shared" si="43"/>
        <v>plays</v>
      </c>
      <c r="S538">
        <f t="shared" si="44"/>
        <v>2015</v>
      </c>
    </row>
    <row r="539" spans="1:19" ht="46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s="17">
        <f t="shared" si="40"/>
        <v>1.2050000000000001</v>
      </c>
      <c r="G539" t="s">
        <v>8218</v>
      </c>
      <c r="H539" t="s">
        <v>8223</v>
      </c>
      <c r="I539" t="s">
        <v>8245</v>
      </c>
      <c r="J539">
        <v>1446665191</v>
      </c>
      <c r="K539" s="10">
        <v>1444069591</v>
      </c>
      <c r="L539" s="15">
        <f t="shared" si="41"/>
        <v>42282.768414351856</v>
      </c>
      <c r="M539" t="b">
        <v>0</v>
      </c>
      <c r="N539">
        <v>59</v>
      </c>
      <c r="O539" t="b">
        <v>1</v>
      </c>
      <c r="P539" t="s">
        <v>8269</v>
      </c>
      <c r="Q539" t="str">
        <f t="shared" si="42"/>
        <v>theater</v>
      </c>
      <c r="R539" t="str">
        <f t="shared" si="43"/>
        <v>plays</v>
      </c>
      <c r="S539">
        <f t="shared" si="44"/>
        <v>2015</v>
      </c>
    </row>
    <row r="540" spans="1:19" ht="46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s="17">
        <f t="shared" si="40"/>
        <v>3.0242</v>
      </c>
      <c r="G540" t="s">
        <v>8218</v>
      </c>
      <c r="H540" t="s">
        <v>8223</v>
      </c>
      <c r="I540" t="s">
        <v>8245</v>
      </c>
      <c r="J540">
        <v>1463166263</v>
      </c>
      <c r="K540" s="10">
        <v>1460574263</v>
      </c>
      <c r="L540" s="15">
        <f t="shared" si="41"/>
        <v>42473.794710648144</v>
      </c>
      <c r="M540" t="b">
        <v>0</v>
      </c>
      <c r="N540">
        <v>60</v>
      </c>
      <c r="O540" t="b">
        <v>1</v>
      </c>
      <c r="P540" t="s">
        <v>8269</v>
      </c>
      <c r="Q540" t="str">
        <f t="shared" si="42"/>
        <v>theater</v>
      </c>
      <c r="R540" t="str">
        <f t="shared" si="43"/>
        <v>plays</v>
      </c>
      <c r="S540">
        <f t="shared" si="44"/>
        <v>2016</v>
      </c>
    </row>
    <row r="541" spans="1:19" ht="46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s="17">
        <f t="shared" si="40"/>
        <v>1.00644</v>
      </c>
      <c r="G541" t="s">
        <v>8218</v>
      </c>
      <c r="H541" t="s">
        <v>8224</v>
      </c>
      <c r="I541" t="s">
        <v>8246</v>
      </c>
      <c r="J541">
        <v>1467681107</v>
      </c>
      <c r="K541" s="10">
        <v>1465866707</v>
      </c>
      <c r="L541" s="15">
        <f t="shared" si="41"/>
        <v>42535.049849537041</v>
      </c>
      <c r="M541" t="b">
        <v>0</v>
      </c>
      <c r="N541">
        <v>20</v>
      </c>
      <c r="O541" t="b">
        <v>1</v>
      </c>
      <c r="P541" t="s">
        <v>8269</v>
      </c>
      <c r="Q541" t="str">
        <f t="shared" si="42"/>
        <v>theater</v>
      </c>
      <c r="R541" t="str">
        <f t="shared" si="43"/>
        <v>plays</v>
      </c>
      <c r="S541">
        <f t="shared" si="44"/>
        <v>2016</v>
      </c>
    </row>
    <row r="542" spans="1:19" ht="6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s="17">
        <f t="shared" si="40"/>
        <v>6.666666666666667E-5</v>
      </c>
      <c r="G542" t="s">
        <v>8220</v>
      </c>
      <c r="H542" t="s">
        <v>8223</v>
      </c>
      <c r="I542" t="s">
        <v>8245</v>
      </c>
      <c r="J542">
        <v>1423078606</v>
      </c>
      <c r="K542" s="10">
        <v>1420486606</v>
      </c>
      <c r="L542" s="15">
        <f t="shared" si="41"/>
        <v>42009.817199074074</v>
      </c>
      <c r="M542" t="b">
        <v>0</v>
      </c>
      <c r="N542">
        <v>1</v>
      </c>
      <c r="O542" t="b">
        <v>0</v>
      </c>
      <c r="P542" t="s">
        <v>8270</v>
      </c>
      <c r="Q542" t="str">
        <f t="shared" si="42"/>
        <v>technology</v>
      </c>
      <c r="R542" t="str">
        <f t="shared" si="43"/>
        <v>web</v>
      </c>
      <c r="S542">
        <f t="shared" si="44"/>
        <v>2015</v>
      </c>
    </row>
    <row r="543" spans="1:19" ht="46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s="17">
        <f t="shared" si="40"/>
        <v>5.5555555555555558E-3</v>
      </c>
      <c r="G543" t="s">
        <v>8220</v>
      </c>
      <c r="H543" t="s">
        <v>8223</v>
      </c>
      <c r="I543" t="s">
        <v>8245</v>
      </c>
      <c r="J543">
        <v>1446080834</v>
      </c>
      <c r="K543" s="10">
        <v>1443488834</v>
      </c>
      <c r="L543" s="15">
        <f t="shared" si="41"/>
        <v>42276.046689814815</v>
      </c>
      <c r="M543" t="b">
        <v>0</v>
      </c>
      <c r="N543">
        <v>1</v>
      </c>
      <c r="O543" t="b">
        <v>0</v>
      </c>
      <c r="P543" t="s">
        <v>8270</v>
      </c>
      <c r="Q543" t="str">
        <f t="shared" si="42"/>
        <v>technology</v>
      </c>
      <c r="R543" t="str">
        <f t="shared" si="43"/>
        <v>web</v>
      </c>
      <c r="S543">
        <f t="shared" si="44"/>
        <v>2015</v>
      </c>
    </row>
    <row r="544" spans="1:19" ht="46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s="17">
        <f t="shared" si="40"/>
        <v>3.9999999999999998E-6</v>
      </c>
      <c r="G544" t="s">
        <v>8220</v>
      </c>
      <c r="H544" t="s">
        <v>8223</v>
      </c>
      <c r="I544" t="s">
        <v>8245</v>
      </c>
      <c r="J544">
        <v>1462293716</v>
      </c>
      <c r="K544" s="10">
        <v>1457113316</v>
      </c>
      <c r="L544" s="15">
        <f t="shared" si="41"/>
        <v>42433.737453703703</v>
      </c>
      <c r="M544" t="b">
        <v>0</v>
      </c>
      <c r="N544">
        <v>1</v>
      </c>
      <c r="O544" t="b">
        <v>0</v>
      </c>
      <c r="P544" t="s">
        <v>8270</v>
      </c>
      <c r="Q544" t="str">
        <f t="shared" si="42"/>
        <v>technology</v>
      </c>
      <c r="R544" t="str">
        <f t="shared" si="43"/>
        <v>web</v>
      </c>
      <c r="S544">
        <f t="shared" si="44"/>
        <v>2016</v>
      </c>
    </row>
    <row r="545" spans="1:19" ht="46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s="17">
        <f t="shared" si="40"/>
        <v>3.1818181818181819E-3</v>
      </c>
      <c r="G545" t="s">
        <v>8220</v>
      </c>
      <c r="H545" t="s">
        <v>8225</v>
      </c>
      <c r="I545" t="s">
        <v>8247</v>
      </c>
      <c r="J545">
        <v>1414807962</v>
      </c>
      <c r="K545" s="10">
        <v>1412215962</v>
      </c>
      <c r="L545" s="15">
        <f t="shared" si="41"/>
        <v>41914.092152777775</v>
      </c>
      <c r="M545" t="b">
        <v>0</v>
      </c>
      <c r="N545">
        <v>2</v>
      </c>
      <c r="O545" t="b">
        <v>0</v>
      </c>
      <c r="P545" t="s">
        <v>8270</v>
      </c>
      <c r="Q545" t="str">
        <f t="shared" si="42"/>
        <v>technology</v>
      </c>
      <c r="R545" t="str">
        <f t="shared" si="43"/>
        <v>web</v>
      </c>
      <c r="S545">
        <f t="shared" si="44"/>
        <v>2014</v>
      </c>
    </row>
    <row r="546" spans="1:19" ht="46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s="17">
        <f t="shared" si="40"/>
        <v>1.2E-2</v>
      </c>
      <c r="G546" t="s">
        <v>8220</v>
      </c>
      <c r="H546" t="s">
        <v>8223</v>
      </c>
      <c r="I546" t="s">
        <v>8245</v>
      </c>
      <c r="J546">
        <v>1467647160</v>
      </c>
      <c r="K546" s="10">
        <v>1465055160</v>
      </c>
      <c r="L546" s="15">
        <f t="shared" si="41"/>
        <v>42525.656944444447</v>
      </c>
      <c r="M546" t="b">
        <v>0</v>
      </c>
      <c r="N546">
        <v>2</v>
      </c>
      <c r="O546" t="b">
        <v>0</v>
      </c>
      <c r="P546" t="s">
        <v>8270</v>
      </c>
      <c r="Q546" t="str">
        <f t="shared" si="42"/>
        <v>technology</v>
      </c>
      <c r="R546" t="str">
        <f t="shared" si="43"/>
        <v>web</v>
      </c>
      <c r="S546">
        <f t="shared" si="44"/>
        <v>2016</v>
      </c>
    </row>
    <row r="547" spans="1:19" ht="46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s="17">
        <f t="shared" si="40"/>
        <v>0.27383999999999997</v>
      </c>
      <c r="G547" t="s">
        <v>8220</v>
      </c>
      <c r="H547" t="s">
        <v>8229</v>
      </c>
      <c r="I547" t="s">
        <v>8248</v>
      </c>
      <c r="J547">
        <v>1447600389</v>
      </c>
      <c r="K547" s="10">
        <v>1444140789</v>
      </c>
      <c r="L547" s="15">
        <f t="shared" si="41"/>
        <v>42283.592465277776</v>
      </c>
      <c r="M547" t="b">
        <v>0</v>
      </c>
      <c r="N547">
        <v>34</v>
      </c>
      <c r="O547" t="b">
        <v>0</v>
      </c>
      <c r="P547" t="s">
        <v>8270</v>
      </c>
      <c r="Q547" t="str">
        <f t="shared" si="42"/>
        <v>technology</v>
      </c>
      <c r="R547" t="str">
        <f t="shared" si="43"/>
        <v>web</v>
      </c>
      <c r="S547">
        <f t="shared" si="44"/>
        <v>2015</v>
      </c>
    </row>
    <row r="548" spans="1:19" ht="46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s="17">
        <f t="shared" si="40"/>
        <v>8.6666666666666663E-4</v>
      </c>
      <c r="G548" t="s">
        <v>8220</v>
      </c>
      <c r="H548" t="s">
        <v>8223</v>
      </c>
      <c r="I548" t="s">
        <v>8245</v>
      </c>
      <c r="J548">
        <v>1445097715</v>
      </c>
      <c r="K548" s="10">
        <v>1441209715</v>
      </c>
      <c r="L548" s="15">
        <f t="shared" si="41"/>
        <v>42249.667997685188</v>
      </c>
      <c r="M548" t="b">
        <v>0</v>
      </c>
      <c r="N548">
        <v>2</v>
      </c>
      <c r="O548" t="b">
        <v>0</v>
      </c>
      <c r="P548" t="s">
        <v>8270</v>
      </c>
      <c r="Q548" t="str">
        <f t="shared" si="42"/>
        <v>technology</v>
      </c>
      <c r="R548" t="str">
        <f t="shared" si="43"/>
        <v>web</v>
      </c>
      <c r="S548">
        <f t="shared" si="44"/>
        <v>2015</v>
      </c>
    </row>
    <row r="549" spans="1:19" ht="46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s="17">
        <f t="shared" si="40"/>
        <v>0</v>
      </c>
      <c r="G549" t="s">
        <v>8220</v>
      </c>
      <c r="H549" t="s">
        <v>8224</v>
      </c>
      <c r="I549" t="s">
        <v>8246</v>
      </c>
      <c r="J549">
        <v>1455122564</v>
      </c>
      <c r="K549" s="10">
        <v>1452530564</v>
      </c>
      <c r="L549" s="15">
        <f t="shared" si="41"/>
        <v>42380.696342592593</v>
      </c>
      <c r="M549" t="b">
        <v>0</v>
      </c>
      <c r="N549">
        <v>0</v>
      </c>
      <c r="O549" t="b">
        <v>0</v>
      </c>
      <c r="P549" t="s">
        <v>8270</v>
      </c>
      <c r="Q549" t="str">
        <f t="shared" si="42"/>
        <v>technology</v>
      </c>
      <c r="R549" t="str">
        <f t="shared" si="43"/>
        <v>web</v>
      </c>
      <c r="S549">
        <f t="shared" si="44"/>
        <v>2016</v>
      </c>
    </row>
    <row r="550" spans="1:19" ht="46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s="17">
        <f t="shared" si="40"/>
        <v>8.9999999999999998E-4</v>
      </c>
      <c r="G550" t="s">
        <v>8220</v>
      </c>
      <c r="H550" t="s">
        <v>8224</v>
      </c>
      <c r="I550" t="s">
        <v>8246</v>
      </c>
      <c r="J550">
        <v>1446154848</v>
      </c>
      <c r="K550" s="10">
        <v>1443562848</v>
      </c>
      <c r="L550" s="15">
        <f t="shared" si="41"/>
        <v>42276.903333333335</v>
      </c>
      <c r="M550" t="b">
        <v>0</v>
      </c>
      <c r="N550">
        <v>1</v>
      </c>
      <c r="O550" t="b">
        <v>0</v>
      </c>
      <c r="P550" t="s">
        <v>8270</v>
      </c>
      <c r="Q550" t="str">
        <f t="shared" si="42"/>
        <v>technology</v>
      </c>
      <c r="R550" t="str">
        <f t="shared" si="43"/>
        <v>web</v>
      </c>
      <c r="S550">
        <f t="shared" si="44"/>
        <v>2015</v>
      </c>
    </row>
    <row r="551" spans="1:19" ht="46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s="17">
        <f t="shared" si="40"/>
        <v>2.7199999999999998E-2</v>
      </c>
      <c r="G551" t="s">
        <v>8220</v>
      </c>
      <c r="H551" t="s">
        <v>8224</v>
      </c>
      <c r="I551" t="s">
        <v>8246</v>
      </c>
      <c r="J551">
        <v>1436368622</v>
      </c>
      <c r="K551" s="10">
        <v>1433776622</v>
      </c>
      <c r="L551" s="15">
        <f t="shared" si="41"/>
        <v>42163.636828703704</v>
      </c>
      <c r="M551" t="b">
        <v>0</v>
      </c>
      <c r="N551">
        <v>8</v>
      </c>
      <c r="O551" t="b">
        <v>0</v>
      </c>
      <c r="P551" t="s">
        <v>8270</v>
      </c>
      <c r="Q551" t="str">
        <f t="shared" si="42"/>
        <v>technology</v>
      </c>
      <c r="R551" t="str">
        <f t="shared" si="43"/>
        <v>web</v>
      </c>
      <c r="S551">
        <f t="shared" si="44"/>
        <v>2015</v>
      </c>
    </row>
    <row r="552" spans="1:19" ht="46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s="17">
        <f t="shared" si="40"/>
        <v>7.0000000000000001E-3</v>
      </c>
      <c r="G552" t="s">
        <v>8220</v>
      </c>
      <c r="H552" t="s">
        <v>8228</v>
      </c>
      <c r="I552" t="s">
        <v>8250</v>
      </c>
      <c r="J552">
        <v>1485838800</v>
      </c>
      <c r="K552" s="10">
        <v>1484756245</v>
      </c>
      <c r="L552" s="15">
        <f t="shared" si="41"/>
        <v>42753.678761574076</v>
      </c>
      <c r="M552" t="b">
        <v>0</v>
      </c>
      <c r="N552">
        <v>4</v>
      </c>
      <c r="O552" t="b">
        <v>0</v>
      </c>
      <c r="P552" t="s">
        <v>8270</v>
      </c>
      <c r="Q552" t="str">
        <f t="shared" si="42"/>
        <v>technology</v>
      </c>
      <c r="R552" t="str">
        <f t="shared" si="43"/>
        <v>web</v>
      </c>
      <c r="S552">
        <f t="shared" si="44"/>
        <v>2017</v>
      </c>
    </row>
    <row r="553" spans="1:19" ht="46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s="17">
        <f t="shared" si="40"/>
        <v>5.0413333333333331E-2</v>
      </c>
      <c r="G553" t="s">
        <v>8220</v>
      </c>
      <c r="H553" t="s">
        <v>8223</v>
      </c>
      <c r="I553" t="s">
        <v>8245</v>
      </c>
      <c r="J553">
        <v>1438451580</v>
      </c>
      <c r="K553" s="10">
        <v>1434609424</v>
      </c>
      <c r="L553" s="15">
        <f t="shared" si="41"/>
        <v>42173.275740740741</v>
      </c>
      <c r="M553" t="b">
        <v>0</v>
      </c>
      <c r="N553">
        <v>28</v>
      </c>
      <c r="O553" t="b">
        <v>0</v>
      </c>
      <c r="P553" t="s">
        <v>8270</v>
      </c>
      <c r="Q553" t="str">
        <f t="shared" si="42"/>
        <v>technology</v>
      </c>
      <c r="R553" t="str">
        <f t="shared" si="43"/>
        <v>web</v>
      </c>
      <c r="S553">
        <f t="shared" si="44"/>
        <v>2015</v>
      </c>
    </row>
    <row r="554" spans="1:19" ht="46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s="17">
        <f t="shared" si="40"/>
        <v>0</v>
      </c>
      <c r="G554" t="s">
        <v>8220</v>
      </c>
      <c r="H554" t="s">
        <v>8228</v>
      </c>
      <c r="I554" t="s">
        <v>8250</v>
      </c>
      <c r="J554">
        <v>1452350896</v>
      </c>
      <c r="K554" s="10">
        <v>1447166896</v>
      </c>
      <c r="L554" s="15">
        <f t="shared" si="41"/>
        <v>42318.616851851853</v>
      </c>
      <c r="M554" t="b">
        <v>0</v>
      </c>
      <c r="N554">
        <v>0</v>
      </c>
      <c r="O554" t="b">
        <v>0</v>
      </c>
      <c r="P554" t="s">
        <v>8270</v>
      </c>
      <c r="Q554" t="str">
        <f t="shared" si="42"/>
        <v>technology</v>
      </c>
      <c r="R554" t="str">
        <f t="shared" si="43"/>
        <v>web</v>
      </c>
      <c r="S554">
        <f t="shared" si="44"/>
        <v>2015</v>
      </c>
    </row>
    <row r="555" spans="1:19" ht="46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s="17">
        <f t="shared" si="40"/>
        <v>4.9199999999999999E-3</v>
      </c>
      <c r="G555" t="s">
        <v>8220</v>
      </c>
      <c r="H555" t="s">
        <v>8223</v>
      </c>
      <c r="I555" t="s">
        <v>8245</v>
      </c>
      <c r="J555">
        <v>1415988991</v>
      </c>
      <c r="K555" s="10">
        <v>1413393391</v>
      </c>
      <c r="L555" s="15">
        <f t="shared" si="41"/>
        <v>41927.71980324074</v>
      </c>
      <c r="M555" t="b">
        <v>0</v>
      </c>
      <c r="N555">
        <v>6</v>
      </c>
      <c r="O555" t="b">
        <v>0</v>
      </c>
      <c r="P555" t="s">
        <v>8270</v>
      </c>
      <c r="Q555" t="str">
        <f t="shared" si="42"/>
        <v>technology</v>
      </c>
      <c r="R555" t="str">
        <f t="shared" si="43"/>
        <v>web</v>
      </c>
      <c r="S555">
        <f t="shared" si="44"/>
        <v>2014</v>
      </c>
    </row>
    <row r="556" spans="1:19" ht="46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s="17">
        <f t="shared" si="40"/>
        <v>0.36589147286821705</v>
      </c>
      <c r="G556" t="s">
        <v>8220</v>
      </c>
      <c r="H556" t="s">
        <v>8223</v>
      </c>
      <c r="I556" t="s">
        <v>8245</v>
      </c>
      <c r="J556">
        <v>1413735972</v>
      </c>
      <c r="K556" s="10">
        <v>1411143972</v>
      </c>
      <c r="L556" s="15">
        <f t="shared" si="41"/>
        <v>41901.684861111113</v>
      </c>
      <c r="M556" t="b">
        <v>0</v>
      </c>
      <c r="N556">
        <v>22</v>
      </c>
      <c r="O556" t="b">
        <v>0</v>
      </c>
      <c r="P556" t="s">
        <v>8270</v>
      </c>
      <c r="Q556" t="str">
        <f t="shared" si="42"/>
        <v>technology</v>
      </c>
      <c r="R556" t="str">
        <f t="shared" si="43"/>
        <v>web</v>
      </c>
      <c r="S556">
        <f t="shared" si="44"/>
        <v>2014</v>
      </c>
    </row>
    <row r="557" spans="1:19" ht="46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s="17">
        <f t="shared" si="40"/>
        <v>0</v>
      </c>
      <c r="G557" t="s">
        <v>8220</v>
      </c>
      <c r="H557" t="s">
        <v>8224</v>
      </c>
      <c r="I557" t="s">
        <v>8246</v>
      </c>
      <c r="J557">
        <v>1465720143</v>
      </c>
      <c r="K557" s="10">
        <v>1463128143</v>
      </c>
      <c r="L557" s="15">
        <f t="shared" si="41"/>
        <v>42503.353506944448</v>
      </c>
      <c r="M557" t="b">
        <v>0</v>
      </c>
      <c r="N557">
        <v>0</v>
      </c>
      <c r="O557" t="b">
        <v>0</v>
      </c>
      <c r="P557" t="s">
        <v>8270</v>
      </c>
      <c r="Q557" t="str">
        <f t="shared" si="42"/>
        <v>technology</v>
      </c>
      <c r="R557" t="str">
        <f t="shared" si="43"/>
        <v>web</v>
      </c>
      <c r="S557">
        <f t="shared" si="44"/>
        <v>2016</v>
      </c>
    </row>
    <row r="558" spans="1:19" ht="3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s="17">
        <f t="shared" si="40"/>
        <v>2.5000000000000001E-2</v>
      </c>
      <c r="G558" t="s">
        <v>8220</v>
      </c>
      <c r="H558" t="s">
        <v>8223</v>
      </c>
      <c r="I558" t="s">
        <v>8245</v>
      </c>
      <c r="J558">
        <v>1452112717</v>
      </c>
      <c r="K558" s="10">
        <v>1449520717</v>
      </c>
      <c r="L558" s="15">
        <f t="shared" si="41"/>
        <v>42345.860150462962</v>
      </c>
      <c r="M558" t="b">
        <v>0</v>
      </c>
      <c r="N558">
        <v>1</v>
      </c>
      <c r="O558" t="b">
        <v>0</v>
      </c>
      <c r="P558" t="s">
        <v>8270</v>
      </c>
      <c r="Q558" t="str">
        <f t="shared" si="42"/>
        <v>technology</v>
      </c>
      <c r="R558" t="str">
        <f t="shared" si="43"/>
        <v>web</v>
      </c>
      <c r="S558">
        <f t="shared" si="44"/>
        <v>2015</v>
      </c>
    </row>
    <row r="559" spans="1:19" ht="46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s="17">
        <f t="shared" si="40"/>
        <v>9.1066666666666674E-3</v>
      </c>
      <c r="G559" t="s">
        <v>8220</v>
      </c>
      <c r="H559" t="s">
        <v>8235</v>
      </c>
      <c r="I559" t="s">
        <v>8248</v>
      </c>
      <c r="J559">
        <v>1480721803</v>
      </c>
      <c r="K559" s="10">
        <v>1478126203</v>
      </c>
      <c r="L559" s="15">
        <f t="shared" si="41"/>
        <v>42676.942164351851</v>
      </c>
      <c r="M559" t="b">
        <v>0</v>
      </c>
      <c r="N559">
        <v>20</v>
      </c>
      <c r="O559" t="b">
        <v>0</v>
      </c>
      <c r="P559" t="s">
        <v>8270</v>
      </c>
      <c r="Q559" t="str">
        <f t="shared" si="42"/>
        <v>technology</v>
      </c>
      <c r="R559" t="str">
        <f t="shared" si="43"/>
        <v>web</v>
      </c>
      <c r="S559">
        <f t="shared" si="44"/>
        <v>2016</v>
      </c>
    </row>
    <row r="560" spans="1:19" ht="46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s="17">
        <f t="shared" si="40"/>
        <v>0</v>
      </c>
      <c r="G560" t="s">
        <v>8220</v>
      </c>
      <c r="H560" t="s">
        <v>8223</v>
      </c>
      <c r="I560" t="s">
        <v>8245</v>
      </c>
      <c r="J560">
        <v>1427227905</v>
      </c>
      <c r="K560" s="10">
        <v>1424639505</v>
      </c>
      <c r="L560" s="15">
        <f t="shared" si="41"/>
        <v>42057.883159722223</v>
      </c>
      <c r="M560" t="b">
        <v>0</v>
      </c>
      <c r="N560">
        <v>0</v>
      </c>
      <c r="O560" t="b">
        <v>0</v>
      </c>
      <c r="P560" t="s">
        <v>8270</v>
      </c>
      <c r="Q560" t="str">
        <f t="shared" si="42"/>
        <v>technology</v>
      </c>
      <c r="R560" t="str">
        <f t="shared" si="43"/>
        <v>web</v>
      </c>
      <c r="S560">
        <f t="shared" si="44"/>
        <v>2015</v>
      </c>
    </row>
    <row r="561" spans="1:19" ht="46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s="17">
        <f t="shared" si="40"/>
        <v>2.0833333333333335E-4</v>
      </c>
      <c r="G561" t="s">
        <v>8220</v>
      </c>
      <c r="H561" t="s">
        <v>8223</v>
      </c>
      <c r="I561" t="s">
        <v>8245</v>
      </c>
      <c r="J561">
        <v>1449989260</v>
      </c>
      <c r="K561" s="10">
        <v>1447397260</v>
      </c>
      <c r="L561" s="15">
        <f t="shared" si="41"/>
        <v>42321.283101851848</v>
      </c>
      <c r="M561" t="b">
        <v>0</v>
      </c>
      <c r="N561">
        <v>1</v>
      </c>
      <c r="O561" t="b">
        <v>0</v>
      </c>
      <c r="P561" t="s">
        <v>8270</v>
      </c>
      <c r="Q561" t="str">
        <f t="shared" si="42"/>
        <v>technology</v>
      </c>
      <c r="R561" t="str">
        <f t="shared" si="43"/>
        <v>web</v>
      </c>
      <c r="S561">
        <f t="shared" si="44"/>
        <v>2015</v>
      </c>
    </row>
    <row r="562" spans="1:19" ht="46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s="17">
        <f t="shared" si="40"/>
        <v>1.2E-4</v>
      </c>
      <c r="G562" t="s">
        <v>8220</v>
      </c>
      <c r="H562" t="s">
        <v>8228</v>
      </c>
      <c r="I562" t="s">
        <v>8250</v>
      </c>
      <c r="J562">
        <v>1418841045</v>
      </c>
      <c r="K562" s="10">
        <v>1416249045</v>
      </c>
      <c r="L562" s="15">
        <f t="shared" si="41"/>
        <v>41960.771354166667</v>
      </c>
      <c r="M562" t="b">
        <v>0</v>
      </c>
      <c r="N562">
        <v>3</v>
      </c>
      <c r="O562" t="b">
        <v>0</v>
      </c>
      <c r="P562" t="s">
        <v>8270</v>
      </c>
      <c r="Q562" t="str">
        <f t="shared" si="42"/>
        <v>technology</v>
      </c>
      <c r="R562" t="str">
        <f t="shared" si="43"/>
        <v>web</v>
      </c>
      <c r="S562">
        <f t="shared" si="44"/>
        <v>2014</v>
      </c>
    </row>
    <row r="563" spans="1:19" ht="46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s="17">
        <f t="shared" si="40"/>
        <v>3.6666666666666666E-3</v>
      </c>
      <c r="G563" t="s">
        <v>8220</v>
      </c>
      <c r="H563" t="s">
        <v>8223</v>
      </c>
      <c r="I563" t="s">
        <v>8245</v>
      </c>
      <c r="J563">
        <v>1445874513</v>
      </c>
      <c r="K563" s="10">
        <v>1442850513</v>
      </c>
      <c r="L563" s="15">
        <f t="shared" si="41"/>
        <v>42268.658715277779</v>
      </c>
      <c r="M563" t="b">
        <v>0</v>
      </c>
      <c r="N563">
        <v>2</v>
      </c>
      <c r="O563" t="b">
        <v>0</v>
      </c>
      <c r="P563" t="s">
        <v>8270</v>
      </c>
      <c r="Q563" t="str">
        <f t="shared" si="42"/>
        <v>technology</v>
      </c>
      <c r="R563" t="str">
        <f t="shared" si="43"/>
        <v>web</v>
      </c>
      <c r="S563">
        <f t="shared" si="44"/>
        <v>2015</v>
      </c>
    </row>
    <row r="564" spans="1:19" ht="46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s="17">
        <f t="shared" si="40"/>
        <v>0</v>
      </c>
      <c r="G564" t="s">
        <v>8220</v>
      </c>
      <c r="H564" t="s">
        <v>8232</v>
      </c>
      <c r="I564" t="s">
        <v>8248</v>
      </c>
      <c r="J564">
        <v>1482052815</v>
      </c>
      <c r="K564" s="10">
        <v>1479460815</v>
      </c>
      <c r="L564" s="15">
        <f t="shared" si="41"/>
        <v>42692.389062499999</v>
      </c>
      <c r="M564" t="b">
        <v>0</v>
      </c>
      <c r="N564">
        <v>0</v>
      </c>
      <c r="O564" t="b">
        <v>0</v>
      </c>
      <c r="P564" t="s">
        <v>8270</v>
      </c>
      <c r="Q564" t="str">
        <f t="shared" si="42"/>
        <v>technology</v>
      </c>
      <c r="R564" t="str">
        <f t="shared" si="43"/>
        <v>web</v>
      </c>
      <c r="S564">
        <f t="shared" si="44"/>
        <v>2016</v>
      </c>
    </row>
    <row r="565" spans="1:19" ht="46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s="17">
        <f t="shared" si="40"/>
        <v>9.0666666666666662E-4</v>
      </c>
      <c r="G565" t="s">
        <v>8220</v>
      </c>
      <c r="H565" t="s">
        <v>8225</v>
      </c>
      <c r="I565" t="s">
        <v>8247</v>
      </c>
      <c r="J565">
        <v>1424137247</v>
      </c>
      <c r="K565" s="10">
        <v>1421545247</v>
      </c>
      <c r="L565" s="15">
        <f t="shared" si="41"/>
        <v>42022.069988425923</v>
      </c>
      <c r="M565" t="b">
        <v>0</v>
      </c>
      <c r="N565">
        <v>2</v>
      </c>
      <c r="O565" t="b">
        <v>0</v>
      </c>
      <c r="P565" t="s">
        <v>8270</v>
      </c>
      <c r="Q565" t="str">
        <f t="shared" si="42"/>
        <v>technology</v>
      </c>
      <c r="R565" t="str">
        <f t="shared" si="43"/>
        <v>web</v>
      </c>
      <c r="S565">
        <f t="shared" si="44"/>
        <v>2015</v>
      </c>
    </row>
    <row r="566" spans="1:19" ht="46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s="17">
        <f t="shared" si="40"/>
        <v>5.5555555555555558E-5</v>
      </c>
      <c r="G566" t="s">
        <v>8220</v>
      </c>
      <c r="H566" t="s">
        <v>8229</v>
      </c>
      <c r="I566" t="s">
        <v>8248</v>
      </c>
      <c r="J566">
        <v>1457822275</v>
      </c>
      <c r="K566" s="10">
        <v>1455230275</v>
      </c>
      <c r="L566" s="15">
        <f t="shared" si="41"/>
        <v>42411.942997685182</v>
      </c>
      <c r="M566" t="b">
        <v>0</v>
      </c>
      <c r="N566">
        <v>1</v>
      </c>
      <c r="O566" t="b">
        <v>0</v>
      </c>
      <c r="P566" t="s">
        <v>8270</v>
      </c>
      <c r="Q566" t="str">
        <f t="shared" si="42"/>
        <v>technology</v>
      </c>
      <c r="R566" t="str">
        <f t="shared" si="43"/>
        <v>web</v>
      </c>
      <c r="S566">
        <f t="shared" si="44"/>
        <v>2016</v>
      </c>
    </row>
    <row r="567" spans="1:19" ht="46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s="17">
        <f t="shared" si="40"/>
        <v>0</v>
      </c>
      <c r="G567" t="s">
        <v>8220</v>
      </c>
      <c r="H567" t="s">
        <v>8224</v>
      </c>
      <c r="I567" t="s">
        <v>8246</v>
      </c>
      <c r="J567">
        <v>1436554249</v>
      </c>
      <c r="K567" s="10">
        <v>1433962249</v>
      </c>
      <c r="L567" s="15">
        <f t="shared" si="41"/>
        <v>42165.78528935185</v>
      </c>
      <c r="M567" t="b">
        <v>0</v>
      </c>
      <c r="N567">
        <v>0</v>
      </c>
      <c r="O567" t="b">
        <v>0</v>
      </c>
      <c r="P567" t="s">
        <v>8270</v>
      </c>
      <c r="Q567" t="str">
        <f t="shared" si="42"/>
        <v>technology</v>
      </c>
      <c r="R567" t="str">
        <f t="shared" si="43"/>
        <v>web</v>
      </c>
      <c r="S567">
        <f t="shared" si="44"/>
        <v>2015</v>
      </c>
    </row>
    <row r="568" spans="1:19" ht="46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s="17">
        <f t="shared" si="40"/>
        <v>2.0000000000000001E-4</v>
      </c>
      <c r="G568" t="s">
        <v>8220</v>
      </c>
      <c r="H568" t="s">
        <v>8223</v>
      </c>
      <c r="I568" t="s">
        <v>8245</v>
      </c>
      <c r="J568">
        <v>1468513533</v>
      </c>
      <c r="K568" s="10">
        <v>1465921533</v>
      </c>
      <c r="L568" s="15">
        <f t="shared" si="41"/>
        <v>42535.68440972222</v>
      </c>
      <c r="M568" t="b">
        <v>0</v>
      </c>
      <c r="N568">
        <v>1</v>
      </c>
      <c r="O568" t="b">
        <v>0</v>
      </c>
      <c r="P568" t="s">
        <v>8270</v>
      </c>
      <c r="Q568" t="str">
        <f t="shared" si="42"/>
        <v>technology</v>
      </c>
      <c r="R568" t="str">
        <f t="shared" si="43"/>
        <v>web</v>
      </c>
      <c r="S568">
        <f t="shared" si="44"/>
        <v>2016</v>
      </c>
    </row>
    <row r="569" spans="1:19" ht="46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s="17">
        <f t="shared" si="40"/>
        <v>0</v>
      </c>
      <c r="G569" t="s">
        <v>8220</v>
      </c>
      <c r="H569" t="s">
        <v>8223</v>
      </c>
      <c r="I569" t="s">
        <v>8245</v>
      </c>
      <c r="J569">
        <v>1420143194</v>
      </c>
      <c r="K569" s="10">
        <v>1417551194</v>
      </c>
      <c r="L569" s="15">
        <f t="shared" si="41"/>
        <v>41975.842523148152</v>
      </c>
      <c r="M569" t="b">
        <v>0</v>
      </c>
      <c r="N569">
        <v>0</v>
      </c>
      <c r="O569" t="b">
        <v>0</v>
      </c>
      <c r="P569" t="s">
        <v>8270</v>
      </c>
      <c r="Q569" t="str">
        <f t="shared" si="42"/>
        <v>technology</v>
      </c>
      <c r="R569" t="str">
        <f t="shared" si="43"/>
        <v>web</v>
      </c>
      <c r="S569">
        <f t="shared" si="44"/>
        <v>2014</v>
      </c>
    </row>
    <row r="570" spans="1:19" ht="6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s="17">
        <f t="shared" si="40"/>
        <v>0.01</v>
      </c>
      <c r="G570" t="s">
        <v>8220</v>
      </c>
      <c r="H570" t="s">
        <v>8227</v>
      </c>
      <c r="I570" t="s">
        <v>8249</v>
      </c>
      <c r="J570">
        <v>1452942000</v>
      </c>
      <c r="K570" s="10">
        <v>1449785223</v>
      </c>
      <c r="L570" s="15">
        <f t="shared" si="41"/>
        <v>42348.9215625</v>
      </c>
      <c r="M570" t="b">
        <v>0</v>
      </c>
      <c r="N570">
        <v>5</v>
      </c>
      <c r="O570" t="b">
        <v>0</v>
      </c>
      <c r="P570" t="s">
        <v>8270</v>
      </c>
      <c r="Q570" t="str">
        <f t="shared" si="42"/>
        <v>technology</v>
      </c>
      <c r="R570" t="str">
        <f t="shared" si="43"/>
        <v>web</v>
      </c>
      <c r="S570">
        <f t="shared" si="44"/>
        <v>2015</v>
      </c>
    </row>
    <row r="571" spans="1:19" ht="46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s="17">
        <f t="shared" si="40"/>
        <v>8.0000000000000002E-3</v>
      </c>
      <c r="G571" t="s">
        <v>8220</v>
      </c>
      <c r="H571" t="s">
        <v>8228</v>
      </c>
      <c r="I571" t="s">
        <v>8250</v>
      </c>
      <c r="J571">
        <v>1451679612</v>
      </c>
      <c r="K571" s="10">
        <v>1449087612</v>
      </c>
      <c r="L571" s="15">
        <f t="shared" si="41"/>
        <v>42340.847361111111</v>
      </c>
      <c r="M571" t="b">
        <v>0</v>
      </c>
      <c r="N571">
        <v>1</v>
      </c>
      <c r="O571" t="b">
        <v>0</v>
      </c>
      <c r="P571" t="s">
        <v>8270</v>
      </c>
      <c r="Q571" t="str">
        <f t="shared" si="42"/>
        <v>technology</v>
      </c>
      <c r="R571" t="str">
        <f t="shared" si="43"/>
        <v>web</v>
      </c>
      <c r="S571">
        <f t="shared" si="44"/>
        <v>2015</v>
      </c>
    </row>
    <row r="572" spans="1:19" ht="3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s="17">
        <f t="shared" si="40"/>
        <v>1.6705882352941177E-3</v>
      </c>
      <c r="G572" t="s">
        <v>8220</v>
      </c>
      <c r="H572" t="s">
        <v>8223</v>
      </c>
      <c r="I572" t="s">
        <v>8245</v>
      </c>
      <c r="J572">
        <v>1455822569</v>
      </c>
      <c r="K572" s="10">
        <v>1453230569</v>
      </c>
      <c r="L572" s="15">
        <f t="shared" si="41"/>
        <v>42388.798252314809</v>
      </c>
      <c r="M572" t="b">
        <v>0</v>
      </c>
      <c r="N572">
        <v>1</v>
      </c>
      <c r="O572" t="b">
        <v>0</v>
      </c>
      <c r="P572" t="s">
        <v>8270</v>
      </c>
      <c r="Q572" t="str">
        <f t="shared" si="42"/>
        <v>technology</v>
      </c>
      <c r="R572" t="str">
        <f t="shared" si="43"/>
        <v>web</v>
      </c>
      <c r="S572">
        <f t="shared" si="44"/>
        <v>2016</v>
      </c>
    </row>
    <row r="573" spans="1:19" ht="46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s="17">
        <f t="shared" si="40"/>
        <v>4.2399999999999998E-3</v>
      </c>
      <c r="G573" t="s">
        <v>8220</v>
      </c>
      <c r="H573" t="s">
        <v>8223</v>
      </c>
      <c r="I573" t="s">
        <v>8245</v>
      </c>
      <c r="J573">
        <v>1437969540</v>
      </c>
      <c r="K573" s="10">
        <v>1436297723</v>
      </c>
      <c r="L573" s="15">
        <f t="shared" si="41"/>
        <v>42192.816238425927</v>
      </c>
      <c r="M573" t="b">
        <v>0</v>
      </c>
      <c r="N573">
        <v>2</v>
      </c>
      <c r="O573" t="b">
        <v>0</v>
      </c>
      <c r="P573" t="s">
        <v>8270</v>
      </c>
      <c r="Q573" t="str">
        <f t="shared" si="42"/>
        <v>technology</v>
      </c>
      <c r="R573" t="str">
        <f t="shared" si="43"/>
        <v>web</v>
      </c>
      <c r="S573">
        <f t="shared" si="44"/>
        <v>2015</v>
      </c>
    </row>
    <row r="574" spans="1:19" ht="46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s="17">
        <f t="shared" si="40"/>
        <v>0</v>
      </c>
      <c r="G574" t="s">
        <v>8220</v>
      </c>
      <c r="H574" t="s">
        <v>8223</v>
      </c>
      <c r="I574" t="s">
        <v>8245</v>
      </c>
      <c r="J574">
        <v>1446660688</v>
      </c>
      <c r="K574" s="10">
        <v>1444065088</v>
      </c>
      <c r="L574" s="15">
        <f t="shared" si="41"/>
        <v>42282.716296296298</v>
      </c>
      <c r="M574" t="b">
        <v>0</v>
      </c>
      <c r="N574">
        <v>0</v>
      </c>
      <c r="O574" t="b">
        <v>0</v>
      </c>
      <c r="P574" t="s">
        <v>8270</v>
      </c>
      <c r="Q574" t="str">
        <f t="shared" si="42"/>
        <v>technology</v>
      </c>
      <c r="R574" t="str">
        <f t="shared" si="43"/>
        <v>web</v>
      </c>
      <c r="S574">
        <f t="shared" si="44"/>
        <v>2015</v>
      </c>
    </row>
    <row r="575" spans="1:19" ht="46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s="17">
        <f t="shared" si="40"/>
        <v>3.892538925389254E-3</v>
      </c>
      <c r="G575" t="s">
        <v>8220</v>
      </c>
      <c r="H575" t="s">
        <v>8223</v>
      </c>
      <c r="I575" t="s">
        <v>8245</v>
      </c>
      <c r="J575">
        <v>1421543520</v>
      </c>
      <c r="K575" s="10">
        <v>1416445931</v>
      </c>
      <c r="L575" s="15">
        <f t="shared" si="41"/>
        <v>41963.050127314811</v>
      </c>
      <c r="M575" t="b">
        <v>0</v>
      </c>
      <c r="N575">
        <v>9</v>
      </c>
      <c r="O575" t="b">
        <v>0</v>
      </c>
      <c r="P575" t="s">
        <v>8270</v>
      </c>
      <c r="Q575" t="str">
        <f t="shared" si="42"/>
        <v>technology</v>
      </c>
      <c r="R575" t="str">
        <f t="shared" si="43"/>
        <v>web</v>
      </c>
      <c r="S575">
        <f t="shared" si="44"/>
        <v>2014</v>
      </c>
    </row>
    <row r="576" spans="1:19" ht="46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s="17">
        <f t="shared" si="40"/>
        <v>7.1556350626118068E-3</v>
      </c>
      <c r="G576" t="s">
        <v>8220</v>
      </c>
      <c r="H576" t="s">
        <v>8224</v>
      </c>
      <c r="I576" t="s">
        <v>8246</v>
      </c>
      <c r="J576">
        <v>1476873507</v>
      </c>
      <c r="K576" s="10">
        <v>1474281507</v>
      </c>
      <c r="L576" s="15">
        <f t="shared" si="41"/>
        <v>42632.443368055552</v>
      </c>
      <c r="M576" t="b">
        <v>0</v>
      </c>
      <c r="N576">
        <v>4</v>
      </c>
      <c r="O576" t="b">
        <v>0</v>
      </c>
      <c r="P576" t="s">
        <v>8270</v>
      </c>
      <c r="Q576" t="str">
        <f t="shared" si="42"/>
        <v>technology</v>
      </c>
      <c r="R576" t="str">
        <f t="shared" si="43"/>
        <v>web</v>
      </c>
      <c r="S576">
        <f t="shared" si="44"/>
        <v>2016</v>
      </c>
    </row>
    <row r="577" spans="1:19" ht="46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s="17">
        <f t="shared" si="40"/>
        <v>4.3166666666666666E-3</v>
      </c>
      <c r="G577" t="s">
        <v>8220</v>
      </c>
      <c r="H577" t="s">
        <v>8235</v>
      </c>
      <c r="I577" t="s">
        <v>8248</v>
      </c>
      <c r="J577">
        <v>1434213443</v>
      </c>
      <c r="K577" s="10">
        <v>1431621443</v>
      </c>
      <c r="L577" s="15">
        <f t="shared" si="41"/>
        <v>42138.692627314813</v>
      </c>
      <c r="M577" t="b">
        <v>0</v>
      </c>
      <c r="N577">
        <v>4</v>
      </c>
      <c r="O577" t="b">
        <v>0</v>
      </c>
      <c r="P577" t="s">
        <v>8270</v>
      </c>
      <c r="Q577" t="str">
        <f t="shared" si="42"/>
        <v>technology</v>
      </c>
      <c r="R577" t="str">
        <f t="shared" si="43"/>
        <v>web</v>
      </c>
      <c r="S577">
        <f t="shared" si="44"/>
        <v>2015</v>
      </c>
    </row>
    <row r="578" spans="1:19" ht="46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s="17">
        <f t="shared" si="40"/>
        <v>1.2500000000000001E-5</v>
      </c>
      <c r="G578" t="s">
        <v>8220</v>
      </c>
      <c r="H578" t="s">
        <v>8223</v>
      </c>
      <c r="I578" t="s">
        <v>8245</v>
      </c>
      <c r="J578">
        <v>1427537952</v>
      </c>
      <c r="K578" s="10">
        <v>1422357552</v>
      </c>
      <c r="L578" s="15">
        <f t="shared" si="41"/>
        <v>42031.471666666665</v>
      </c>
      <c r="M578" t="b">
        <v>0</v>
      </c>
      <c r="N578">
        <v>1</v>
      </c>
      <c r="O578" t="b">
        <v>0</v>
      </c>
      <c r="P578" t="s">
        <v>8270</v>
      </c>
      <c r="Q578" t="str">
        <f t="shared" si="42"/>
        <v>technology</v>
      </c>
      <c r="R578" t="str">
        <f t="shared" si="43"/>
        <v>web</v>
      </c>
      <c r="S578">
        <f t="shared" si="44"/>
        <v>2015</v>
      </c>
    </row>
    <row r="579" spans="1:19" ht="46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s="17">
        <f t="shared" ref="F579:F642" si="45">E579/D579</f>
        <v>2E-3</v>
      </c>
      <c r="G579" t="s">
        <v>8220</v>
      </c>
      <c r="H579" t="s">
        <v>8223</v>
      </c>
      <c r="I579" t="s">
        <v>8245</v>
      </c>
      <c r="J579">
        <v>1463753302</v>
      </c>
      <c r="K579" s="10">
        <v>1458569302</v>
      </c>
      <c r="L579" s="15">
        <f t="shared" ref="L579:L642" si="46">(K579/86400)+ DATE(1970,1,1)</f>
        <v>42450.589143518519</v>
      </c>
      <c r="M579" t="b">
        <v>0</v>
      </c>
      <c r="N579">
        <v>1</v>
      </c>
      <c r="O579" t="b">
        <v>0</v>
      </c>
      <c r="P579" t="s">
        <v>8270</v>
      </c>
      <c r="Q579" t="str">
        <f t="shared" ref="Q579:Q642" si="47">LEFT(P579, SEARCH("/",P579)-1)</f>
        <v>technology</v>
      </c>
      <c r="R579" t="str">
        <f t="shared" ref="R579:R642" si="48">RIGHT(P579,LEN(P579)-FIND("/",P579))</f>
        <v>web</v>
      </c>
      <c r="S579">
        <f t="shared" ref="S579:S642" si="49">YEAR(L579)</f>
        <v>2016</v>
      </c>
    </row>
    <row r="580" spans="1:19" ht="3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s="17">
        <f t="shared" si="45"/>
        <v>1.12E-4</v>
      </c>
      <c r="G580" t="s">
        <v>8220</v>
      </c>
      <c r="H580" t="s">
        <v>8224</v>
      </c>
      <c r="I580" t="s">
        <v>8246</v>
      </c>
      <c r="J580">
        <v>1441633993</v>
      </c>
      <c r="K580" s="10">
        <v>1439560393</v>
      </c>
      <c r="L580" s="15">
        <f t="shared" si="46"/>
        <v>42230.578622685185</v>
      </c>
      <c r="M580" t="b">
        <v>0</v>
      </c>
      <c r="N580">
        <v>7</v>
      </c>
      <c r="O580" t="b">
        <v>0</v>
      </c>
      <c r="P580" t="s">
        <v>8270</v>
      </c>
      <c r="Q580" t="str">
        <f t="shared" si="47"/>
        <v>technology</v>
      </c>
      <c r="R580" t="str">
        <f t="shared" si="48"/>
        <v>web</v>
      </c>
      <c r="S580">
        <f t="shared" si="49"/>
        <v>2015</v>
      </c>
    </row>
    <row r="581" spans="1:19" ht="3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s="17">
        <f t="shared" si="45"/>
        <v>1.4583333333333334E-2</v>
      </c>
      <c r="G581" t="s">
        <v>8220</v>
      </c>
      <c r="H581" t="s">
        <v>8223</v>
      </c>
      <c r="I581" t="s">
        <v>8245</v>
      </c>
      <c r="J581">
        <v>1419539223</v>
      </c>
      <c r="K581" s="10">
        <v>1416947223</v>
      </c>
      <c r="L581" s="15">
        <f t="shared" si="46"/>
        <v>41968.852118055554</v>
      </c>
      <c r="M581" t="b">
        <v>0</v>
      </c>
      <c r="N581">
        <v>5</v>
      </c>
      <c r="O581" t="b">
        <v>0</v>
      </c>
      <c r="P581" t="s">
        <v>8270</v>
      </c>
      <c r="Q581" t="str">
        <f t="shared" si="47"/>
        <v>technology</v>
      </c>
      <c r="R581" t="str">
        <f t="shared" si="48"/>
        <v>web</v>
      </c>
      <c r="S581">
        <f t="shared" si="49"/>
        <v>2014</v>
      </c>
    </row>
    <row r="582" spans="1:19" ht="46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s="17">
        <f t="shared" si="45"/>
        <v>3.3333333333333332E-4</v>
      </c>
      <c r="G582" t="s">
        <v>8220</v>
      </c>
      <c r="H582" t="s">
        <v>8223</v>
      </c>
      <c r="I582" t="s">
        <v>8245</v>
      </c>
      <c r="J582">
        <v>1474580867</v>
      </c>
      <c r="K582" s="10">
        <v>1471988867</v>
      </c>
      <c r="L582" s="15">
        <f t="shared" si="46"/>
        <v>42605.908182870371</v>
      </c>
      <c r="M582" t="b">
        <v>0</v>
      </c>
      <c r="N582">
        <v>1</v>
      </c>
      <c r="O582" t="b">
        <v>0</v>
      </c>
      <c r="P582" t="s">
        <v>8270</v>
      </c>
      <c r="Q582" t="str">
        <f t="shared" si="47"/>
        <v>technology</v>
      </c>
      <c r="R582" t="str">
        <f t="shared" si="48"/>
        <v>web</v>
      </c>
      <c r="S582">
        <f t="shared" si="49"/>
        <v>2016</v>
      </c>
    </row>
    <row r="583" spans="1:19" ht="46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s="17">
        <f t="shared" si="45"/>
        <v>0</v>
      </c>
      <c r="G583" t="s">
        <v>8220</v>
      </c>
      <c r="H583" t="s">
        <v>8223</v>
      </c>
      <c r="I583" t="s">
        <v>8245</v>
      </c>
      <c r="J583">
        <v>1438474704</v>
      </c>
      <c r="K583" s="10">
        <v>1435882704</v>
      </c>
      <c r="L583" s="15">
        <f t="shared" si="46"/>
        <v>42188.012777777782</v>
      </c>
      <c r="M583" t="b">
        <v>0</v>
      </c>
      <c r="N583">
        <v>0</v>
      </c>
      <c r="O583" t="b">
        <v>0</v>
      </c>
      <c r="P583" t="s">
        <v>8270</v>
      </c>
      <c r="Q583" t="str">
        <f t="shared" si="47"/>
        <v>technology</v>
      </c>
      <c r="R583" t="str">
        <f t="shared" si="48"/>
        <v>web</v>
      </c>
      <c r="S583">
        <f t="shared" si="49"/>
        <v>2015</v>
      </c>
    </row>
    <row r="584" spans="1:19" ht="46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s="17">
        <f t="shared" si="45"/>
        <v>0</v>
      </c>
      <c r="G584" t="s">
        <v>8220</v>
      </c>
      <c r="H584" t="s">
        <v>8223</v>
      </c>
      <c r="I584" t="s">
        <v>8245</v>
      </c>
      <c r="J584">
        <v>1426442400</v>
      </c>
      <c r="K584" s="10">
        <v>1424454319</v>
      </c>
      <c r="L584" s="15">
        <f t="shared" si="46"/>
        <v>42055.739803240736</v>
      </c>
      <c r="M584" t="b">
        <v>0</v>
      </c>
      <c r="N584">
        <v>0</v>
      </c>
      <c r="O584" t="b">
        <v>0</v>
      </c>
      <c r="P584" t="s">
        <v>8270</v>
      </c>
      <c r="Q584" t="str">
        <f t="shared" si="47"/>
        <v>technology</v>
      </c>
      <c r="R584" t="str">
        <f t="shared" si="48"/>
        <v>web</v>
      </c>
      <c r="S584">
        <f t="shared" si="49"/>
        <v>2015</v>
      </c>
    </row>
    <row r="585" spans="1:19" ht="3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s="17">
        <f t="shared" si="45"/>
        <v>1.1111111111111112E-4</v>
      </c>
      <c r="G585" t="s">
        <v>8220</v>
      </c>
      <c r="H585" t="s">
        <v>8223</v>
      </c>
      <c r="I585" t="s">
        <v>8245</v>
      </c>
      <c r="J585">
        <v>1426800687</v>
      </c>
      <c r="K585" s="10">
        <v>1424212287</v>
      </c>
      <c r="L585" s="15">
        <f t="shared" si="46"/>
        <v>42052.93850694444</v>
      </c>
      <c r="M585" t="b">
        <v>0</v>
      </c>
      <c r="N585">
        <v>1</v>
      </c>
      <c r="O585" t="b">
        <v>0</v>
      </c>
      <c r="P585" t="s">
        <v>8270</v>
      </c>
      <c r="Q585" t="str">
        <f t="shared" si="47"/>
        <v>technology</v>
      </c>
      <c r="R585" t="str">
        <f t="shared" si="48"/>
        <v>web</v>
      </c>
      <c r="S585">
        <f t="shared" si="49"/>
        <v>2015</v>
      </c>
    </row>
    <row r="586" spans="1:19" ht="3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s="17">
        <f t="shared" si="45"/>
        <v>0.01</v>
      </c>
      <c r="G586" t="s">
        <v>8220</v>
      </c>
      <c r="H586" t="s">
        <v>8223</v>
      </c>
      <c r="I586" t="s">
        <v>8245</v>
      </c>
      <c r="J586">
        <v>1426522316</v>
      </c>
      <c r="K586" s="10">
        <v>1423933916</v>
      </c>
      <c r="L586" s="15">
        <f t="shared" si="46"/>
        <v>42049.716620370367</v>
      </c>
      <c r="M586" t="b">
        <v>0</v>
      </c>
      <c r="N586">
        <v>2</v>
      </c>
      <c r="O586" t="b">
        <v>0</v>
      </c>
      <c r="P586" t="s">
        <v>8270</v>
      </c>
      <c r="Q586" t="str">
        <f t="shared" si="47"/>
        <v>technology</v>
      </c>
      <c r="R586" t="str">
        <f t="shared" si="48"/>
        <v>web</v>
      </c>
      <c r="S586">
        <f t="shared" si="49"/>
        <v>2015</v>
      </c>
    </row>
    <row r="587" spans="1:19" ht="46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s="17">
        <f t="shared" si="45"/>
        <v>0</v>
      </c>
      <c r="G587" t="s">
        <v>8220</v>
      </c>
      <c r="H587" t="s">
        <v>8224</v>
      </c>
      <c r="I587" t="s">
        <v>8246</v>
      </c>
      <c r="J587">
        <v>1448928000</v>
      </c>
      <c r="K587" s="10">
        <v>1444123377</v>
      </c>
      <c r="L587" s="15">
        <f t="shared" si="46"/>
        <v>42283.3909375</v>
      </c>
      <c r="M587" t="b">
        <v>0</v>
      </c>
      <c r="N587">
        <v>0</v>
      </c>
      <c r="O587" t="b">
        <v>0</v>
      </c>
      <c r="P587" t="s">
        <v>8270</v>
      </c>
      <c r="Q587" t="str">
        <f t="shared" si="47"/>
        <v>technology</v>
      </c>
      <c r="R587" t="str">
        <f t="shared" si="48"/>
        <v>web</v>
      </c>
      <c r="S587">
        <f t="shared" si="49"/>
        <v>2015</v>
      </c>
    </row>
    <row r="588" spans="1:19" ht="3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s="17">
        <f t="shared" si="45"/>
        <v>5.5999999999999999E-3</v>
      </c>
      <c r="G588" t="s">
        <v>8220</v>
      </c>
      <c r="H588" t="s">
        <v>8223</v>
      </c>
      <c r="I588" t="s">
        <v>8245</v>
      </c>
      <c r="J588">
        <v>1424032207</v>
      </c>
      <c r="K588" s="10">
        <v>1421440207</v>
      </c>
      <c r="L588" s="15">
        <f t="shared" si="46"/>
        <v>42020.854247685187</v>
      </c>
      <c r="M588" t="b">
        <v>0</v>
      </c>
      <c r="N588">
        <v>4</v>
      </c>
      <c r="O588" t="b">
        <v>0</v>
      </c>
      <c r="P588" t="s">
        <v>8270</v>
      </c>
      <c r="Q588" t="str">
        <f t="shared" si="47"/>
        <v>technology</v>
      </c>
      <c r="R588" t="str">
        <f t="shared" si="48"/>
        <v>web</v>
      </c>
      <c r="S588">
        <f t="shared" si="49"/>
        <v>2015</v>
      </c>
    </row>
    <row r="589" spans="1:19" ht="76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s="17">
        <f t="shared" si="45"/>
        <v>9.0833333333333335E-2</v>
      </c>
      <c r="G589" t="s">
        <v>8220</v>
      </c>
      <c r="H589" t="s">
        <v>8228</v>
      </c>
      <c r="I589" t="s">
        <v>8250</v>
      </c>
      <c r="J589">
        <v>1429207833</v>
      </c>
      <c r="K589" s="10">
        <v>1426615833</v>
      </c>
      <c r="L589" s="15">
        <f t="shared" si="46"/>
        <v>42080.757326388892</v>
      </c>
      <c r="M589" t="b">
        <v>0</v>
      </c>
      <c r="N589">
        <v>7</v>
      </c>
      <c r="O589" t="b">
        <v>0</v>
      </c>
      <c r="P589" t="s">
        <v>8270</v>
      </c>
      <c r="Q589" t="str">
        <f t="shared" si="47"/>
        <v>technology</v>
      </c>
      <c r="R589" t="str">
        <f t="shared" si="48"/>
        <v>web</v>
      </c>
      <c r="S589">
        <f t="shared" si="49"/>
        <v>2015</v>
      </c>
    </row>
    <row r="590" spans="1:19" ht="46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s="17">
        <f t="shared" si="45"/>
        <v>3.3444444444444443E-2</v>
      </c>
      <c r="G590" t="s">
        <v>8220</v>
      </c>
      <c r="H590" t="s">
        <v>8236</v>
      </c>
      <c r="I590" t="s">
        <v>8248</v>
      </c>
      <c r="J590">
        <v>1479410886</v>
      </c>
      <c r="K590" s="10">
        <v>1474223286</v>
      </c>
      <c r="L590" s="15">
        <f t="shared" si="46"/>
        <v>42631.769513888888</v>
      </c>
      <c r="M590" t="b">
        <v>0</v>
      </c>
      <c r="N590">
        <v>2</v>
      </c>
      <c r="O590" t="b">
        <v>0</v>
      </c>
      <c r="P590" t="s">
        <v>8270</v>
      </c>
      <c r="Q590" t="str">
        <f t="shared" si="47"/>
        <v>technology</v>
      </c>
      <c r="R590" t="str">
        <f t="shared" si="48"/>
        <v>web</v>
      </c>
      <c r="S590">
        <f t="shared" si="49"/>
        <v>2016</v>
      </c>
    </row>
    <row r="591" spans="1:19" ht="16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s="17">
        <f t="shared" si="45"/>
        <v>1.3333333333333334E-4</v>
      </c>
      <c r="G591" t="s">
        <v>8220</v>
      </c>
      <c r="H591" t="s">
        <v>8223</v>
      </c>
      <c r="I591" t="s">
        <v>8245</v>
      </c>
      <c r="J591">
        <v>1436366699</v>
      </c>
      <c r="K591" s="10">
        <v>1435070699</v>
      </c>
      <c r="L591" s="15">
        <f t="shared" si="46"/>
        <v>42178.614571759259</v>
      </c>
      <c r="M591" t="b">
        <v>0</v>
      </c>
      <c r="N591">
        <v>1</v>
      </c>
      <c r="O591" t="b">
        <v>0</v>
      </c>
      <c r="P591" t="s">
        <v>8270</v>
      </c>
      <c r="Q591" t="str">
        <f t="shared" si="47"/>
        <v>technology</v>
      </c>
      <c r="R591" t="str">
        <f t="shared" si="48"/>
        <v>web</v>
      </c>
      <c r="S591">
        <f t="shared" si="49"/>
        <v>2015</v>
      </c>
    </row>
    <row r="592" spans="1:19" ht="46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s="17">
        <f t="shared" si="45"/>
        <v>4.4600000000000001E-2</v>
      </c>
      <c r="G592" t="s">
        <v>8220</v>
      </c>
      <c r="H592" t="s">
        <v>8224</v>
      </c>
      <c r="I592" t="s">
        <v>8246</v>
      </c>
      <c r="J592">
        <v>1454936460</v>
      </c>
      <c r="K592" s="10">
        <v>1452259131</v>
      </c>
      <c r="L592" s="15">
        <f t="shared" si="46"/>
        <v>42377.554756944446</v>
      </c>
      <c r="M592" t="b">
        <v>0</v>
      </c>
      <c r="N592">
        <v>9</v>
      </c>
      <c r="O592" t="b">
        <v>0</v>
      </c>
      <c r="P592" t="s">
        <v>8270</v>
      </c>
      <c r="Q592" t="str">
        <f t="shared" si="47"/>
        <v>technology</v>
      </c>
      <c r="R592" t="str">
        <f t="shared" si="48"/>
        <v>web</v>
      </c>
      <c r="S592">
        <f t="shared" si="49"/>
        <v>2016</v>
      </c>
    </row>
    <row r="593" spans="1:19" ht="46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s="17">
        <f t="shared" si="45"/>
        <v>6.0999999999999997E-4</v>
      </c>
      <c r="G593" t="s">
        <v>8220</v>
      </c>
      <c r="H593" t="s">
        <v>8223</v>
      </c>
      <c r="I593" t="s">
        <v>8245</v>
      </c>
      <c r="J593">
        <v>1437570130</v>
      </c>
      <c r="K593" s="10">
        <v>1434978130</v>
      </c>
      <c r="L593" s="15">
        <f t="shared" si="46"/>
        <v>42177.543171296296</v>
      </c>
      <c r="M593" t="b">
        <v>0</v>
      </c>
      <c r="N593">
        <v>2</v>
      </c>
      <c r="O593" t="b">
        <v>0</v>
      </c>
      <c r="P593" t="s">
        <v>8270</v>
      </c>
      <c r="Q593" t="str">
        <f t="shared" si="47"/>
        <v>technology</v>
      </c>
      <c r="R593" t="str">
        <f t="shared" si="48"/>
        <v>web</v>
      </c>
      <c r="S593">
        <f t="shared" si="49"/>
        <v>2015</v>
      </c>
    </row>
    <row r="594" spans="1:19" ht="46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s="17">
        <f t="shared" si="45"/>
        <v>3.3333333333333333E-2</v>
      </c>
      <c r="G594" t="s">
        <v>8220</v>
      </c>
      <c r="H594" t="s">
        <v>8223</v>
      </c>
      <c r="I594" t="s">
        <v>8245</v>
      </c>
      <c r="J594">
        <v>1417584860</v>
      </c>
      <c r="K594" s="10">
        <v>1414992860</v>
      </c>
      <c r="L594" s="15">
        <f t="shared" si="46"/>
        <v>41946.232175925928</v>
      </c>
      <c r="M594" t="b">
        <v>0</v>
      </c>
      <c r="N594">
        <v>1</v>
      </c>
      <c r="O594" t="b">
        <v>0</v>
      </c>
      <c r="P594" t="s">
        <v>8270</v>
      </c>
      <c r="Q594" t="str">
        <f t="shared" si="47"/>
        <v>technology</v>
      </c>
      <c r="R594" t="str">
        <f t="shared" si="48"/>
        <v>web</v>
      </c>
      <c r="S594">
        <f t="shared" si="49"/>
        <v>2014</v>
      </c>
    </row>
    <row r="595" spans="1:19" ht="46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s="17">
        <f t="shared" si="45"/>
        <v>0.23</v>
      </c>
      <c r="G595" t="s">
        <v>8220</v>
      </c>
      <c r="H595" t="s">
        <v>8224</v>
      </c>
      <c r="I595" t="s">
        <v>8246</v>
      </c>
      <c r="J595">
        <v>1428333345</v>
      </c>
      <c r="K595" s="10">
        <v>1425744945</v>
      </c>
      <c r="L595" s="15">
        <f t="shared" si="46"/>
        <v>42070.677604166667</v>
      </c>
      <c r="M595" t="b">
        <v>0</v>
      </c>
      <c r="N595">
        <v>7</v>
      </c>
      <c r="O595" t="b">
        <v>0</v>
      </c>
      <c r="P595" t="s">
        <v>8270</v>
      </c>
      <c r="Q595" t="str">
        <f t="shared" si="47"/>
        <v>technology</v>
      </c>
      <c r="R595" t="str">
        <f t="shared" si="48"/>
        <v>web</v>
      </c>
      <c r="S595">
        <f t="shared" si="49"/>
        <v>2015</v>
      </c>
    </row>
    <row r="596" spans="1:19" ht="3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s="17">
        <f t="shared" si="45"/>
        <v>1.0399999999999999E-3</v>
      </c>
      <c r="G596" t="s">
        <v>8220</v>
      </c>
      <c r="H596" t="s">
        <v>8223</v>
      </c>
      <c r="I596" t="s">
        <v>8245</v>
      </c>
      <c r="J596">
        <v>1460832206</v>
      </c>
      <c r="K596" s="10">
        <v>1458240206</v>
      </c>
      <c r="L596" s="15">
        <f t="shared" si="46"/>
        <v>42446.780162037037</v>
      </c>
      <c r="M596" t="b">
        <v>0</v>
      </c>
      <c r="N596">
        <v>2</v>
      </c>
      <c r="O596" t="b">
        <v>0</v>
      </c>
      <c r="P596" t="s">
        <v>8270</v>
      </c>
      <c r="Q596" t="str">
        <f t="shared" si="47"/>
        <v>technology</v>
      </c>
      <c r="R596" t="str">
        <f t="shared" si="48"/>
        <v>web</v>
      </c>
      <c r="S596">
        <f t="shared" si="49"/>
        <v>2016</v>
      </c>
    </row>
    <row r="597" spans="1:19" ht="46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s="17">
        <f t="shared" si="45"/>
        <v>4.2599999999999999E-3</v>
      </c>
      <c r="G597" t="s">
        <v>8220</v>
      </c>
      <c r="H597" t="s">
        <v>8223</v>
      </c>
      <c r="I597" t="s">
        <v>8245</v>
      </c>
      <c r="J597">
        <v>1430703638</v>
      </c>
      <c r="K597" s="10">
        <v>1426815638</v>
      </c>
      <c r="L597" s="15">
        <f t="shared" si="46"/>
        <v>42083.069884259261</v>
      </c>
      <c r="M597" t="b">
        <v>0</v>
      </c>
      <c r="N597">
        <v>8</v>
      </c>
      <c r="O597" t="b">
        <v>0</v>
      </c>
      <c r="P597" t="s">
        <v>8270</v>
      </c>
      <c r="Q597" t="str">
        <f t="shared" si="47"/>
        <v>technology</v>
      </c>
      <c r="R597" t="str">
        <f t="shared" si="48"/>
        <v>web</v>
      </c>
      <c r="S597">
        <f t="shared" si="49"/>
        <v>2015</v>
      </c>
    </row>
    <row r="598" spans="1:19" ht="3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s="17">
        <f t="shared" si="45"/>
        <v>2.9999999999999997E-4</v>
      </c>
      <c r="G598" t="s">
        <v>8220</v>
      </c>
      <c r="H598" t="s">
        <v>8223</v>
      </c>
      <c r="I598" t="s">
        <v>8245</v>
      </c>
      <c r="J598">
        <v>1478122292</v>
      </c>
      <c r="K598" s="10">
        <v>1475530292</v>
      </c>
      <c r="L598" s="15">
        <f t="shared" si="46"/>
        <v>42646.896898148145</v>
      </c>
      <c r="M598" t="b">
        <v>0</v>
      </c>
      <c r="N598">
        <v>2</v>
      </c>
      <c r="O598" t="b">
        <v>0</v>
      </c>
      <c r="P598" t="s">
        <v>8270</v>
      </c>
      <c r="Q598" t="str">
        <f t="shared" si="47"/>
        <v>technology</v>
      </c>
      <c r="R598" t="str">
        <f t="shared" si="48"/>
        <v>web</v>
      </c>
      <c r="S598">
        <f t="shared" si="49"/>
        <v>2016</v>
      </c>
    </row>
    <row r="599" spans="1:19" ht="46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s="17">
        <f t="shared" si="45"/>
        <v>2.6666666666666666E-3</v>
      </c>
      <c r="G599" t="s">
        <v>8220</v>
      </c>
      <c r="H599" t="s">
        <v>8223</v>
      </c>
      <c r="I599" t="s">
        <v>8245</v>
      </c>
      <c r="J599">
        <v>1469980800</v>
      </c>
      <c r="K599" s="10">
        <v>1466787335</v>
      </c>
      <c r="L599" s="15">
        <f t="shared" si="46"/>
        <v>42545.705266203702</v>
      </c>
      <c r="M599" t="b">
        <v>0</v>
      </c>
      <c r="N599">
        <v>2</v>
      </c>
      <c r="O599" t="b">
        <v>0</v>
      </c>
      <c r="P599" t="s">
        <v>8270</v>
      </c>
      <c r="Q599" t="str">
        <f t="shared" si="47"/>
        <v>technology</v>
      </c>
      <c r="R599" t="str">
        <f t="shared" si="48"/>
        <v>web</v>
      </c>
      <c r="S599">
        <f t="shared" si="49"/>
        <v>2016</v>
      </c>
    </row>
    <row r="600" spans="1:19" ht="3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s="17">
        <f t="shared" si="45"/>
        <v>0.34</v>
      </c>
      <c r="G600" t="s">
        <v>8220</v>
      </c>
      <c r="H600" t="s">
        <v>8223</v>
      </c>
      <c r="I600" t="s">
        <v>8245</v>
      </c>
      <c r="J600">
        <v>1417737781</v>
      </c>
      <c r="K600" s="10">
        <v>1415145781</v>
      </c>
      <c r="L600" s="15">
        <f t="shared" si="46"/>
        <v>41948.00209490741</v>
      </c>
      <c r="M600" t="b">
        <v>0</v>
      </c>
      <c r="N600">
        <v>7</v>
      </c>
      <c r="O600" t="b">
        <v>0</v>
      </c>
      <c r="P600" t="s">
        <v>8270</v>
      </c>
      <c r="Q600" t="str">
        <f t="shared" si="47"/>
        <v>technology</v>
      </c>
      <c r="R600" t="str">
        <f t="shared" si="48"/>
        <v>web</v>
      </c>
      <c r="S600">
        <f t="shared" si="49"/>
        <v>2014</v>
      </c>
    </row>
    <row r="601" spans="1:19" ht="46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s="17">
        <f t="shared" si="45"/>
        <v>6.2E-4</v>
      </c>
      <c r="G601" t="s">
        <v>8220</v>
      </c>
      <c r="H601" t="s">
        <v>8223</v>
      </c>
      <c r="I601" t="s">
        <v>8245</v>
      </c>
      <c r="J601">
        <v>1425827760</v>
      </c>
      <c r="K601" s="10">
        <v>1423769402</v>
      </c>
      <c r="L601" s="15">
        <f t="shared" si="46"/>
        <v>42047.812523148154</v>
      </c>
      <c r="M601" t="b">
        <v>0</v>
      </c>
      <c r="N601">
        <v>2</v>
      </c>
      <c r="O601" t="b">
        <v>0</v>
      </c>
      <c r="P601" t="s">
        <v>8270</v>
      </c>
      <c r="Q601" t="str">
        <f t="shared" si="47"/>
        <v>technology</v>
      </c>
      <c r="R601" t="str">
        <f t="shared" si="48"/>
        <v>web</v>
      </c>
      <c r="S601">
        <f t="shared" si="49"/>
        <v>2015</v>
      </c>
    </row>
    <row r="602" spans="1:19" ht="3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s="17">
        <f t="shared" si="45"/>
        <v>0.02</v>
      </c>
      <c r="G602" t="s">
        <v>8219</v>
      </c>
      <c r="H602" t="s">
        <v>8223</v>
      </c>
      <c r="I602" t="s">
        <v>8245</v>
      </c>
      <c r="J602">
        <v>1431198562</v>
      </c>
      <c r="K602" s="10">
        <v>1426014562</v>
      </c>
      <c r="L602" s="15">
        <f t="shared" si="46"/>
        <v>42073.798171296294</v>
      </c>
      <c r="M602" t="b">
        <v>0</v>
      </c>
      <c r="N602">
        <v>1</v>
      </c>
      <c r="O602" t="b">
        <v>0</v>
      </c>
      <c r="P602" t="s">
        <v>8270</v>
      </c>
      <c r="Q602" t="str">
        <f t="shared" si="47"/>
        <v>technology</v>
      </c>
      <c r="R602" t="str">
        <f t="shared" si="48"/>
        <v>web</v>
      </c>
      <c r="S602">
        <f t="shared" si="49"/>
        <v>2015</v>
      </c>
    </row>
    <row r="603" spans="1:19" ht="46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s="17">
        <f t="shared" si="45"/>
        <v>1.4E-2</v>
      </c>
      <c r="G603" t="s">
        <v>8219</v>
      </c>
      <c r="H603" t="s">
        <v>8228</v>
      </c>
      <c r="I603" t="s">
        <v>8250</v>
      </c>
      <c r="J603">
        <v>1419626139</v>
      </c>
      <c r="K603" s="10">
        <v>1417034139</v>
      </c>
      <c r="L603" s="15">
        <f t="shared" si="46"/>
        <v>41969.858090277776</v>
      </c>
      <c r="M603" t="b">
        <v>0</v>
      </c>
      <c r="N603">
        <v>6</v>
      </c>
      <c r="O603" t="b">
        <v>0</v>
      </c>
      <c r="P603" t="s">
        <v>8270</v>
      </c>
      <c r="Q603" t="str">
        <f t="shared" si="47"/>
        <v>technology</v>
      </c>
      <c r="R603" t="str">
        <f t="shared" si="48"/>
        <v>web</v>
      </c>
      <c r="S603">
        <f t="shared" si="49"/>
        <v>2014</v>
      </c>
    </row>
    <row r="604" spans="1:19" ht="46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s="17">
        <f t="shared" si="45"/>
        <v>0</v>
      </c>
      <c r="G604" t="s">
        <v>8219</v>
      </c>
      <c r="H604" t="s">
        <v>8223</v>
      </c>
      <c r="I604" t="s">
        <v>8245</v>
      </c>
      <c r="J604">
        <v>1434654215</v>
      </c>
      <c r="K604" s="10">
        <v>1432062215</v>
      </c>
      <c r="L604" s="15">
        <f t="shared" si="46"/>
        <v>42143.79415509259</v>
      </c>
      <c r="M604" t="b">
        <v>0</v>
      </c>
      <c r="N604">
        <v>0</v>
      </c>
      <c r="O604" t="b">
        <v>0</v>
      </c>
      <c r="P604" t="s">
        <v>8270</v>
      </c>
      <c r="Q604" t="str">
        <f t="shared" si="47"/>
        <v>technology</v>
      </c>
      <c r="R604" t="str">
        <f t="shared" si="48"/>
        <v>web</v>
      </c>
      <c r="S604">
        <f t="shared" si="49"/>
        <v>2015</v>
      </c>
    </row>
    <row r="605" spans="1:19" ht="46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s="17">
        <f t="shared" si="45"/>
        <v>3.9334666666666664E-2</v>
      </c>
      <c r="G605" t="s">
        <v>8219</v>
      </c>
      <c r="H605" t="s">
        <v>8223</v>
      </c>
      <c r="I605" t="s">
        <v>8245</v>
      </c>
      <c r="J605">
        <v>1408029623</v>
      </c>
      <c r="K605" s="10">
        <v>1405437623</v>
      </c>
      <c r="L605" s="15">
        <f t="shared" si="46"/>
        <v>41835.639155092591</v>
      </c>
      <c r="M605" t="b">
        <v>0</v>
      </c>
      <c r="N605">
        <v>13</v>
      </c>
      <c r="O605" t="b">
        <v>0</v>
      </c>
      <c r="P605" t="s">
        <v>8270</v>
      </c>
      <c r="Q605" t="str">
        <f t="shared" si="47"/>
        <v>technology</v>
      </c>
      <c r="R605" t="str">
        <f t="shared" si="48"/>
        <v>web</v>
      </c>
      <c r="S605">
        <f t="shared" si="49"/>
        <v>2014</v>
      </c>
    </row>
    <row r="606" spans="1:19" ht="46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s="17">
        <f t="shared" si="45"/>
        <v>0</v>
      </c>
      <c r="G606" t="s">
        <v>8219</v>
      </c>
      <c r="H606" t="s">
        <v>8223</v>
      </c>
      <c r="I606" t="s">
        <v>8245</v>
      </c>
      <c r="J606">
        <v>1409187056</v>
      </c>
      <c r="K606" s="10">
        <v>1406595056</v>
      </c>
      <c r="L606" s="15">
        <f t="shared" si="46"/>
        <v>41849.035370370373</v>
      </c>
      <c r="M606" t="b">
        <v>0</v>
      </c>
      <c r="N606">
        <v>0</v>
      </c>
      <c r="O606" t="b">
        <v>0</v>
      </c>
      <c r="P606" t="s">
        <v>8270</v>
      </c>
      <c r="Q606" t="str">
        <f t="shared" si="47"/>
        <v>technology</v>
      </c>
      <c r="R606" t="str">
        <f t="shared" si="48"/>
        <v>web</v>
      </c>
      <c r="S606">
        <f t="shared" si="49"/>
        <v>2014</v>
      </c>
    </row>
    <row r="607" spans="1:19" ht="3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s="17">
        <f t="shared" si="45"/>
        <v>2.6200000000000001E-2</v>
      </c>
      <c r="G607" t="s">
        <v>8219</v>
      </c>
      <c r="H607" t="s">
        <v>8223</v>
      </c>
      <c r="I607" t="s">
        <v>8245</v>
      </c>
      <c r="J607">
        <v>1440318908</v>
      </c>
      <c r="K607" s="10">
        <v>1436430908</v>
      </c>
      <c r="L607" s="15">
        <f t="shared" si="46"/>
        <v>42194.357731481483</v>
      </c>
      <c r="M607" t="b">
        <v>0</v>
      </c>
      <c r="N607">
        <v>8</v>
      </c>
      <c r="O607" t="b">
        <v>0</v>
      </c>
      <c r="P607" t="s">
        <v>8270</v>
      </c>
      <c r="Q607" t="str">
        <f t="shared" si="47"/>
        <v>technology</v>
      </c>
      <c r="R607" t="str">
        <f t="shared" si="48"/>
        <v>web</v>
      </c>
      <c r="S607">
        <f t="shared" si="49"/>
        <v>2015</v>
      </c>
    </row>
    <row r="608" spans="1:19" ht="46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s="17">
        <f t="shared" si="45"/>
        <v>2E-3</v>
      </c>
      <c r="G608" t="s">
        <v>8219</v>
      </c>
      <c r="H608" t="s">
        <v>8232</v>
      </c>
      <c r="I608" t="s">
        <v>8248</v>
      </c>
      <c r="J608">
        <v>1432479600</v>
      </c>
      <c r="K608" s="10">
        <v>1428507409</v>
      </c>
      <c r="L608" s="15">
        <f t="shared" si="46"/>
        <v>42102.650567129633</v>
      </c>
      <c r="M608" t="b">
        <v>0</v>
      </c>
      <c r="N608">
        <v>1</v>
      </c>
      <c r="O608" t="b">
        <v>0</v>
      </c>
      <c r="P608" t="s">
        <v>8270</v>
      </c>
      <c r="Q608" t="str">
        <f t="shared" si="47"/>
        <v>technology</v>
      </c>
      <c r="R608" t="str">
        <f t="shared" si="48"/>
        <v>web</v>
      </c>
      <c r="S608">
        <f t="shared" si="49"/>
        <v>2015</v>
      </c>
    </row>
    <row r="609" spans="1:19" ht="46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s="17">
        <f t="shared" si="45"/>
        <v>0</v>
      </c>
      <c r="G609" t="s">
        <v>8219</v>
      </c>
      <c r="H609" t="s">
        <v>8223</v>
      </c>
      <c r="I609" t="s">
        <v>8245</v>
      </c>
      <c r="J609">
        <v>1448225336</v>
      </c>
      <c r="K609" s="10">
        <v>1445629736</v>
      </c>
      <c r="L609" s="15">
        <f t="shared" si="46"/>
        <v>42300.825648148151</v>
      </c>
      <c r="M609" t="b">
        <v>0</v>
      </c>
      <c r="N609">
        <v>0</v>
      </c>
      <c r="O609" t="b">
        <v>0</v>
      </c>
      <c r="P609" t="s">
        <v>8270</v>
      </c>
      <c r="Q609" t="str">
        <f t="shared" si="47"/>
        <v>technology</v>
      </c>
      <c r="R609" t="str">
        <f t="shared" si="48"/>
        <v>web</v>
      </c>
      <c r="S609">
        <f t="shared" si="49"/>
        <v>2015</v>
      </c>
    </row>
    <row r="610" spans="1:19" ht="46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s="17">
        <f t="shared" si="45"/>
        <v>9.7400000000000004E-3</v>
      </c>
      <c r="G610" t="s">
        <v>8219</v>
      </c>
      <c r="H610" t="s">
        <v>8223</v>
      </c>
      <c r="I610" t="s">
        <v>8245</v>
      </c>
      <c r="J610">
        <v>1434405980</v>
      </c>
      <c r="K610" s="10">
        <v>1431813980</v>
      </c>
      <c r="L610" s="15">
        <f t="shared" si="46"/>
        <v>42140.921064814815</v>
      </c>
      <c r="M610" t="b">
        <v>0</v>
      </c>
      <c r="N610">
        <v>5</v>
      </c>
      <c r="O610" t="b">
        <v>0</v>
      </c>
      <c r="P610" t="s">
        <v>8270</v>
      </c>
      <c r="Q610" t="str">
        <f t="shared" si="47"/>
        <v>technology</v>
      </c>
      <c r="R610" t="str">
        <f t="shared" si="48"/>
        <v>web</v>
      </c>
      <c r="S610">
        <f t="shared" si="49"/>
        <v>2015</v>
      </c>
    </row>
    <row r="611" spans="1:19" ht="46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s="17">
        <f t="shared" si="45"/>
        <v>6.41025641025641E-3</v>
      </c>
      <c r="G611" t="s">
        <v>8219</v>
      </c>
      <c r="H611" t="s">
        <v>8224</v>
      </c>
      <c r="I611" t="s">
        <v>8246</v>
      </c>
      <c r="J611">
        <v>1448761744</v>
      </c>
      <c r="K611" s="10">
        <v>1446166144</v>
      </c>
      <c r="L611" s="15">
        <f t="shared" si="46"/>
        <v>42307.034074074079</v>
      </c>
      <c r="M611" t="b">
        <v>0</v>
      </c>
      <c r="N611">
        <v>1</v>
      </c>
      <c r="O611" t="b">
        <v>0</v>
      </c>
      <c r="P611" t="s">
        <v>8270</v>
      </c>
      <c r="Q611" t="str">
        <f t="shared" si="47"/>
        <v>technology</v>
      </c>
      <c r="R611" t="str">
        <f t="shared" si="48"/>
        <v>web</v>
      </c>
      <c r="S611">
        <f t="shared" si="49"/>
        <v>2015</v>
      </c>
    </row>
    <row r="612" spans="1:19" ht="46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s="17">
        <f t="shared" si="45"/>
        <v>0</v>
      </c>
      <c r="G612" t="s">
        <v>8219</v>
      </c>
      <c r="H612" t="s">
        <v>8223</v>
      </c>
      <c r="I612" t="s">
        <v>8245</v>
      </c>
      <c r="J612">
        <v>1429732586</v>
      </c>
      <c r="K612" s="10">
        <v>1427140586</v>
      </c>
      <c r="L612" s="15">
        <f t="shared" si="46"/>
        <v>42086.83085648148</v>
      </c>
      <c r="M612" t="b">
        <v>0</v>
      </c>
      <c r="N612">
        <v>0</v>
      </c>
      <c r="O612" t="b">
        <v>0</v>
      </c>
      <c r="P612" t="s">
        <v>8270</v>
      </c>
      <c r="Q612" t="str">
        <f t="shared" si="47"/>
        <v>technology</v>
      </c>
      <c r="R612" t="str">
        <f t="shared" si="48"/>
        <v>web</v>
      </c>
      <c r="S612">
        <f t="shared" si="49"/>
        <v>2015</v>
      </c>
    </row>
    <row r="613" spans="1:19" ht="46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s="17">
        <f t="shared" si="45"/>
        <v>0</v>
      </c>
      <c r="G613" t="s">
        <v>8219</v>
      </c>
      <c r="H613" t="s">
        <v>8229</v>
      </c>
      <c r="I613" t="s">
        <v>8248</v>
      </c>
      <c r="J613">
        <v>1453210037</v>
      </c>
      <c r="K613" s="10">
        <v>1448026037</v>
      </c>
      <c r="L613" s="15">
        <f t="shared" si="46"/>
        <v>42328.560613425929</v>
      </c>
      <c r="M613" t="b">
        <v>0</v>
      </c>
      <c r="N613">
        <v>0</v>
      </c>
      <c r="O613" t="b">
        <v>0</v>
      </c>
      <c r="P613" t="s">
        <v>8270</v>
      </c>
      <c r="Q613" t="str">
        <f t="shared" si="47"/>
        <v>technology</v>
      </c>
      <c r="R613" t="str">
        <f t="shared" si="48"/>
        <v>web</v>
      </c>
      <c r="S613">
        <f t="shared" si="49"/>
        <v>2015</v>
      </c>
    </row>
    <row r="614" spans="1:19" ht="3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s="17">
        <f t="shared" si="45"/>
        <v>0</v>
      </c>
      <c r="G614" t="s">
        <v>8219</v>
      </c>
      <c r="H614" t="s">
        <v>8236</v>
      </c>
      <c r="I614" t="s">
        <v>8248</v>
      </c>
      <c r="J614">
        <v>1472777146</v>
      </c>
      <c r="K614" s="10">
        <v>1470185146</v>
      </c>
      <c r="L614" s="15">
        <f t="shared" si="46"/>
        <v>42585.031782407408</v>
      </c>
      <c r="M614" t="b">
        <v>0</v>
      </c>
      <c r="N614">
        <v>0</v>
      </c>
      <c r="O614" t="b">
        <v>0</v>
      </c>
      <c r="P614" t="s">
        <v>8270</v>
      </c>
      <c r="Q614" t="str">
        <f t="shared" si="47"/>
        <v>technology</v>
      </c>
      <c r="R614" t="str">
        <f t="shared" si="48"/>
        <v>web</v>
      </c>
      <c r="S614">
        <f t="shared" si="49"/>
        <v>2016</v>
      </c>
    </row>
    <row r="615" spans="1:19" ht="46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s="17">
        <f t="shared" si="45"/>
        <v>0.21363333333333334</v>
      </c>
      <c r="G615" t="s">
        <v>8219</v>
      </c>
      <c r="H615" t="s">
        <v>8223</v>
      </c>
      <c r="I615" t="s">
        <v>8245</v>
      </c>
      <c r="J615">
        <v>1443675540</v>
      </c>
      <c r="K615" s="10">
        <v>1441022120</v>
      </c>
      <c r="L615" s="15">
        <f t="shared" si="46"/>
        <v>42247.496759259258</v>
      </c>
      <c r="M615" t="b">
        <v>0</v>
      </c>
      <c r="N615">
        <v>121</v>
      </c>
      <c r="O615" t="b">
        <v>0</v>
      </c>
      <c r="P615" t="s">
        <v>8270</v>
      </c>
      <c r="Q615" t="str">
        <f t="shared" si="47"/>
        <v>technology</v>
      </c>
      <c r="R615" t="str">
        <f t="shared" si="48"/>
        <v>web</v>
      </c>
      <c r="S615">
        <f t="shared" si="49"/>
        <v>2015</v>
      </c>
    </row>
    <row r="616" spans="1:19" ht="46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s="17">
        <f t="shared" si="45"/>
        <v>0</v>
      </c>
      <c r="G616" t="s">
        <v>8219</v>
      </c>
      <c r="H616" t="s">
        <v>8223</v>
      </c>
      <c r="I616" t="s">
        <v>8245</v>
      </c>
      <c r="J616">
        <v>1466731740</v>
      </c>
      <c r="K616" s="10">
        <v>1464139740</v>
      </c>
      <c r="L616" s="15">
        <f t="shared" si="46"/>
        <v>42515.061805555553</v>
      </c>
      <c r="M616" t="b">
        <v>0</v>
      </c>
      <c r="N616">
        <v>0</v>
      </c>
      <c r="O616" t="b">
        <v>0</v>
      </c>
      <c r="P616" t="s">
        <v>8270</v>
      </c>
      <c r="Q616" t="str">
        <f t="shared" si="47"/>
        <v>technology</v>
      </c>
      <c r="R616" t="str">
        <f t="shared" si="48"/>
        <v>web</v>
      </c>
      <c r="S616">
        <f t="shared" si="49"/>
        <v>2016</v>
      </c>
    </row>
    <row r="617" spans="1:19" ht="46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s="17">
        <f t="shared" si="45"/>
        <v>0</v>
      </c>
      <c r="G617" t="s">
        <v>8219</v>
      </c>
      <c r="H617" t="s">
        <v>8227</v>
      </c>
      <c r="I617" t="s">
        <v>8249</v>
      </c>
      <c r="J617">
        <v>1443149759</v>
      </c>
      <c r="K617" s="10">
        <v>1440557759</v>
      </c>
      <c r="L617" s="15">
        <f t="shared" si="46"/>
        <v>42242.122210648144</v>
      </c>
      <c r="M617" t="b">
        <v>0</v>
      </c>
      <c r="N617">
        <v>0</v>
      </c>
      <c r="O617" t="b">
        <v>0</v>
      </c>
      <c r="P617" t="s">
        <v>8270</v>
      </c>
      <c r="Q617" t="str">
        <f t="shared" si="47"/>
        <v>technology</v>
      </c>
      <c r="R617" t="str">
        <f t="shared" si="48"/>
        <v>web</v>
      </c>
      <c r="S617">
        <f t="shared" si="49"/>
        <v>2015</v>
      </c>
    </row>
    <row r="618" spans="1:19" ht="46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s="17">
        <f t="shared" si="45"/>
        <v>0</v>
      </c>
      <c r="G618" t="s">
        <v>8219</v>
      </c>
      <c r="H618" t="s">
        <v>8229</v>
      </c>
      <c r="I618" t="s">
        <v>8248</v>
      </c>
      <c r="J618">
        <v>1488013307</v>
      </c>
      <c r="K618" s="10">
        <v>1485421307</v>
      </c>
      <c r="L618" s="15">
        <f t="shared" si="46"/>
        <v>42761.376238425924</v>
      </c>
      <c r="M618" t="b">
        <v>0</v>
      </c>
      <c r="N618">
        <v>0</v>
      </c>
      <c r="O618" t="b">
        <v>0</v>
      </c>
      <c r="P618" t="s">
        <v>8270</v>
      </c>
      <c r="Q618" t="str">
        <f t="shared" si="47"/>
        <v>technology</v>
      </c>
      <c r="R618" t="str">
        <f t="shared" si="48"/>
        <v>web</v>
      </c>
      <c r="S618">
        <f t="shared" si="49"/>
        <v>2017</v>
      </c>
    </row>
    <row r="619" spans="1:19" ht="46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s="17">
        <f t="shared" si="45"/>
        <v>0.03</v>
      </c>
      <c r="G619" t="s">
        <v>8219</v>
      </c>
      <c r="H619" t="s">
        <v>8224</v>
      </c>
      <c r="I619" t="s">
        <v>8246</v>
      </c>
      <c r="J619">
        <v>1431072843</v>
      </c>
      <c r="K619" s="10">
        <v>1427184843</v>
      </c>
      <c r="L619" s="15">
        <f t="shared" si="46"/>
        <v>42087.343090277776</v>
      </c>
      <c r="M619" t="b">
        <v>0</v>
      </c>
      <c r="N619">
        <v>3</v>
      </c>
      <c r="O619" t="b">
        <v>0</v>
      </c>
      <c r="P619" t="s">
        <v>8270</v>
      </c>
      <c r="Q619" t="str">
        <f t="shared" si="47"/>
        <v>technology</v>
      </c>
      <c r="R619" t="str">
        <f t="shared" si="48"/>
        <v>web</v>
      </c>
      <c r="S619">
        <f t="shared" si="49"/>
        <v>2015</v>
      </c>
    </row>
    <row r="620" spans="1:19" ht="46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s="17">
        <f t="shared" si="45"/>
        <v>0</v>
      </c>
      <c r="G620" t="s">
        <v>8219</v>
      </c>
      <c r="H620" t="s">
        <v>8223</v>
      </c>
      <c r="I620" t="s">
        <v>8245</v>
      </c>
      <c r="J620">
        <v>1449689203</v>
      </c>
      <c r="K620" s="10">
        <v>1447097203</v>
      </c>
      <c r="L620" s="15">
        <f t="shared" si="46"/>
        <v>42317.810219907406</v>
      </c>
      <c r="M620" t="b">
        <v>0</v>
      </c>
      <c r="N620">
        <v>0</v>
      </c>
      <c r="O620" t="b">
        <v>0</v>
      </c>
      <c r="P620" t="s">
        <v>8270</v>
      </c>
      <c r="Q620" t="str">
        <f t="shared" si="47"/>
        <v>technology</v>
      </c>
      <c r="R620" t="str">
        <f t="shared" si="48"/>
        <v>web</v>
      </c>
      <c r="S620">
        <f t="shared" si="49"/>
        <v>2015</v>
      </c>
    </row>
    <row r="621" spans="1:19" ht="3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s="17">
        <f t="shared" si="45"/>
        <v>3.9999999999999998E-7</v>
      </c>
      <c r="G621" t="s">
        <v>8219</v>
      </c>
      <c r="H621" t="s">
        <v>8223</v>
      </c>
      <c r="I621" t="s">
        <v>8245</v>
      </c>
      <c r="J621">
        <v>1416933390</v>
      </c>
      <c r="K621" s="10">
        <v>1411745790</v>
      </c>
      <c r="L621" s="15">
        <f t="shared" si="46"/>
        <v>41908.650347222225</v>
      </c>
      <c r="M621" t="b">
        <v>0</v>
      </c>
      <c r="N621">
        <v>1</v>
      </c>
      <c r="O621" t="b">
        <v>0</v>
      </c>
      <c r="P621" t="s">
        <v>8270</v>
      </c>
      <c r="Q621" t="str">
        <f t="shared" si="47"/>
        <v>technology</v>
      </c>
      <c r="R621" t="str">
        <f t="shared" si="48"/>
        <v>web</v>
      </c>
      <c r="S621">
        <f t="shared" si="49"/>
        <v>2014</v>
      </c>
    </row>
    <row r="622" spans="1:19" ht="46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s="17">
        <f t="shared" si="45"/>
        <v>0.01</v>
      </c>
      <c r="G622" t="s">
        <v>8219</v>
      </c>
      <c r="H622" t="s">
        <v>8228</v>
      </c>
      <c r="I622" t="s">
        <v>8250</v>
      </c>
      <c r="J622">
        <v>1408986738</v>
      </c>
      <c r="K622" s="10">
        <v>1405098738</v>
      </c>
      <c r="L622" s="15">
        <f t="shared" si="46"/>
        <v>41831.716874999998</v>
      </c>
      <c r="M622" t="b">
        <v>0</v>
      </c>
      <c r="N622">
        <v>1</v>
      </c>
      <c r="O622" t="b">
        <v>0</v>
      </c>
      <c r="P622" t="s">
        <v>8270</v>
      </c>
      <c r="Q622" t="str">
        <f t="shared" si="47"/>
        <v>technology</v>
      </c>
      <c r="R622" t="str">
        <f t="shared" si="48"/>
        <v>web</v>
      </c>
      <c r="S622">
        <f t="shared" si="49"/>
        <v>2014</v>
      </c>
    </row>
    <row r="623" spans="1:19" ht="46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s="17">
        <f t="shared" si="45"/>
        <v>1.044E-2</v>
      </c>
      <c r="G623" t="s">
        <v>8219</v>
      </c>
      <c r="H623" t="s">
        <v>8223</v>
      </c>
      <c r="I623" t="s">
        <v>8245</v>
      </c>
      <c r="J623">
        <v>1467934937</v>
      </c>
      <c r="K623" s="10">
        <v>1465342937</v>
      </c>
      <c r="L623" s="15">
        <f t="shared" si="46"/>
        <v>42528.987696759257</v>
      </c>
      <c r="M623" t="b">
        <v>0</v>
      </c>
      <c r="N623">
        <v>3</v>
      </c>
      <c r="O623" t="b">
        <v>0</v>
      </c>
      <c r="P623" t="s">
        <v>8270</v>
      </c>
      <c r="Q623" t="str">
        <f t="shared" si="47"/>
        <v>technology</v>
      </c>
      <c r="R623" t="str">
        <f t="shared" si="48"/>
        <v>web</v>
      </c>
      <c r="S623">
        <f t="shared" si="49"/>
        <v>2016</v>
      </c>
    </row>
    <row r="624" spans="1:19" ht="46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s="17">
        <f t="shared" si="45"/>
        <v>5.6833333333333333E-2</v>
      </c>
      <c r="G624" t="s">
        <v>8219</v>
      </c>
      <c r="H624" t="s">
        <v>8223</v>
      </c>
      <c r="I624" t="s">
        <v>8245</v>
      </c>
      <c r="J624">
        <v>1467398138</v>
      </c>
      <c r="K624" s="10">
        <v>1465670138</v>
      </c>
      <c r="L624" s="15">
        <f t="shared" si="46"/>
        <v>42532.774745370371</v>
      </c>
      <c r="M624" t="b">
        <v>0</v>
      </c>
      <c r="N624">
        <v>9</v>
      </c>
      <c r="O624" t="b">
        <v>0</v>
      </c>
      <c r="P624" t="s">
        <v>8270</v>
      </c>
      <c r="Q624" t="str">
        <f t="shared" si="47"/>
        <v>technology</v>
      </c>
      <c r="R624" t="str">
        <f t="shared" si="48"/>
        <v>web</v>
      </c>
      <c r="S624">
        <f t="shared" si="49"/>
        <v>2016</v>
      </c>
    </row>
    <row r="625" spans="1:19" ht="46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s="17">
        <f t="shared" si="45"/>
        <v>0</v>
      </c>
      <c r="G625" t="s">
        <v>8219</v>
      </c>
      <c r="H625" t="s">
        <v>8225</v>
      </c>
      <c r="I625" t="s">
        <v>8247</v>
      </c>
      <c r="J625">
        <v>1432771997</v>
      </c>
      <c r="K625" s="10">
        <v>1430179997</v>
      </c>
      <c r="L625" s="15">
        <f t="shared" si="46"/>
        <v>42122.009224537032</v>
      </c>
      <c r="M625" t="b">
        <v>0</v>
      </c>
      <c r="N625">
        <v>0</v>
      </c>
      <c r="O625" t="b">
        <v>0</v>
      </c>
      <c r="P625" t="s">
        <v>8270</v>
      </c>
      <c r="Q625" t="str">
        <f t="shared" si="47"/>
        <v>technology</v>
      </c>
      <c r="R625" t="str">
        <f t="shared" si="48"/>
        <v>web</v>
      </c>
      <c r="S625">
        <f t="shared" si="49"/>
        <v>2015</v>
      </c>
    </row>
    <row r="626" spans="1:19" ht="46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s="17">
        <f t="shared" si="45"/>
        <v>0</v>
      </c>
      <c r="G626" t="s">
        <v>8219</v>
      </c>
      <c r="H626" t="s">
        <v>8223</v>
      </c>
      <c r="I626" t="s">
        <v>8245</v>
      </c>
      <c r="J626">
        <v>1431647041</v>
      </c>
      <c r="K626" s="10">
        <v>1429055041</v>
      </c>
      <c r="L626" s="15">
        <f t="shared" si="46"/>
        <v>42108.988900462966</v>
      </c>
      <c r="M626" t="b">
        <v>0</v>
      </c>
      <c r="N626">
        <v>0</v>
      </c>
      <c r="O626" t="b">
        <v>0</v>
      </c>
      <c r="P626" t="s">
        <v>8270</v>
      </c>
      <c r="Q626" t="str">
        <f t="shared" si="47"/>
        <v>technology</v>
      </c>
      <c r="R626" t="str">
        <f t="shared" si="48"/>
        <v>web</v>
      </c>
      <c r="S626">
        <f t="shared" si="49"/>
        <v>2015</v>
      </c>
    </row>
    <row r="627" spans="1:19" ht="46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s="17">
        <f t="shared" si="45"/>
        <v>0</v>
      </c>
      <c r="G627" t="s">
        <v>8219</v>
      </c>
      <c r="H627" t="s">
        <v>8228</v>
      </c>
      <c r="I627" t="s">
        <v>8250</v>
      </c>
      <c r="J627">
        <v>1490560177</v>
      </c>
      <c r="K627" s="10">
        <v>1487971777</v>
      </c>
      <c r="L627" s="15">
        <f t="shared" si="46"/>
        <v>42790.895567129628</v>
      </c>
      <c r="M627" t="b">
        <v>0</v>
      </c>
      <c r="N627">
        <v>0</v>
      </c>
      <c r="O627" t="b">
        <v>0</v>
      </c>
      <c r="P627" t="s">
        <v>8270</v>
      </c>
      <c r="Q627" t="str">
        <f t="shared" si="47"/>
        <v>technology</v>
      </c>
      <c r="R627" t="str">
        <f t="shared" si="48"/>
        <v>web</v>
      </c>
      <c r="S627">
        <f t="shared" si="49"/>
        <v>2017</v>
      </c>
    </row>
    <row r="628" spans="1:19" ht="46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s="17">
        <f t="shared" si="45"/>
        <v>0.17380000000000001</v>
      </c>
      <c r="G628" t="s">
        <v>8219</v>
      </c>
      <c r="H628" t="s">
        <v>8223</v>
      </c>
      <c r="I628" t="s">
        <v>8245</v>
      </c>
      <c r="J628">
        <v>1439644920</v>
      </c>
      <c r="K628" s="10">
        <v>1436793939</v>
      </c>
      <c r="L628" s="15">
        <f t="shared" si="46"/>
        <v>42198.559479166666</v>
      </c>
      <c r="M628" t="b">
        <v>0</v>
      </c>
      <c r="N628">
        <v>39</v>
      </c>
      <c r="O628" t="b">
        <v>0</v>
      </c>
      <c r="P628" t="s">
        <v>8270</v>
      </c>
      <c r="Q628" t="str">
        <f t="shared" si="47"/>
        <v>technology</v>
      </c>
      <c r="R628" t="str">
        <f t="shared" si="48"/>
        <v>web</v>
      </c>
      <c r="S628">
        <f t="shared" si="49"/>
        <v>2015</v>
      </c>
    </row>
    <row r="629" spans="1:19" ht="46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s="17">
        <f t="shared" si="45"/>
        <v>2.0000000000000001E-4</v>
      </c>
      <c r="G629" t="s">
        <v>8219</v>
      </c>
      <c r="H629" t="s">
        <v>8234</v>
      </c>
      <c r="I629" t="s">
        <v>8254</v>
      </c>
      <c r="J629">
        <v>1457996400</v>
      </c>
      <c r="K629" s="10">
        <v>1452842511</v>
      </c>
      <c r="L629" s="15">
        <f t="shared" si="46"/>
        <v>42384.306840277779</v>
      </c>
      <c r="M629" t="b">
        <v>0</v>
      </c>
      <c r="N629">
        <v>1</v>
      </c>
      <c r="O629" t="b">
        <v>0</v>
      </c>
      <c r="P629" t="s">
        <v>8270</v>
      </c>
      <c r="Q629" t="str">
        <f t="shared" si="47"/>
        <v>technology</v>
      </c>
      <c r="R629" t="str">
        <f t="shared" si="48"/>
        <v>web</v>
      </c>
      <c r="S629">
        <f t="shared" si="49"/>
        <v>2016</v>
      </c>
    </row>
    <row r="630" spans="1:19" ht="46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s="17">
        <f t="shared" si="45"/>
        <v>0</v>
      </c>
      <c r="G630" t="s">
        <v>8219</v>
      </c>
      <c r="H630" t="s">
        <v>8223</v>
      </c>
      <c r="I630" t="s">
        <v>8245</v>
      </c>
      <c r="J630">
        <v>1405269457</v>
      </c>
      <c r="K630" s="10">
        <v>1402677457</v>
      </c>
      <c r="L630" s="15">
        <f t="shared" si="46"/>
        <v>41803.692789351851</v>
      </c>
      <c r="M630" t="b">
        <v>0</v>
      </c>
      <c r="N630">
        <v>0</v>
      </c>
      <c r="O630" t="b">
        <v>0</v>
      </c>
      <c r="P630" t="s">
        <v>8270</v>
      </c>
      <c r="Q630" t="str">
        <f t="shared" si="47"/>
        <v>technology</v>
      </c>
      <c r="R630" t="str">
        <f t="shared" si="48"/>
        <v>web</v>
      </c>
      <c r="S630">
        <f t="shared" si="49"/>
        <v>2014</v>
      </c>
    </row>
    <row r="631" spans="1:19" ht="46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s="17">
        <f t="shared" si="45"/>
        <v>1.75E-3</v>
      </c>
      <c r="G631" t="s">
        <v>8219</v>
      </c>
      <c r="H631" t="s">
        <v>8225</v>
      </c>
      <c r="I631" t="s">
        <v>8247</v>
      </c>
      <c r="J631">
        <v>1463239108</v>
      </c>
      <c r="K631" s="10">
        <v>1460647108</v>
      </c>
      <c r="L631" s="15">
        <f t="shared" si="46"/>
        <v>42474.637824074074</v>
      </c>
      <c r="M631" t="b">
        <v>0</v>
      </c>
      <c r="N631">
        <v>3</v>
      </c>
      <c r="O631" t="b">
        <v>0</v>
      </c>
      <c r="P631" t="s">
        <v>8270</v>
      </c>
      <c r="Q631" t="str">
        <f t="shared" si="47"/>
        <v>technology</v>
      </c>
      <c r="R631" t="str">
        <f t="shared" si="48"/>
        <v>web</v>
      </c>
      <c r="S631">
        <f t="shared" si="49"/>
        <v>2016</v>
      </c>
    </row>
    <row r="632" spans="1:19" ht="46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s="17">
        <f t="shared" si="45"/>
        <v>8.3340278356529708E-4</v>
      </c>
      <c r="G632" t="s">
        <v>8219</v>
      </c>
      <c r="H632" t="s">
        <v>8223</v>
      </c>
      <c r="I632" t="s">
        <v>8245</v>
      </c>
      <c r="J632">
        <v>1441516200</v>
      </c>
      <c r="K632" s="10">
        <v>1438959121</v>
      </c>
      <c r="L632" s="15">
        <f t="shared" si="46"/>
        <v>42223.619456018518</v>
      </c>
      <c r="M632" t="b">
        <v>0</v>
      </c>
      <c r="N632">
        <v>1</v>
      </c>
      <c r="O632" t="b">
        <v>0</v>
      </c>
      <c r="P632" t="s">
        <v>8270</v>
      </c>
      <c r="Q632" t="str">
        <f t="shared" si="47"/>
        <v>technology</v>
      </c>
      <c r="R632" t="str">
        <f t="shared" si="48"/>
        <v>web</v>
      </c>
      <c r="S632">
        <f t="shared" si="49"/>
        <v>2015</v>
      </c>
    </row>
    <row r="633" spans="1:19" ht="3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s="17">
        <f t="shared" si="45"/>
        <v>1.38E-2</v>
      </c>
      <c r="G633" t="s">
        <v>8219</v>
      </c>
      <c r="H633" t="s">
        <v>8228</v>
      </c>
      <c r="I633" t="s">
        <v>8250</v>
      </c>
      <c r="J633">
        <v>1464460329</v>
      </c>
      <c r="K633" s="10">
        <v>1461954729</v>
      </c>
      <c r="L633" s="15">
        <f t="shared" si="46"/>
        <v>42489.772326388891</v>
      </c>
      <c r="M633" t="b">
        <v>0</v>
      </c>
      <c r="N633">
        <v>9</v>
      </c>
      <c r="O633" t="b">
        <v>0</v>
      </c>
      <c r="P633" t="s">
        <v>8270</v>
      </c>
      <c r="Q633" t="str">
        <f t="shared" si="47"/>
        <v>technology</v>
      </c>
      <c r="R633" t="str">
        <f t="shared" si="48"/>
        <v>web</v>
      </c>
      <c r="S633">
        <f t="shared" si="49"/>
        <v>2016</v>
      </c>
    </row>
    <row r="634" spans="1:19" ht="3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s="17">
        <f t="shared" si="45"/>
        <v>0</v>
      </c>
      <c r="G634" t="s">
        <v>8219</v>
      </c>
      <c r="H634" t="s">
        <v>8232</v>
      </c>
      <c r="I634" t="s">
        <v>8248</v>
      </c>
      <c r="J634">
        <v>1448470165</v>
      </c>
      <c r="K634" s="10">
        <v>1445874565</v>
      </c>
      <c r="L634" s="15">
        <f t="shared" si="46"/>
        <v>42303.659317129626</v>
      </c>
      <c r="M634" t="b">
        <v>0</v>
      </c>
      <c r="N634">
        <v>0</v>
      </c>
      <c r="O634" t="b">
        <v>0</v>
      </c>
      <c r="P634" t="s">
        <v>8270</v>
      </c>
      <c r="Q634" t="str">
        <f t="shared" si="47"/>
        <v>technology</v>
      </c>
      <c r="R634" t="str">
        <f t="shared" si="48"/>
        <v>web</v>
      </c>
      <c r="S634">
        <f t="shared" si="49"/>
        <v>2015</v>
      </c>
    </row>
    <row r="635" spans="1:19" ht="46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s="17">
        <f t="shared" si="45"/>
        <v>0.1245</v>
      </c>
      <c r="G635" t="s">
        <v>8219</v>
      </c>
      <c r="H635" t="s">
        <v>8223</v>
      </c>
      <c r="I635" t="s">
        <v>8245</v>
      </c>
      <c r="J635">
        <v>1466204400</v>
      </c>
      <c r="K635" s="10">
        <v>1463469062</v>
      </c>
      <c r="L635" s="15">
        <f t="shared" si="46"/>
        <v>42507.299328703702</v>
      </c>
      <c r="M635" t="b">
        <v>0</v>
      </c>
      <c r="N635">
        <v>25</v>
      </c>
      <c r="O635" t="b">
        <v>0</v>
      </c>
      <c r="P635" t="s">
        <v>8270</v>
      </c>
      <c r="Q635" t="str">
        <f t="shared" si="47"/>
        <v>technology</v>
      </c>
      <c r="R635" t="str">
        <f t="shared" si="48"/>
        <v>web</v>
      </c>
      <c r="S635">
        <f t="shared" si="49"/>
        <v>2016</v>
      </c>
    </row>
    <row r="636" spans="1:19" ht="3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s="17">
        <f t="shared" si="45"/>
        <v>2.0000000000000001E-4</v>
      </c>
      <c r="G636" t="s">
        <v>8219</v>
      </c>
      <c r="H636" t="s">
        <v>8223</v>
      </c>
      <c r="I636" t="s">
        <v>8245</v>
      </c>
      <c r="J636">
        <v>1424989029</v>
      </c>
      <c r="K636" s="10">
        <v>1422397029</v>
      </c>
      <c r="L636" s="15">
        <f t="shared" si="46"/>
        <v>42031.928576388891</v>
      </c>
      <c r="M636" t="b">
        <v>0</v>
      </c>
      <c r="N636">
        <v>1</v>
      </c>
      <c r="O636" t="b">
        <v>0</v>
      </c>
      <c r="P636" t="s">
        <v>8270</v>
      </c>
      <c r="Q636" t="str">
        <f t="shared" si="47"/>
        <v>technology</v>
      </c>
      <c r="R636" t="str">
        <f t="shared" si="48"/>
        <v>web</v>
      </c>
      <c r="S636">
        <f t="shared" si="49"/>
        <v>2015</v>
      </c>
    </row>
    <row r="637" spans="1:19" ht="3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s="17">
        <f t="shared" si="45"/>
        <v>8.0000000000000007E-5</v>
      </c>
      <c r="G637" t="s">
        <v>8219</v>
      </c>
      <c r="H637" t="s">
        <v>8223</v>
      </c>
      <c r="I637" t="s">
        <v>8245</v>
      </c>
      <c r="J637">
        <v>1428804762</v>
      </c>
      <c r="K637" s="10">
        <v>1426212762</v>
      </c>
      <c r="L637" s="15">
        <f t="shared" si="46"/>
        <v>42076.092152777783</v>
      </c>
      <c r="M637" t="b">
        <v>0</v>
      </c>
      <c r="N637">
        <v>1</v>
      </c>
      <c r="O637" t="b">
        <v>0</v>
      </c>
      <c r="P637" t="s">
        <v>8270</v>
      </c>
      <c r="Q637" t="str">
        <f t="shared" si="47"/>
        <v>technology</v>
      </c>
      <c r="R637" t="str">
        <f t="shared" si="48"/>
        <v>web</v>
      </c>
      <c r="S637">
        <f t="shared" si="49"/>
        <v>2015</v>
      </c>
    </row>
    <row r="638" spans="1:19" ht="3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s="17">
        <f t="shared" si="45"/>
        <v>2E-3</v>
      </c>
      <c r="G638" t="s">
        <v>8219</v>
      </c>
      <c r="H638" t="s">
        <v>8224</v>
      </c>
      <c r="I638" t="s">
        <v>8246</v>
      </c>
      <c r="J638">
        <v>1433587620</v>
      </c>
      <c r="K638" s="10">
        <v>1430996150</v>
      </c>
      <c r="L638" s="15">
        <f t="shared" si="46"/>
        <v>42131.455439814818</v>
      </c>
      <c r="M638" t="b">
        <v>0</v>
      </c>
      <c r="N638">
        <v>1</v>
      </c>
      <c r="O638" t="b">
        <v>0</v>
      </c>
      <c r="P638" t="s">
        <v>8270</v>
      </c>
      <c r="Q638" t="str">
        <f t="shared" si="47"/>
        <v>technology</v>
      </c>
      <c r="R638" t="str">
        <f t="shared" si="48"/>
        <v>web</v>
      </c>
      <c r="S638">
        <f t="shared" si="49"/>
        <v>2015</v>
      </c>
    </row>
    <row r="639" spans="1:19" ht="46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s="17">
        <f t="shared" si="45"/>
        <v>0</v>
      </c>
      <c r="G639" t="s">
        <v>8219</v>
      </c>
      <c r="H639" t="s">
        <v>8224</v>
      </c>
      <c r="I639" t="s">
        <v>8246</v>
      </c>
      <c r="J639">
        <v>1488063840</v>
      </c>
      <c r="K639" s="10">
        <v>1485558318</v>
      </c>
      <c r="L639" s="15">
        <f t="shared" si="46"/>
        <v>42762.962013888886</v>
      </c>
      <c r="M639" t="b">
        <v>0</v>
      </c>
      <c r="N639">
        <v>0</v>
      </c>
      <c r="O639" t="b">
        <v>0</v>
      </c>
      <c r="P639" t="s">
        <v>8270</v>
      </c>
      <c r="Q639" t="str">
        <f t="shared" si="47"/>
        <v>technology</v>
      </c>
      <c r="R639" t="str">
        <f t="shared" si="48"/>
        <v>web</v>
      </c>
      <c r="S639">
        <f t="shared" si="49"/>
        <v>2017</v>
      </c>
    </row>
    <row r="640" spans="1:19" ht="16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s="17">
        <f t="shared" si="45"/>
        <v>9.0000000000000006E-5</v>
      </c>
      <c r="G640" t="s">
        <v>8219</v>
      </c>
      <c r="H640" t="s">
        <v>8235</v>
      </c>
      <c r="I640" t="s">
        <v>8248</v>
      </c>
      <c r="J640">
        <v>1490447662</v>
      </c>
      <c r="K640" s="10">
        <v>1485267262</v>
      </c>
      <c r="L640" s="15">
        <f t="shared" si="46"/>
        <v>42759.593310185184</v>
      </c>
      <c r="M640" t="b">
        <v>0</v>
      </c>
      <c r="N640">
        <v>6</v>
      </c>
      <c r="O640" t="b">
        <v>0</v>
      </c>
      <c r="P640" t="s">
        <v>8270</v>
      </c>
      <c r="Q640" t="str">
        <f t="shared" si="47"/>
        <v>technology</v>
      </c>
      <c r="R640" t="str">
        <f t="shared" si="48"/>
        <v>web</v>
      </c>
      <c r="S640">
        <f t="shared" si="49"/>
        <v>2017</v>
      </c>
    </row>
    <row r="641" spans="1:19" ht="3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s="17">
        <f t="shared" si="45"/>
        <v>9.9999999999999995E-7</v>
      </c>
      <c r="G641" t="s">
        <v>8219</v>
      </c>
      <c r="H641" t="s">
        <v>8223</v>
      </c>
      <c r="I641" t="s">
        <v>8245</v>
      </c>
      <c r="J641">
        <v>1413208795</v>
      </c>
      <c r="K641" s="10">
        <v>1408024795</v>
      </c>
      <c r="L641" s="15">
        <f t="shared" si="46"/>
        <v>41865.583275462966</v>
      </c>
      <c r="M641" t="b">
        <v>0</v>
      </c>
      <c r="N641">
        <v>1</v>
      </c>
      <c r="O641" t="b">
        <v>0</v>
      </c>
      <c r="P641" t="s">
        <v>8270</v>
      </c>
      <c r="Q641" t="str">
        <f t="shared" si="47"/>
        <v>technology</v>
      </c>
      <c r="R641" t="str">
        <f t="shared" si="48"/>
        <v>web</v>
      </c>
      <c r="S641">
        <f t="shared" si="49"/>
        <v>2014</v>
      </c>
    </row>
    <row r="642" spans="1:19" ht="46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s="17">
        <f t="shared" si="45"/>
        <v>1.4428571428571428</v>
      </c>
      <c r="G642" t="s">
        <v>8218</v>
      </c>
      <c r="H642" t="s">
        <v>8229</v>
      </c>
      <c r="I642" t="s">
        <v>8248</v>
      </c>
      <c r="J642">
        <v>1480028400</v>
      </c>
      <c r="K642" s="10">
        <v>1478685915</v>
      </c>
      <c r="L642" s="15">
        <f t="shared" si="46"/>
        <v>42683.420312499999</v>
      </c>
      <c r="M642" t="b">
        <v>0</v>
      </c>
      <c r="N642">
        <v>2</v>
      </c>
      <c r="O642" t="b">
        <v>1</v>
      </c>
      <c r="P642" t="s">
        <v>8271</v>
      </c>
      <c r="Q642" t="str">
        <f t="shared" si="47"/>
        <v>technology</v>
      </c>
      <c r="R642" t="str">
        <f t="shared" si="48"/>
        <v>wearables</v>
      </c>
      <c r="S642">
        <f t="shared" si="49"/>
        <v>2016</v>
      </c>
    </row>
    <row r="643" spans="1:19" ht="46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s="17">
        <f t="shared" ref="F643:F706" si="50">E643/D643</f>
        <v>1.1916249999999999</v>
      </c>
      <c r="G643" t="s">
        <v>8218</v>
      </c>
      <c r="H643" t="s">
        <v>8223</v>
      </c>
      <c r="I643" t="s">
        <v>8245</v>
      </c>
      <c r="J643">
        <v>1439473248</v>
      </c>
      <c r="K643" s="10">
        <v>1436881248</v>
      </c>
      <c r="L643" s="15">
        <f t="shared" ref="L643:L706" si="51">(K643/86400)+ DATE(1970,1,1)</f>
        <v>42199.57</v>
      </c>
      <c r="M643" t="b">
        <v>0</v>
      </c>
      <c r="N643">
        <v>315</v>
      </c>
      <c r="O643" t="b">
        <v>1</v>
      </c>
      <c r="P643" t="s">
        <v>8271</v>
      </c>
      <c r="Q643" t="str">
        <f t="shared" ref="Q643:Q706" si="52">LEFT(P643, SEARCH("/",P643)-1)</f>
        <v>technology</v>
      </c>
      <c r="R643" t="str">
        <f t="shared" ref="R643:R706" si="53">RIGHT(P643,LEN(P643)-FIND("/",P643))</f>
        <v>wearables</v>
      </c>
      <c r="S643">
        <f t="shared" ref="S643:S706" si="54">YEAR(L643)</f>
        <v>2015</v>
      </c>
    </row>
    <row r="644" spans="1:19" ht="46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s="17">
        <f t="shared" si="50"/>
        <v>14.604850000000001</v>
      </c>
      <c r="G644" t="s">
        <v>8218</v>
      </c>
      <c r="H644" t="s">
        <v>8235</v>
      </c>
      <c r="I644" t="s">
        <v>8248</v>
      </c>
      <c r="J644">
        <v>1439998674</v>
      </c>
      <c r="K644" s="10">
        <v>1436888274</v>
      </c>
      <c r="L644" s="15">
        <f t="shared" si="51"/>
        <v>42199.651319444441</v>
      </c>
      <c r="M644" t="b">
        <v>0</v>
      </c>
      <c r="N644">
        <v>2174</v>
      </c>
      <c r="O644" t="b">
        <v>1</v>
      </c>
      <c r="P644" t="s">
        <v>8271</v>
      </c>
      <c r="Q644" t="str">
        <f t="shared" si="52"/>
        <v>technology</v>
      </c>
      <c r="R644" t="str">
        <f t="shared" si="53"/>
        <v>wearables</v>
      </c>
      <c r="S644">
        <f t="shared" si="54"/>
        <v>2015</v>
      </c>
    </row>
    <row r="645" spans="1:19" ht="3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s="17">
        <f t="shared" si="50"/>
        <v>1.0580799999999999</v>
      </c>
      <c r="G645" t="s">
        <v>8218</v>
      </c>
      <c r="H645" t="s">
        <v>8223</v>
      </c>
      <c r="I645" t="s">
        <v>8245</v>
      </c>
      <c r="J645">
        <v>1433085875</v>
      </c>
      <c r="K645" s="10">
        <v>1428333875</v>
      </c>
      <c r="L645" s="15">
        <f t="shared" si="51"/>
        <v>42100.642071759255</v>
      </c>
      <c r="M645" t="b">
        <v>0</v>
      </c>
      <c r="N645">
        <v>152</v>
      </c>
      <c r="O645" t="b">
        <v>1</v>
      </c>
      <c r="P645" t="s">
        <v>8271</v>
      </c>
      <c r="Q645" t="str">
        <f t="shared" si="52"/>
        <v>technology</v>
      </c>
      <c r="R645" t="str">
        <f t="shared" si="53"/>
        <v>wearables</v>
      </c>
      <c r="S645">
        <f t="shared" si="54"/>
        <v>2015</v>
      </c>
    </row>
    <row r="646" spans="1:19" ht="46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s="17">
        <f t="shared" si="50"/>
        <v>3.0011791999999997</v>
      </c>
      <c r="G646" t="s">
        <v>8218</v>
      </c>
      <c r="H646" t="s">
        <v>8223</v>
      </c>
      <c r="I646" t="s">
        <v>8245</v>
      </c>
      <c r="J646">
        <v>1414544400</v>
      </c>
      <c r="K646" s="10">
        <v>1410883139</v>
      </c>
      <c r="L646" s="15">
        <f t="shared" si="51"/>
        <v>41898.665960648148</v>
      </c>
      <c r="M646" t="b">
        <v>0</v>
      </c>
      <c r="N646">
        <v>1021</v>
      </c>
      <c r="O646" t="b">
        <v>1</v>
      </c>
      <c r="P646" t="s">
        <v>8271</v>
      </c>
      <c r="Q646" t="str">
        <f t="shared" si="52"/>
        <v>technology</v>
      </c>
      <c r="R646" t="str">
        <f t="shared" si="53"/>
        <v>wearables</v>
      </c>
      <c r="S646">
        <f t="shared" si="54"/>
        <v>2014</v>
      </c>
    </row>
    <row r="647" spans="1:19" ht="3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s="17">
        <f t="shared" si="50"/>
        <v>2.7869999999999999</v>
      </c>
      <c r="G647" t="s">
        <v>8218</v>
      </c>
      <c r="H647" t="s">
        <v>8223</v>
      </c>
      <c r="I647" t="s">
        <v>8245</v>
      </c>
      <c r="J647">
        <v>1470962274</v>
      </c>
      <c r="K647" s="10">
        <v>1468370274</v>
      </c>
      <c r="L647" s="15">
        <f t="shared" si="51"/>
        <v>42564.026319444441</v>
      </c>
      <c r="M647" t="b">
        <v>0</v>
      </c>
      <c r="N647">
        <v>237</v>
      </c>
      <c r="O647" t="b">
        <v>1</v>
      </c>
      <c r="P647" t="s">
        <v>8271</v>
      </c>
      <c r="Q647" t="str">
        <f t="shared" si="52"/>
        <v>technology</v>
      </c>
      <c r="R647" t="str">
        <f t="shared" si="53"/>
        <v>wearables</v>
      </c>
      <c r="S647">
        <f t="shared" si="54"/>
        <v>2016</v>
      </c>
    </row>
    <row r="648" spans="1:19" ht="46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s="17">
        <f t="shared" si="50"/>
        <v>1.3187625000000001</v>
      </c>
      <c r="G648" t="s">
        <v>8218</v>
      </c>
      <c r="H648" t="s">
        <v>8223</v>
      </c>
      <c r="I648" t="s">
        <v>8245</v>
      </c>
      <c r="J648">
        <v>1407788867</v>
      </c>
      <c r="K648" s="10">
        <v>1405196867</v>
      </c>
      <c r="L648" s="15">
        <f t="shared" si="51"/>
        <v>41832.852627314816</v>
      </c>
      <c r="M648" t="b">
        <v>0</v>
      </c>
      <c r="N648">
        <v>27</v>
      </c>
      <c r="O648" t="b">
        <v>1</v>
      </c>
      <c r="P648" t="s">
        <v>8271</v>
      </c>
      <c r="Q648" t="str">
        <f t="shared" si="52"/>
        <v>technology</v>
      </c>
      <c r="R648" t="str">
        <f t="shared" si="53"/>
        <v>wearables</v>
      </c>
      <c r="S648">
        <f t="shared" si="54"/>
        <v>2014</v>
      </c>
    </row>
    <row r="649" spans="1:19" ht="46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s="17">
        <f t="shared" si="50"/>
        <v>1.0705</v>
      </c>
      <c r="G649" t="s">
        <v>8218</v>
      </c>
      <c r="H649" t="s">
        <v>8228</v>
      </c>
      <c r="I649" t="s">
        <v>8250</v>
      </c>
      <c r="J649">
        <v>1458235549</v>
      </c>
      <c r="K649" s="10">
        <v>1455647149</v>
      </c>
      <c r="L649" s="15">
        <f t="shared" si="51"/>
        <v>42416.767928240741</v>
      </c>
      <c r="M649" t="b">
        <v>0</v>
      </c>
      <c r="N649">
        <v>17</v>
      </c>
      <c r="O649" t="b">
        <v>1</v>
      </c>
      <c r="P649" t="s">
        <v>8271</v>
      </c>
      <c r="Q649" t="str">
        <f t="shared" si="52"/>
        <v>technology</v>
      </c>
      <c r="R649" t="str">
        <f t="shared" si="53"/>
        <v>wearables</v>
      </c>
      <c r="S649">
        <f t="shared" si="54"/>
        <v>2016</v>
      </c>
    </row>
    <row r="650" spans="1:19" ht="3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s="17">
        <f t="shared" si="50"/>
        <v>1.2682285714285715</v>
      </c>
      <c r="G650" t="s">
        <v>8218</v>
      </c>
      <c r="H650" t="s">
        <v>8223</v>
      </c>
      <c r="I650" t="s">
        <v>8245</v>
      </c>
      <c r="J650">
        <v>1413304708</v>
      </c>
      <c r="K650" s="10">
        <v>1410280708</v>
      </c>
      <c r="L650" s="15">
        <f t="shared" si="51"/>
        <v>41891.693379629629</v>
      </c>
      <c r="M650" t="b">
        <v>0</v>
      </c>
      <c r="N650">
        <v>27</v>
      </c>
      <c r="O650" t="b">
        <v>1</v>
      </c>
      <c r="P650" t="s">
        <v>8271</v>
      </c>
      <c r="Q650" t="str">
        <f t="shared" si="52"/>
        <v>technology</v>
      </c>
      <c r="R650" t="str">
        <f t="shared" si="53"/>
        <v>wearables</v>
      </c>
      <c r="S650">
        <f t="shared" si="54"/>
        <v>2014</v>
      </c>
    </row>
    <row r="651" spans="1:19" ht="46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s="17">
        <f t="shared" si="50"/>
        <v>1.3996</v>
      </c>
      <c r="G651" t="s">
        <v>8218</v>
      </c>
      <c r="H651" t="s">
        <v>8223</v>
      </c>
      <c r="I651" t="s">
        <v>8245</v>
      </c>
      <c r="J651">
        <v>1410904413</v>
      </c>
      <c r="K651" s="10">
        <v>1409090013</v>
      </c>
      <c r="L651" s="15">
        <f t="shared" si="51"/>
        <v>41877.912187499998</v>
      </c>
      <c r="M651" t="b">
        <v>0</v>
      </c>
      <c r="N651">
        <v>82</v>
      </c>
      <c r="O651" t="b">
        <v>1</v>
      </c>
      <c r="P651" t="s">
        <v>8271</v>
      </c>
      <c r="Q651" t="str">
        <f t="shared" si="52"/>
        <v>technology</v>
      </c>
      <c r="R651" t="str">
        <f t="shared" si="53"/>
        <v>wearables</v>
      </c>
      <c r="S651">
        <f t="shared" si="54"/>
        <v>2014</v>
      </c>
    </row>
    <row r="652" spans="1:19" ht="46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s="17">
        <f t="shared" si="50"/>
        <v>1.1240000000000001</v>
      </c>
      <c r="G652" t="s">
        <v>8218</v>
      </c>
      <c r="H652" t="s">
        <v>8223</v>
      </c>
      <c r="I652" t="s">
        <v>8245</v>
      </c>
      <c r="J652">
        <v>1418953984</v>
      </c>
      <c r="K652" s="10">
        <v>1413766384</v>
      </c>
      <c r="L652" s="15">
        <f t="shared" si="51"/>
        <v>41932.036851851852</v>
      </c>
      <c r="M652" t="b">
        <v>0</v>
      </c>
      <c r="N652">
        <v>48</v>
      </c>
      <c r="O652" t="b">
        <v>1</v>
      </c>
      <c r="P652" t="s">
        <v>8271</v>
      </c>
      <c r="Q652" t="str">
        <f t="shared" si="52"/>
        <v>technology</v>
      </c>
      <c r="R652" t="str">
        <f t="shared" si="53"/>
        <v>wearables</v>
      </c>
      <c r="S652">
        <f t="shared" si="54"/>
        <v>2014</v>
      </c>
    </row>
    <row r="653" spans="1:19" ht="46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s="17">
        <f t="shared" si="50"/>
        <v>1.00528</v>
      </c>
      <c r="G653" t="s">
        <v>8218</v>
      </c>
      <c r="H653" t="s">
        <v>8223</v>
      </c>
      <c r="I653" t="s">
        <v>8245</v>
      </c>
      <c r="J653">
        <v>1418430311</v>
      </c>
      <c r="K653" s="10">
        <v>1415838311</v>
      </c>
      <c r="L653" s="15">
        <f t="shared" si="51"/>
        <v>41956.017488425925</v>
      </c>
      <c r="M653" t="b">
        <v>0</v>
      </c>
      <c r="N653">
        <v>105</v>
      </c>
      <c r="O653" t="b">
        <v>1</v>
      </c>
      <c r="P653" t="s">
        <v>8271</v>
      </c>
      <c r="Q653" t="str">
        <f t="shared" si="52"/>
        <v>technology</v>
      </c>
      <c r="R653" t="str">
        <f t="shared" si="53"/>
        <v>wearables</v>
      </c>
      <c r="S653">
        <f t="shared" si="54"/>
        <v>2014</v>
      </c>
    </row>
    <row r="654" spans="1:19" ht="46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s="17">
        <f t="shared" si="50"/>
        <v>1.0046666666666666</v>
      </c>
      <c r="G654" t="s">
        <v>8218</v>
      </c>
      <c r="H654" t="s">
        <v>8223</v>
      </c>
      <c r="I654" t="s">
        <v>8245</v>
      </c>
      <c r="J654">
        <v>1480613650</v>
      </c>
      <c r="K654" s="10">
        <v>1478018050</v>
      </c>
      <c r="L654" s="15">
        <f t="shared" si="51"/>
        <v>42675.690393518518</v>
      </c>
      <c r="M654" t="b">
        <v>0</v>
      </c>
      <c r="N654">
        <v>28</v>
      </c>
      <c r="O654" t="b">
        <v>1</v>
      </c>
      <c r="P654" t="s">
        <v>8271</v>
      </c>
      <c r="Q654" t="str">
        <f t="shared" si="52"/>
        <v>technology</v>
      </c>
      <c r="R654" t="str">
        <f t="shared" si="53"/>
        <v>wearables</v>
      </c>
      <c r="S654">
        <f t="shared" si="54"/>
        <v>2016</v>
      </c>
    </row>
    <row r="655" spans="1:19" ht="46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s="17">
        <f t="shared" si="50"/>
        <v>1.4144600000000001</v>
      </c>
      <c r="G655" t="s">
        <v>8218</v>
      </c>
      <c r="H655" t="s">
        <v>8223</v>
      </c>
      <c r="I655" t="s">
        <v>8245</v>
      </c>
      <c r="J655">
        <v>1440082240</v>
      </c>
      <c r="K655" s="10">
        <v>1436885440</v>
      </c>
      <c r="L655" s="15">
        <f t="shared" si="51"/>
        <v>42199.618518518517</v>
      </c>
      <c r="M655" t="b">
        <v>0</v>
      </c>
      <c r="N655">
        <v>1107</v>
      </c>
      <c r="O655" t="b">
        <v>1</v>
      </c>
      <c r="P655" t="s">
        <v>8271</v>
      </c>
      <c r="Q655" t="str">
        <f t="shared" si="52"/>
        <v>technology</v>
      </c>
      <c r="R655" t="str">
        <f t="shared" si="53"/>
        <v>wearables</v>
      </c>
      <c r="S655">
        <f t="shared" si="54"/>
        <v>2015</v>
      </c>
    </row>
    <row r="656" spans="1:19" ht="46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s="17">
        <f t="shared" si="50"/>
        <v>2.6729166666666666</v>
      </c>
      <c r="G656" t="s">
        <v>8218</v>
      </c>
      <c r="H656" t="s">
        <v>8223</v>
      </c>
      <c r="I656" t="s">
        <v>8245</v>
      </c>
      <c r="J656">
        <v>1436396313</v>
      </c>
      <c r="K656" s="10">
        <v>1433804313</v>
      </c>
      <c r="L656" s="15">
        <f t="shared" si="51"/>
        <v>42163.957326388889</v>
      </c>
      <c r="M656" t="b">
        <v>0</v>
      </c>
      <c r="N656">
        <v>1013</v>
      </c>
      <c r="O656" t="b">
        <v>1</v>
      </c>
      <c r="P656" t="s">
        <v>8271</v>
      </c>
      <c r="Q656" t="str">
        <f t="shared" si="52"/>
        <v>technology</v>
      </c>
      <c r="R656" t="str">
        <f t="shared" si="53"/>
        <v>wearables</v>
      </c>
      <c r="S656">
        <f t="shared" si="54"/>
        <v>2015</v>
      </c>
    </row>
    <row r="657" spans="1:19" ht="46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s="17">
        <f t="shared" si="50"/>
        <v>1.4688749999999999</v>
      </c>
      <c r="G657" t="s">
        <v>8218</v>
      </c>
      <c r="H657" t="s">
        <v>8223</v>
      </c>
      <c r="I657" t="s">
        <v>8245</v>
      </c>
      <c r="J657">
        <v>1426197512</v>
      </c>
      <c r="K657" s="10">
        <v>1423609112</v>
      </c>
      <c r="L657" s="15">
        <f t="shared" si="51"/>
        <v>42045.957314814819</v>
      </c>
      <c r="M657" t="b">
        <v>0</v>
      </c>
      <c r="N657">
        <v>274</v>
      </c>
      <c r="O657" t="b">
        <v>1</v>
      </c>
      <c r="P657" t="s">
        <v>8271</v>
      </c>
      <c r="Q657" t="str">
        <f t="shared" si="52"/>
        <v>technology</v>
      </c>
      <c r="R657" t="str">
        <f t="shared" si="53"/>
        <v>wearables</v>
      </c>
      <c r="S657">
        <f t="shared" si="54"/>
        <v>2015</v>
      </c>
    </row>
    <row r="658" spans="1:19" ht="46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s="17">
        <f t="shared" si="50"/>
        <v>2.1356000000000002</v>
      </c>
      <c r="G658" t="s">
        <v>8218</v>
      </c>
      <c r="H658" t="s">
        <v>8223</v>
      </c>
      <c r="I658" t="s">
        <v>8245</v>
      </c>
      <c r="J658">
        <v>1460917119</v>
      </c>
      <c r="K658" s="10">
        <v>1455736719</v>
      </c>
      <c r="L658" s="15">
        <f t="shared" si="51"/>
        <v>42417.804618055554</v>
      </c>
      <c r="M658" t="b">
        <v>0</v>
      </c>
      <c r="N658">
        <v>87</v>
      </c>
      <c r="O658" t="b">
        <v>1</v>
      </c>
      <c r="P658" t="s">
        <v>8271</v>
      </c>
      <c r="Q658" t="str">
        <f t="shared" si="52"/>
        <v>technology</v>
      </c>
      <c r="R658" t="str">
        <f t="shared" si="53"/>
        <v>wearables</v>
      </c>
      <c r="S658">
        <f t="shared" si="54"/>
        <v>2016</v>
      </c>
    </row>
    <row r="659" spans="1:19" ht="46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s="17">
        <f t="shared" si="50"/>
        <v>1.2569999999999999</v>
      </c>
      <c r="G659" t="s">
        <v>8218</v>
      </c>
      <c r="H659" t="s">
        <v>8223</v>
      </c>
      <c r="I659" t="s">
        <v>8245</v>
      </c>
      <c r="J659">
        <v>1450901872</v>
      </c>
      <c r="K659" s="10">
        <v>1448309872</v>
      </c>
      <c r="L659" s="15">
        <f t="shared" si="51"/>
        <v>42331.84574074074</v>
      </c>
      <c r="M659" t="b">
        <v>0</v>
      </c>
      <c r="N659">
        <v>99</v>
      </c>
      <c r="O659" t="b">
        <v>1</v>
      </c>
      <c r="P659" t="s">
        <v>8271</v>
      </c>
      <c r="Q659" t="str">
        <f t="shared" si="52"/>
        <v>technology</v>
      </c>
      <c r="R659" t="str">
        <f t="shared" si="53"/>
        <v>wearables</v>
      </c>
      <c r="S659">
        <f t="shared" si="54"/>
        <v>2015</v>
      </c>
    </row>
    <row r="660" spans="1:19" ht="46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s="17">
        <f t="shared" si="50"/>
        <v>1.0446206037108834</v>
      </c>
      <c r="G660" t="s">
        <v>8218</v>
      </c>
      <c r="H660" t="s">
        <v>8223</v>
      </c>
      <c r="I660" t="s">
        <v>8245</v>
      </c>
      <c r="J660">
        <v>1437933600</v>
      </c>
      <c r="K660" s="10">
        <v>1435117889</v>
      </c>
      <c r="L660" s="15">
        <f t="shared" si="51"/>
        <v>42179.160752314812</v>
      </c>
      <c r="M660" t="b">
        <v>0</v>
      </c>
      <c r="N660">
        <v>276</v>
      </c>
      <c r="O660" t="b">
        <v>1</v>
      </c>
      <c r="P660" t="s">
        <v>8271</v>
      </c>
      <c r="Q660" t="str">
        <f t="shared" si="52"/>
        <v>technology</v>
      </c>
      <c r="R660" t="str">
        <f t="shared" si="53"/>
        <v>wearables</v>
      </c>
      <c r="S660">
        <f t="shared" si="54"/>
        <v>2015</v>
      </c>
    </row>
    <row r="661" spans="1:19" ht="16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s="17">
        <f t="shared" si="50"/>
        <v>1.0056666666666667</v>
      </c>
      <c r="G661" t="s">
        <v>8218</v>
      </c>
      <c r="H661" t="s">
        <v>8223</v>
      </c>
      <c r="I661" t="s">
        <v>8245</v>
      </c>
      <c r="J661">
        <v>1440339295</v>
      </c>
      <c r="K661" s="10">
        <v>1437747295</v>
      </c>
      <c r="L661" s="15">
        <f t="shared" si="51"/>
        <v>42209.593692129631</v>
      </c>
      <c r="M661" t="b">
        <v>0</v>
      </c>
      <c r="N661">
        <v>21</v>
      </c>
      <c r="O661" t="b">
        <v>1</v>
      </c>
      <c r="P661" t="s">
        <v>8271</v>
      </c>
      <c r="Q661" t="str">
        <f t="shared" si="52"/>
        <v>technology</v>
      </c>
      <c r="R661" t="str">
        <f t="shared" si="53"/>
        <v>wearables</v>
      </c>
      <c r="S661">
        <f t="shared" si="54"/>
        <v>2015</v>
      </c>
    </row>
    <row r="662" spans="1:19" ht="46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s="17">
        <f t="shared" si="50"/>
        <v>3.058E-2</v>
      </c>
      <c r="G662" t="s">
        <v>8220</v>
      </c>
      <c r="H662" t="s">
        <v>8223</v>
      </c>
      <c r="I662" t="s">
        <v>8245</v>
      </c>
      <c r="J662">
        <v>1415558879</v>
      </c>
      <c r="K662" s="10">
        <v>1412963279</v>
      </c>
      <c r="L662" s="15">
        <f t="shared" si="51"/>
        <v>41922.741655092592</v>
      </c>
      <c r="M662" t="b">
        <v>0</v>
      </c>
      <c r="N662">
        <v>18</v>
      </c>
      <c r="O662" t="b">
        <v>0</v>
      </c>
      <c r="P662" t="s">
        <v>8271</v>
      </c>
      <c r="Q662" t="str">
        <f t="shared" si="52"/>
        <v>technology</v>
      </c>
      <c r="R662" t="str">
        <f t="shared" si="53"/>
        <v>wearables</v>
      </c>
      <c r="S662">
        <f t="shared" si="54"/>
        <v>2014</v>
      </c>
    </row>
    <row r="663" spans="1:19" ht="46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s="17">
        <f t="shared" si="50"/>
        <v>9.4999999999999998E-3</v>
      </c>
      <c r="G663" t="s">
        <v>8220</v>
      </c>
      <c r="H663" t="s">
        <v>8223</v>
      </c>
      <c r="I663" t="s">
        <v>8245</v>
      </c>
      <c r="J663">
        <v>1477236559</v>
      </c>
      <c r="K663" s="10">
        <v>1474644559</v>
      </c>
      <c r="L663" s="15">
        <f t="shared" si="51"/>
        <v>42636.645358796297</v>
      </c>
      <c r="M663" t="b">
        <v>0</v>
      </c>
      <c r="N663">
        <v>9</v>
      </c>
      <c r="O663" t="b">
        <v>0</v>
      </c>
      <c r="P663" t="s">
        <v>8271</v>
      </c>
      <c r="Q663" t="str">
        <f t="shared" si="52"/>
        <v>technology</v>
      </c>
      <c r="R663" t="str">
        <f t="shared" si="53"/>
        <v>wearables</v>
      </c>
      <c r="S663">
        <f t="shared" si="54"/>
        <v>2016</v>
      </c>
    </row>
    <row r="664" spans="1:19" ht="3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s="17">
        <f t="shared" si="50"/>
        <v>4.0000000000000001E-3</v>
      </c>
      <c r="G664" t="s">
        <v>8220</v>
      </c>
      <c r="H664" t="s">
        <v>8223</v>
      </c>
      <c r="I664" t="s">
        <v>8245</v>
      </c>
      <c r="J664">
        <v>1421404247</v>
      </c>
      <c r="K664" s="10">
        <v>1418812247</v>
      </c>
      <c r="L664" s="15">
        <f t="shared" si="51"/>
        <v>41990.438043981485</v>
      </c>
      <c r="M664" t="b">
        <v>0</v>
      </c>
      <c r="N664">
        <v>4</v>
      </c>
      <c r="O664" t="b">
        <v>0</v>
      </c>
      <c r="P664" t="s">
        <v>8271</v>
      </c>
      <c r="Q664" t="str">
        <f t="shared" si="52"/>
        <v>technology</v>
      </c>
      <c r="R664" t="str">
        <f t="shared" si="53"/>
        <v>wearables</v>
      </c>
      <c r="S664">
        <f t="shared" si="54"/>
        <v>2014</v>
      </c>
    </row>
    <row r="665" spans="1:19" ht="46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s="17">
        <f t="shared" si="50"/>
        <v>3.5000000000000001E-3</v>
      </c>
      <c r="G665" t="s">
        <v>8220</v>
      </c>
      <c r="H665" t="s">
        <v>8231</v>
      </c>
      <c r="I665" t="s">
        <v>8252</v>
      </c>
      <c r="J665">
        <v>1437250456</v>
      </c>
      <c r="K665" s="10">
        <v>1434658456</v>
      </c>
      <c r="L665" s="15">
        <f t="shared" si="51"/>
        <v>42173.843240740738</v>
      </c>
      <c r="M665" t="b">
        <v>0</v>
      </c>
      <c r="N665">
        <v>7</v>
      </c>
      <c r="O665" t="b">
        <v>0</v>
      </c>
      <c r="P665" t="s">
        <v>8271</v>
      </c>
      <c r="Q665" t="str">
        <f t="shared" si="52"/>
        <v>technology</v>
      </c>
      <c r="R665" t="str">
        <f t="shared" si="53"/>
        <v>wearables</v>
      </c>
      <c r="S665">
        <f t="shared" si="54"/>
        <v>2015</v>
      </c>
    </row>
    <row r="666" spans="1:19" ht="46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s="17">
        <f t="shared" si="50"/>
        <v>7.5333333333333335E-2</v>
      </c>
      <c r="G666" t="s">
        <v>8220</v>
      </c>
      <c r="H666" t="s">
        <v>8223</v>
      </c>
      <c r="I666" t="s">
        <v>8245</v>
      </c>
      <c r="J666">
        <v>1428940775</v>
      </c>
      <c r="K666" s="10">
        <v>1426348775</v>
      </c>
      <c r="L666" s="15">
        <f t="shared" si="51"/>
        <v>42077.666377314818</v>
      </c>
      <c r="M666" t="b">
        <v>0</v>
      </c>
      <c r="N666">
        <v>29</v>
      </c>
      <c r="O666" t="b">
        <v>0</v>
      </c>
      <c r="P666" t="s">
        <v>8271</v>
      </c>
      <c r="Q666" t="str">
        <f t="shared" si="52"/>
        <v>technology</v>
      </c>
      <c r="R666" t="str">
        <f t="shared" si="53"/>
        <v>wearables</v>
      </c>
      <c r="S666">
        <f t="shared" si="54"/>
        <v>2015</v>
      </c>
    </row>
    <row r="667" spans="1:19" ht="46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s="17">
        <f t="shared" si="50"/>
        <v>0.18640000000000001</v>
      </c>
      <c r="G667" t="s">
        <v>8220</v>
      </c>
      <c r="H667" t="s">
        <v>8223</v>
      </c>
      <c r="I667" t="s">
        <v>8245</v>
      </c>
      <c r="J667">
        <v>1484327061</v>
      </c>
      <c r="K667" s="10">
        <v>1479143061</v>
      </c>
      <c r="L667" s="15">
        <f t="shared" si="51"/>
        <v>42688.711354166662</v>
      </c>
      <c r="M667" t="b">
        <v>0</v>
      </c>
      <c r="N667">
        <v>12</v>
      </c>
      <c r="O667" t="b">
        <v>0</v>
      </c>
      <c r="P667" t="s">
        <v>8271</v>
      </c>
      <c r="Q667" t="str">
        <f t="shared" si="52"/>
        <v>technology</v>
      </c>
      <c r="R667" t="str">
        <f t="shared" si="53"/>
        <v>wearables</v>
      </c>
      <c r="S667">
        <f t="shared" si="54"/>
        <v>2016</v>
      </c>
    </row>
    <row r="668" spans="1:19" ht="46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s="17">
        <f t="shared" si="50"/>
        <v>4.0000000000000003E-5</v>
      </c>
      <c r="G668" t="s">
        <v>8220</v>
      </c>
      <c r="H668" t="s">
        <v>8223</v>
      </c>
      <c r="I668" t="s">
        <v>8245</v>
      </c>
      <c r="J668">
        <v>1408305498</v>
      </c>
      <c r="K668" s="10">
        <v>1405713498</v>
      </c>
      <c r="L668" s="15">
        <f t="shared" si="51"/>
        <v>41838.832152777773</v>
      </c>
      <c r="M668" t="b">
        <v>0</v>
      </c>
      <c r="N668">
        <v>4</v>
      </c>
      <c r="O668" t="b">
        <v>0</v>
      </c>
      <c r="P668" t="s">
        <v>8271</v>
      </c>
      <c r="Q668" t="str">
        <f t="shared" si="52"/>
        <v>technology</v>
      </c>
      <c r="R668" t="str">
        <f t="shared" si="53"/>
        <v>wearables</v>
      </c>
      <c r="S668">
        <f t="shared" si="54"/>
        <v>2014</v>
      </c>
    </row>
    <row r="669" spans="1:19" ht="46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s="17">
        <f t="shared" si="50"/>
        <v>0.1002</v>
      </c>
      <c r="G669" t="s">
        <v>8220</v>
      </c>
      <c r="H669" t="s">
        <v>8236</v>
      </c>
      <c r="I669" t="s">
        <v>8248</v>
      </c>
      <c r="J669">
        <v>1477731463</v>
      </c>
      <c r="K669" s="10">
        <v>1474275463</v>
      </c>
      <c r="L669" s="15">
        <f t="shared" si="51"/>
        <v>42632.373414351852</v>
      </c>
      <c r="M669" t="b">
        <v>0</v>
      </c>
      <c r="N669">
        <v>28</v>
      </c>
      <c r="O669" t="b">
        <v>0</v>
      </c>
      <c r="P669" t="s">
        <v>8271</v>
      </c>
      <c r="Q669" t="str">
        <f t="shared" si="52"/>
        <v>technology</v>
      </c>
      <c r="R669" t="str">
        <f t="shared" si="53"/>
        <v>wearables</v>
      </c>
      <c r="S669">
        <f t="shared" si="54"/>
        <v>2016</v>
      </c>
    </row>
    <row r="670" spans="1:19" ht="46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s="17">
        <f t="shared" si="50"/>
        <v>4.5600000000000002E-2</v>
      </c>
      <c r="G670" t="s">
        <v>8220</v>
      </c>
      <c r="H670" t="s">
        <v>8223</v>
      </c>
      <c r="I670" t="s">
        <v>8245</v>
      </c>
      <c r="J670">
        <v>1431374222</v>
      </c>
      <c r="K670" s="10">
        <v>1427486222</v>
      </c>
      <c r="L670" s="15">
        <f t="shared" si="51"/>
        <v>42090.831273148149</v>
      </c>
      <c r="M670" t="b">
        <v>0</v>
      </c>
      <c r="N670">
        <v>25</v>
      </c>
      <c r="O670" t="b">
        <v>0</v>
      </c>
      <c r="P670" t="s">
        <v>8271</v>
      </c>
      <c r="Q670" t="str">
        <f t="shared" si="52"/>
        <v>technology</v>
      </c>
      <c r="R670" t="str">
        <f t="shared" si="53"/>
        <v>wearables</v>
      </c>
      <c r="S670">
        <f t="shared" si="54"/>
        <v>2015</v>
      </c>
    </row>
    <row r="671" spans="1:19" ht="6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s="17">
        <f t="shared" si="50"/>
        <v>0.21507499999999999</v>
      </c>
      <c r="G671" t="s">
        <v>8220</v>
      </c>
      <c r="H671" t="s">
        <v>8234</v>
      </c>
      <c r="I671" t="s">
        <v>8254</v>
      </c>
      <c r="J671">
        <v>1467817258</v>
      </c>
      <c r="K671" s="10">
        <v>1465225258</v>
      </c>
      <c r="L671" s="15">
        <f t="shared" si="51"/>
        <v>42527.625671296293</v>
      </c>
      <c r="M671" t="b">
        <v>0</v>
      </c>
      <c r="N671">
        <v>28</v>
      </c>
      <c r="O671" t="b">
        <v>0</v>
      </c>
      <c r="P671" t="s">
        <v>8271</v>
      </c>
      <c r="Q671" t="str">
        <f t="shared" si="52"/>
        <v>technology</v>
      </c>
      <c r="R671" t="str">
        <f t="shared" si="53"/>
        <v>wearables</v>
      </c>
      <c r="S671">
        <f t="shared" si="54"/>
        <v>2016</v>
      </c>
    </row>
    <row r="672" spans="1:19" ht="46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s="17">
        <f t="shared" si="50"/>
        <v>0.29276666666666668</v>
      </c>
      <c r="G672" t="s">
        <v>8220</v>
      </c>
      <c r="H672" t="s">
        <v>8236</v>
      </c>
      <c r="I672" t="s">
        <v>8248</v>
      </c>
      <c r="J672">
        <v>1466323800</v>
      </c>
      <c r="K672" s="10">
        <v>1463418120</v>
      </c>
      <c r="L672" s="15">
        <f t="shared" si="51"/>
        <v>42506.709722222222</v>
      </c>
      <c r="M672" t="b">
        <v>0</v>
      </c>
      <c r="N672">
        <v>310</v>
      </c>
      <c r="O672" t="b">
        <v>0</v>
      </c>
      <c r="P672" t="s">
        <v>8271</v>
      </c>
      <c r="Q672" t="str">
        <f t="shared" si="52"/>
        <v>technology</v>
      </c>
      <c r="R672" t="str">
        <f t="shared" si="53"/>
        <v>wearables</v>
      </c>
      <c r="S672">
        <f t="shared" si="54"/>
        <v>2016</v>
      </c>
    </row>
    <row r="673" spans="1:19" ht="46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s="17">
        <f t="shared" si="50"/>
        <v>0.39426666666666665</v>
      </c>
      <c r="G673" t="s">
        <v>8220</v>
      </c>
      <c r="H673" t="s">
        <v>8223</v>
      </c>
      <c r="I673" t="s">
        <v>8245</v>
      </c>
      <c r="J673">
        <v>1421208000</v>
      </c>
      <c r="K673" s="10">
        <v>1418315852</v>
      </c>
      <c r="L673" s="15">
        <f t="shared" si="51"/>
        <v>41984.692731481482</v>
      </c>
      <c r="M673" t="b">
        <v>0</v>
      </c>
      <c r="N673">
        <v>15</v>
      </c>
      <c r="O673" t="b">
        <v>0</v>
      </c>
      <c r="P673" t="s">
        <v>8271</v>
      </c>
      <c r="Q673" t="str">
        <f t="shared" si="52"/>
        <v>technology</v>
      </c>
      <c r="R673" t="str">
        <f t="shared" si="53"/>
        <v>wearables</v>
      </c>
      <c r="S673">
        <f t="shared" si="54"/>
        <v>2014</v>
      </c>
    </row>
    <row r="674" spans="1:19" ht="46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s="17">
        <f t="shared" si="50"/>
        <v>0.21628</v>
      </c>
      <c r="G674" t="s">
        <v>8220</v>
      </c>
      <c r="H674" t="s">
        <v>8223</v>
      </c>
      <c r="I674" t="s">
        <v>8245</v>
      </c>
      <c r="J674">
        <v>1420088340</v>
      </c>
      <c r="K674" s="10">
        <v>1417410964</v>
      </c>
      <c r="L674" s="15">
        <f t="shared" si="51"/>
        <v>41974.219490740739</v>
      </c>
      <c r="M674" t="b">
        <v>0</v>
      </c>
      <c r="N674">
        <v>215</v>
      </c>
      <c r="O674" t="b">
        <v>0</v>
      </c>
      <c r="P674" t="s">
        <v>8271</v>
      </c>
      <c r="Q674" t="str">
        <f t="shared" si="52"/>
        <v>technology</v>
      </c>
      <c r="R674" t="str">
        <f t="shared" si="53"/>
        <v>wearables</v>
      </c>
      <c r="S674">
        <f t="shared" si="54"/>
        <v>2014</v>
      </c>
    </row>
    <row r="675" spans="1:19" ht="46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s="17">
        <f t="shared" si="50"/>
        <v>2.0500000000000002E-3</v>
      </c>
      <c r="G675" t="s">
        <v>8220</v>
      </c>
      <c r="H675" t="s">
        <v>8223</v>
      </c>
      <c r="I675" t="s">
        <v>8245</v>
      </c>
      <c r="J675">
        <v>1409602217</v>
      </c>
      <c r="K675" s="10">
        <v>1405714217</v>
      </c>
      <c r="L675" s="15">
        <f t="shared" si="51"/>
        <v>41838.840474537035</v>
      </c>
      <c r="M675" t="b">
        <v>0</v>
      </c>
      <c r="N675">
        <v>3</v>
      </c>
      <c r="O675" t="b">
        <v>0</v>
      </c>
      <c r="P675" t="s">
        <v>8271</v>
      </c>
      <c r="Q675" t="str">
        <f t="shared" si="52"/>
        <v>technology</v>
      </c>
      <c r="R675" t="str">
        <f t="shared" si="53"/>
        <v>wearables</v>
      </c>
      <c r="S675">
        <f t="shared" si="54"/>
        <v>2014</v>
      </c>
    </row>
    <row r="676" spans="1:19" ht="3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s="17">
        <f t="shared" si="50"/>
        <v>2.9999999999999997E-4</v>
      </c>
      <c r="G676" t="s">
        <v>8220</v>
      </c>
      <c r="H676" t="s">
        <v>8223</v>
      </c>
      <c r="I676" t="s">
        <v>8245</v>
      </c>
      <c r="J676">
        <v>1407811627</v>
      </c>
      <c r="K676" s="10">
        <v>1402627627</v>
      </c>
      <c r="L676" s="15">
        <f t="shared" si="51"/>
        <v>41803.116053240738</v>
      </c>
      <c r="M676" t="b">
        <v>0</v>
      </c>
      <c r="N676">
        <v>2</v>
      </c>
      <c r="O676" t="b">
        <v>0</v>
      </c>
      <c r="P676" t="s">
        <v>8271</v>
      </c>
      <c r="Q676" t="str">
        <f t="shared" si="52"/>
        <v>technology</v>
      </c>
      <c r="R676" t="str">
        <f t="shared" si="53"/>
        <v>wearables</v>
      </c>
      <c r="S676">
        <f t="shared" si="54"/>
        <v>2014</v>
      </c>
    </row>
    <row r="677" spans="1:19" ht="46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s="17">
        <f t="shared" si="50"/>
        <v>0.14849999999999999</v>
      </c>
      <c r="G677" t="s">
        <v>8220</v>
      </c>
      <c r="H677" t="s">
        <v>8223</v>
      </c>
      <c r="I677" t="s">
        <v>8245</v>
      </c>
      <c r="J677">
        <v>1420095540</v>
      </c>
      <c r="K677" s="10">
        <v>1417558804</v>
      </c>
      <c r="L677" s="15">
        <f t="shared" si="51"/>
        <v>41975.930601851855</v>
      </c>
      <c r="M677" t="b">
        <v>0</v>
      </c>
      <c r="N677">
        <v>26</v>
      </c>
      <c r="O677" t="b">
        <v>0</v>
      </c>
      <c r="P677" t="s">
        <v>8271</v>
      </c>
      <c r="Q677" t="str">
        <f t="shared" si="52"/>
        <v>technology</v>
      </c>
      <c r="R677" t="str">
        <f t="shared" si="53"/>
        <v>wearables</v>
      </c>
      <c r="S677">
        <f t="shared" si="54"/>
        <v>2014</v>
      </c>
    </row>
    <row r="678" spans="1:19" ht="6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s="17">
        <f t="shared" si="50"/>
        <v>1.4710000000000001E-2</v>
      </c>
      <c r="G678" t="s">
        <v>8220</v>
      </c>
      <c r="H678" t="s">
        <v>8228</v>
      </c>
      <c r="I678" t="s">
        <v>8250</v>
      </c>
      <c r="J678">
        <v>1423333581</v>
      </c>
      <c r="K678" s="10">
        <v>1420741581</v>
      </c>
      <c r="L678" s="15">
        <f t="shared" si="51"/>
        <v>42012.76829861111</v>
      </c>
      <c r="M678" t="b">
        <v>0</v>
      </c>
      <c r="N678">
        <v>24</v>
      </c>
      <c r="O678" t="b">
        <v>0</v>
      </c>
      <c r="P678" t="s">
        <v>8271</v>
      </c>
      <c r="Q678" t="str">
        <f t="shared" si="52"/>
        <v>technology</v>
      </c>
      <c r="R678" t="str">
        <f t="shared" si="53"/>
        <v>wearables</v>
      </c>
      <c r="S678">
        <f t="shared" si="54"/>
        <v>2015</v>
      </c>
    </row>
    <row r="679" spans="1:19" ht="46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s="17">
        <f t="shared" si="50"/>
        <v>0.25584000000000001</v>
      </c>
      <c r="G679" t="s">
        <v>8220</v>
      </c>
      <c r="H679" t="s">
        <v>8236</v>
      </c>
      <c r="I679" t="s">
        <v>8248</v>
      </c>
      <c r="J679">
        <v>1467106895</v>
      </c>
      <c r="K679" s="10">
        <v>1463218895</v>
      </c>
      <c r="L679" s="15">
        <f t="shared" si="51"/>
        <v>42504.403877314813</v>
      </c>
      <c r="M679" t="b">
        <v>0</v>
      </c>
      <c r="N679">
        <v>96</v>
      </c>
      <c r="O679" t="b">
        <v>0</v>
      </c>
      <c r="P679" t="s">
        <v>8271</v>
      </c>
      <c r="Q679" t="str">
        <f t="shared" si="52"/>
        <v>technology</v>
      </c>
      <c r="R679" t="str">
        <f t="shared" si="53"/>
        <v>wearables</v>
      </c>
      <c r="S679">
        <f t="shared" si="54"/>
        <v>2016</v>
      </c>
    </row>
    <row r="680" spans="1:19" ht="46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s="17">
        <f t="shared" si="50"/>
        <v>3.8206896551724136E-2</v>
      </c>
      <c r="G680" t="s">
        <v>8220</v>
      </c>
      <c r="H680" t="s">
        <v>8223</v>
      </c>
      <c r="I680" t="s">
        <v>8245</v>
      </c>
      <c r="J680">
        <v>1463821338</v>
      </c>
      <c r="K680" s="10">
        <v>1461229338</v>
      </c>
      <c r="L680" s="15">
        <f t="shared" si="51"/>
        <v>42481.376597222217</v>
      </c>
      <c r="M680" t="b">
        <v>0</v>
      </c>
      <c r="N680">
        <v>17</v>
      </c>
      <c r="O680" t="b">
        <v>0</v>
      </c>
      <c r="P680" t="s">
        <v>8271</v>
      </c>
      <c r="Q680" t="str">
        <f t="shared" si="52"/>
        <v>technology</v>
      </c>
      <c r="R680" t="str">
        <f t="shared" si="53"/>
        <v>wearables</v>
      </c>
      <c r="S680">
        <f t="shared" si="54"/>
        <v>2016</v>
      </c>
    </row>
    <row r="681" spans="1:19" ht="46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s="17">
        <f t="shared" si="50"/>
        <v>0.15485964912280703</v>
      </c>
      <c r="G681" t="s">
        <v>8220</v>
      </c>
      <c r="H681" t="s">
        <v>8223</v>
      </c>
      <c r="I681" t="s">
        <v>8245</v>
      </c>
      <c r="J681">
        <v>1472920909</v>
      </c>
      <c r="K681" s="10">
        <v>1467736909</v>
      </c>
      <c r="L681" s="15">
        <f t="shared" si="51"/>
        <v>42556.695706018523</v>
      </c>
      <c r="M681" t="b">
        <v>0</v>
      </c>
      <c r="N681">
        <v>94</v>
      </c>
      <c r="O681" t="b">
        <v>0</v>
      </c>
      <c r="P681" t="s">
        <v>8271</v>
      </c>
      <c r="Q681" t="str">
        <f t="shared" si="52"/>
        <v>technology</v>
      </c>
      <c r="R681" t="str">
        <f t="shared" si="53"/>
        <v>wearables</v>
      </c>
      <c r="S681">
        <f t="shared" si="54"/>
        <v>2016</v>
      </c>
    </row>
    <row r="682" spans="1:19" ht="46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s="17">
        <f t="shared" si="50"/>
        <v>0.25912000000000002</v>
      </c>
      <c r="G682" t="s">
        <v>8220</v>
      </c>
      <c r="H682" t="s">
        <v>8223</v>
      </c>
      <c r="I682" t="s">
        <v>8245</v>
      </c>
      <c r="J682">
        <v>1410955331</v>
      </c>
      <c r="K682" s="10">
        <v>1407931331</v>
      </c>
      <c r="L682" s="15">
        <f t="shared" si="51"/>
        <v>41864.501516203702</v>
      </c>
      <c r="M682" t="b">
        <v>0</v>
      </c>
      <c r="N682">
        <v>129</v>
      </c>
      <c r="O682" t="b">
        <v>0</v>
      </c>
      <c r="P682" t="s">
        <v>8271</v>
      </c>
      <c r="Q682" t="str">
        <f t="shared" si="52"/>
        <v>technology</v>
      </c>
      <c r="R682" t="str">
        <f t="shared" si="53"/>
        <v>wearables</v>
      </c>
      <c r="S682">
        <f t="shared" si="54"/>
        <v>2014</v>
      </c>
    </row>
    <row r="683" spans="1:19" ht="46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s="17">
        <f t="shared" si="50"/>
        <v>4.0000000000000002E-4</v>
      </c>
      <c r="G683" t="s">
        <v>8220</v>
      </c>
      <c r="H683" t="s">
        <v>8223</v>
      </c>
      <c r="I683" t="s">
        <v>8245</v>
      </c>
      <c r="J683">
        <v>1477509604</v>
      </c>
      <c r="K683" s="10">
        <v>1474917604</v>
      </c>
      <c r="L683" s="15">
        <f t="shared" si="51"/>
        <v>42639.805601851855</v>
      </c>
      <c r="M683" t="b">
        <v>0</v>
      </c>
      <c r="N683">
        <v>1</v>
      </c>
      <c r="O683" t="b">
        <v>0</v>
      </c>
      <c r="P683" t="s">
        <v>8271</v>
      </c>
      <c r="Q683" t="str">
        <f t="shared" si="52"/>
        <v>technology</v>
      </c>
      <c r="R683" t="str">
        <f t="shared" si="53"/>
        <v>wearables</v>
      </c>
      <c r="S683">
        <f t="shared" si="54"/>
        <v>2016</v>
      </c>
    </row>
    <row r="684" spans="1:19" ht="46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s="17">
        <f t="shared" si="50"/>
        <v>1.06E-3</v>
      </c>
      <c r="G684" t="s">
        <v>8220</v>
      </c>
      <c r="H684" t="s">
        <v>8223</v>
      </c>
      <c r="I684" t="s">
        <v>8245</v>
      </c>
      <c r="J684">
        <v>1489512122</v>
      </c>
      <c r="K684" s="10">
        <v>1486923722</v>
      </c>
      <c r="L684" s="15">
        <f t="shared" si="51"/>
        <v>42778.765300925923</v>
      </c>
      <c r="M684" t="b">
        <v>0</v>
      </c>
      <c r="N684">
        <v>4</v>
      </c>
      <c r="O684" t="b">
        <v>0</v>
      </c>
      <c r="P684" t="s">
        <v>8271</v>
      </c>
      <c r="Q684" t="str">
        <f t="shared" si="52"/>
        <v>technology</v>
      </c>
      <c r="R684" t="str">
        <f t="shared" si="53"/>
        <v>wearables</v>
      </c>
      <c r="S684">
        <f t="shared" si="54"/>
        <v>2017</v>
      </c>
    </row>
    <row r="685" spans="1:19" ht="46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s="17">
        <f t="shared" si="50"/>
        <v>8.5142857142857138E-3</v>
      </c>
      <c r="G685" t="s">
        <v>8220</v>
      </c>
      <c r="H685" t="s">
        <v>8223</v>
      </c>
      <c r="I685" t="s">
        <v>8245</v>
      </c>
      <c r="J685">
        <v>1477949764</v>
      </c>
      <c r="K685" s="10">
        <v>1474493764</v>
      </c>
      <c r="L685" s="15">
        <f t="shared" si="51"/>
        <v>42634.900046296301</v>
      </c>
      <c r="M685" t="b">
        <v>0</v>
      </c>
      <c r="N685">
        <v>3</v>
      </c>
      <c r="O685" t="b">
        <v>0</v>
      </c>
      <c r="P685" t="s">
        <v>8271</v>
      </c>
      <c r="Q685" t="str">
        <f t="shared" si="52"/>
        <v>technology</v>
      </c>
      <c r="R685" t="str">
        <f t="shared" si="53"/>
        <v>wearables</v>
      </c>
      <c r="S685">
        <f t="shared" si="54"/>
        <v>2016</v>
      </c>
    </row>
    <row r="686" spans="1:19" ht="16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s="17">
        <f t="shared" si="50"/>
        <v>7.4837500000000001E-2</v>
      </c>
      <c r="G686" t="s">
        <v>8220</v>
      </c>
      <c r="H686" t="s">
        <v>8223</v>
      </c>
      <c r="I686" t="s">
        <v>8245</v>
      </c>
      <c r="J686">
        <v>1406257200</v>
      </c>
      <c r="K686" s="10">
        <v>1403176891</v>
      </c>
      <c r="L686" s="15">
        <f t="shared" si="51"/>
        <v>41809.473275462966</v>
      </c>
      <c r="M686" t="b">
        <v>0</v>
      </c>
      <c r="N686">
        <v>135</v>
      </c>
      <c r="O686" t="b">
        <v>0</v>
      </c>
      <c r="P686" t="s">
        <v>8271</v>
      </c>
      <c r="Q686" t="str">
        <f t="shared" si="52"/>
        <v>technology</v>
      </c>
      <c r="R686" t="str">
        <f t="shared" si="53"/>
        <v>wearables</v>
      </c>
      <c r="S686">
        <f t="shared" si="54"/>
        <v>2014</v>
      </c>
    </row>
    <row r="687" spans="1:19" ht="46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s="17">
        <f t="shared" si="50"/>
        <v>0.27650000000000002</v>
      </c>
      <c r="G687" t="s">
        <v>8220</v>
      </c>
      <c r="H687" t="s">
        <v>8223</v>
      </c>
      <c r="I687" t="s">
        <v>8245</v>
      </c>
      <c r="J687">
        <v>1421095672</v>
      </c>
      <c r="K687" s="10">
        <v>1417207672</v>
      </c>
      <c r="L687" s="15">
        <f t="shared" si="51"/>
        <v>41971.866574074069</v>
      </c>
      <c r="M687" t="b">
        <v>0</v>
      </c>
      <c r="N687">
        <v>10</v>
      </c>
      <c r="O687" t="b">
        <v>0</v>
      </c>
      <c r="P687" t="s">
        <v>8271</v>
      </c>
      <c r="Q687" t="str">
        <f t="shared" si="52"/>
        <v>technology</v>
      </c>
      <c r="R687" t="str">
        <f t="shared" si="53"/>
        <v>wearables</v>
      </c>
      <c r="S687">
        <f t="shared" si="54"/>
        <v>2014</v>
      </c>
    </row>
    <row r="688" spans="1:19" ht="6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s="17">
        <f t="shared" si="50"/>
        <v>0</v>
      </c>
      <c r="G688" t="s">
        <v>8220</v>
      </c>
      <c r="H688" t="s">
        <v>8236</v>
      </c>
      <c r="I688" t="s">
        <v>8248</v>
      </c>
      <c r="J688">
        <v>1438618170</v>
      </c>
      <c r="K688" s="10">
        <v>1436026170</v>
      </c>
      <c r="L688" s="15">
        <f t="shared" si="51"/>
        <v>42189.673263888893</v>
      </c>
      <c r="M688" t="b">
        <v>0</v>
      </c>
      <c r="N688">
        <v>0</v>
      </c>
      <c r="O688" t="b">
        <v>0</v>
      </c>
      <c r="P688" t="s">
        <v>8271</v>
      </c>
      <c r="Q688" t="str">
        <f t="shared" si="52"/>
        <v>technology</v>
      </c>
      <c r="R688" t="str">
        <f t="shared" si="53"/>
        <v>wearables</v>
      </c>
      <c r="S688">
        <f t="shared" si="54"/>
        <v>2015</v>
      </c>
    </row>
    <row r="689" spans="1:19" ht="46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s="17">
        <f t="shared" si="50"/>
        <v>3.5499999999999997E-2</v>
      </c>
      <c r="G689" t="s">
        <v>8220</v>
      </c>
      <c r="H689" t="s">
        <v>8237</v>
      </c>
      <c r="I689" t="s">
        <v>8255</v>
      </c>
      <c r="J689">
        <v>1486317653</v>
      </c>
      <c r="K689" s="10">
        <v>1481133653</v>
      </c>
      <c r="L689" s="15">
        <f t="shared" si="51"/>
        <v>42711.750613425931</v>
      </c>
      <c r="M689" t="b">
        <v>0</v>
      </c>
      <c r="N689">
        <v>6</v>
      </c>
      <c r="O689" t="b">
        <v>0</v>
      </c>
      <c r="P689" t="s">
        <v>8271</v>
      </c>
      <c r="Q689" t="str">
        <f t="shared" si="52"/>
        <v>technology</v>
      </c>
      <c r="R689" t="str">
        <f t="shared" si="53"/>
        <v>wearables</v>
      </c>
      <c r="S689">
        <f t="shared" si="54"/>
        <v>2016</v>
      </c>
    </row>
    <row r="690" spans="1:19" ht="46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s="17">
        <f t="shared" si="50"/>
        <v>0.72989999999999999</v>
      </c>
      <c r="G690" t="s">
        <v>8220</v>
      </c>
      <c r="H690" t="s">
        <v>8223</v>
      </c>
      <c r="I690" t="s">
        <v>8245</v>
      </c>
      <c r="J690">
        <v>1444876253</v>
      </c>
      <c r="K690" s="10">
        <v>1442284253</v>
      </c>
      <c r="L690" s="15">
        <f t="shared" si="51"/>
        <v>42262.104780092588</v>
      </c>
      <c r="M690" t="b">
        <v>0</v>
      </c>
      <c r="N690">
        <v>36</v>
      </c>
      <c r="O690" t="b">
        <v>0</v>
      </c>
      <c r="P690" t="s">
        <v>8271</v>
      </c>
      <c r="Q690" t="str">
        <f t="shared" si="52"/>
        <v>technology</v>
      </c>
      <c r="R690" t="str">
        <f t="shared" si="53"/>
        <v>wearables</v>
      </c>
      <c r="S690">
        <f t="shared" si="54"/>
        <v>2015</v>
      </c>
    </row>
    <row r="691" spans="1:19" ht="46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s="17">
        <f t="shared" si="50"/>
        <v>0.57648750000000004</v>
      </c>
      <c r="G691" t="s">
        <v>8220</v>
      </c>
      <c r="H691" t="s">
        <v>8223</v>
      </c>
      <c r="I691" t="s">
        <v>8245</v>
      </c>
      <c r="J691">
        <v>1481173140</v>
      </c>
      <c r="K691" s="10">
        <v>1478016097</v>
      </c>
      <c r="L691" s="15">
        <f t="shared" si="51"/>
        <v>42675.66778935185</v>
      </c>
      <c r="M691" t="b">
        <v>0</v>
      </c>
      <c r="N691">
        <v>336</v>
      </c>
      <c r="O691" t="b">
        <v>0</v>
      </c>
      <c r="P691" t="s">
        <v>8271</v>
      </c>
      <c r="Q691" t="str">
        <f t="shared" si="52"/>
        <v>technology</v>
      </c>
      <c r="R691" t="str">
        <f t="shared" si="53"/>
        <v>wearables</v>
      </c>
      <c r="S691">
        <f t="shared" si="54"/>
        <v>2016</v>
      </c>
    </row>
    <row r="692" spans="1:19" ht="3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s="17">
        <f t="shared" si="50"/>
        <v>0.1234</v>
      </c>
      <c r="G692" t="s">
        <v>8220</v>
      </c>
      <c r="H692" t="s">
        <v>8223</v>
      </c>
      <c r="I692" t="s">
        <v>8245</v>
      </c>
      <c r="J692">
        <v>1473400800</v>
      </c>
      <c r="K692" s="10">
        <v>1469718841</v>
      </c>
      <c r="L692" s="15">
        <f t="shared" si="51"/>
        <v>42579.634733796294</v>
      </c>
      <c r="M692" t="b">
        <v>0</v>
      </c>
      <c r="N692">
        <v>34</v>
      </c>
      <c r="O692" t="b">
        <v>0</v>
      </c>
      <c r="P692" t="s">
        <v>8271</v>
      </c>
      <c r="Q692" t="str">
        <f t="shared" si="52"/>
        <v>technology</v>
      </c>
      <c r="R692" t="str">
        <f t="shared" si="53"/>
        <v>wearables</v>
      </c>
      <c r="S692">
        <f t="shared" si="54"/>
        <v>2016</v>
      </c>
    </row>
    <row r="693" spans="1:19" ht="46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s="17">
        <f t="shared" si="50"/>
        <v>5.1999999999999998E-3</v>
      </c>
      <c r="G693" t="s">
        <v>8220</v>
      </c>
      <c r="H693" t="s">
        <v>8223</v>
      </c>
      <c r="I693" t="s">
        <v>8245</v>
      </c>
      <c r="J693">
        <v>1435711246</v>
      </c>
      <c r="K693" s="10">
        <v>1433292046</v>
      </c>
      <c r="L693" s="15">
        <f t="shared" si="51"/>
        <v>42158.028310185182</v>
      </c>
      <c r="M693" t="b">
        <v>0</v>
      </c>
      <c r="N693">
        <v>10</v>
      </c>
      <c r="O693" t="b">
        <v>0</v>
      </c>
      <c r="P693" t="s">
        <v>8271</v>
      </c>
      <c r="Q693" t="str">
        <f t="shared" si="52"/>
        <v>technology</v>
      </c>
      <c r="R693" t="str">
        <f t="shared" si="53"/>
        <v>wearables</v>
      </c>
      <c r="S693">
        <f t="shared" si="54"/>
        <v>2015</v>
      </c>
    </row>
    <row r="694" spans="1:19" ht="46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s="17">
        <f t="shared" si="50"/>
        <v>6.5299999999999997E-2</v>
      </c>
      <c r="G694" t="s">
        <v>8220</v>
      </c>
      <c r="H694" t="s">
        <v>8224</v>
      </c>
      <c r="I694" t="s">
        <v>8246</v>
      </c>
      <c r="J694">
        <v>1482397263</v>
      </c>
      <c r="K694" s="10">
        <v>1479805263</v>
      </c>
      <c r="L694" s="15">
        <f t="shared" si="51"/>
        <v>42696.37572916667</v>
      </c>
      <c r="M694" t="b">
        <v>0</v>
      </c>
      <c r="N694">
        <v>201</v>
      </c>
      <c r="O694" t="b">
        <v>0</v>
      </c>
      <c r="P694" t="s">
        <v>8271</v>
      </c>
      <c r="Q694" t="str">
        <f t="shared" si="52"/>
        <v>technology</v>
      </c>
      <c r="R694" t="str">
        <f t="shared" si="53"/>
        <v>wearables</v>
      </c>
      <c r="S694">
        <f t="shared" si="54"/>
        <v>2016</v>
      </c>
    </row>
    <row r="695" spans="1:19" ht="3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s="17">
        <f t="shared" si="50"/>
        <v>0.35338000000000003</v>
      </c>
      <c r="G695" t="s">
        <v>8220</v>
      </c>
      <c r="H695" t="s">
        <v>8223</v>
      </c>
      <c r="I695" t="s">
        <v>8245</v>
      </c>
      <c r="J695">
        <v>1430421827</v>
      </c>
      <c r="K695" s="10">
        <v>1427829827</v>
      </c>
      <c r="L695" s="15">
        <f t="shared" si="51"/>
        <v>42094.808182870373</v>
      </c>
      <c r="M695" t="b">
        <v>0</v>
      </c>
      <c r="N695">
        <v>296</v>
      </c>
      <c r="O695" t="b">
        <v>0</v>
      </c>
      <c r="P695" t="s">
        <v>8271</v>
      </c>
      <c r="Q695" t="str">
        <f t="shared" si="52"/>
        <v>technology</v>
      </c>
      <c r="R695" t="str">
        <f t="shared" si="53"/>
        <v>wearables</v>
      </c>
      <c r="S695">
        <f t="shared" si="54"/>
        <v>2015</v>
      </c>
    </row>
    <row r="696" spans="1:19" ht="46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s="17">
        <f t="shared" si="50"/>
        <v>3.933333333333333E-3</v>
      </c>
      <c r="G696" t="s">
        <v>8220</v>
      </c>
      <c r="H696" t="s">
        <v>8223</v>
      </c>
      <c r="I696" t="s">
        <v>8245</v>
      </c>
      <c r="J696">
        <v>1485964559</v>
      </c>
      <c r="K696" s="10">
        <v>1483372559</v>
      </c>
      <c r="L696" s="15">
        <f t="shared" si="51"/>
        <v>42737.663877314815</v>
      </c>
      <c r="M696" t="b">
        <v>0</v>
      </c>
      <c r="N696">
        <v>7</v>
      </c>
      <c r="O696" t="b">
        <v>0</v>
      </c>
      <c r="P696" t="s">
        <v>8271</v>
      </c>
      <c r="Q696" t="str">
        <f t="shared" si="52"/>
        <v>technology</v>
      </c>
      <c r="R696" t="str">
        <f t="shared" si="53"/>
        <v>wearables</v>
      </c>
      <c r="S696">
        <f t="shared" si="54"/>
        <v>2017</v>
      </c>
    </row>
    <row r="697" spans="1:19" ht="46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s="17">
        <f t="shared" si="50"/>
        <v>1.06E-2</v>
      </c>
      <c r="G697" t="s">
        <v>8220</v>
      </c>
      <c r="H697" t="s">
        <v>8223</v>
      </c>
      <c r="I697" t="s">
        <v>8245</v>
      </c>
      <c r="J697">
        <v>1414758620</v>
      </c>
      <c r="K697" s="10">
        <v>1412166620</v>
      </c>
      <c r="L697" s="15">
        <f t="shared" si="51"/>
        <v>41913.521064814813</v>
      </c>
      <c r="M697" t="b">
        <v>0</v>
      </c>
      <c r="N697">
        <v>7</v>
      </c>
      <c r="O697" t="b">
        <v>0</v>
      </c>
      <c r="P697" t="s">
        <v>8271</v>
      </c>
      <c r="Q697" t="str">
        <f t="shared" si="52"/>
        <v>technology</v>
      </c>
      <c r="R697" t="str">
        <f t="shared" si="53"/>
        <v>wearables</v>
      </c>
      <c r="S697">
        <f t="shared" si="54"/>
        <v>2014</v>
      </c>
    </row>
    <row r="698" spans="1:19" ht="3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s="17">
        <f t="shared" si="50"/>
        <v>5.7142857142857145E-6</v>
      </c>
      <c r="G698" t="s">
        <v>8220</v>
      </c>
      <c r="H698" t="s">
        <v>8232</v>
      </c>
      <c r="I698" t="s">
        <v>8248</v>
      </c>
      <c r="J698">
        <v>1406326502</v>
      </c>
      <c r="K698" s="10">
        <v>1403734502</v>
      </c>
      <c r="L698" s="15">
        <f t="shared" si="51"/>
        <v>41815.927106481482</v>
      </c>
      <c r="M698" t="b">
        <v>0</v>
      </c>
      <c r="N698">
        <v>1</v>
      </c>
      <c r="O698" t="b">
        <v>0</v>
      </c>
      <c r="P698" t="s">
        <v>8271</v>
      </c>
      <c r="Q698" t="str">
        <f t="shared" si="52"/>
        <v>technology</v>
      </c>
      <c r="R698" t="str">
        <f t="shared" si="53"/>
        <v>wearables</v>
      </c>
      <c r="S698">
        <f t="shared" si="54"/>
        <v>2014</v>
      </c>
    </row>
    <row r="699" spans="1:19" ht="46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s="17">
        <f t="shared" si="50"/>
        <v>0.46379999999999999</v>
      </c>
      <c r="G699" t="s">
        <v>8220</v>
      </c>
      <c r="H699" t="s">
        <v>8235</v>
      </c>
      <c r="I699" t="s">
        <v>8248</v>
      </c>
      <c r="J699">
        <v>1454502789</v>
      </c>
      <c r="K699" s="10">
        <v>1453206789</v>
      </c>
      <c r="L699" s="15">
        <f t="shared" si="51"/>
        <v>42388.523020833338</v>
      </c>
      <c r="M699" t="b">
        <v>0</v>
      </c>
      <c r="N699">
        <v>114</v>
      </c>
      <c r="O699" t="b">
        <v>0</v>
      </c>
      <c r="P699" t="s">
        <v>8271</v>
      </c>
      <c r="Q699" t="str">
        <f t="shared" si="52"/>
        <v>technology</v>
      </c>
      <c r="R699" t="str">
        <f t="shared" si="53"/>
        <v>wearables</v>
      </c>
      <c r="S699">
        <f t="shared" si="54"/>
        <v>2016</v>
      </c>
    </row>
    <row r="700" spans="1:19" ht="46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s="17">
        <f t="shared" si="50"/>
        <v>0.15390000000000001</v>
      </c>
      <c r="G700" t="s">
        <v>8220</v>
      </c>
      <c r="H700" t="s">
        <v>8223</v>
      </c>
      <c r="I700" t="s">
        <v>8245</v>
      </c>
      <c r="J700">
        <v>1411005600</v>
      </c>
      <c r="K700" s="10">
        <v>1408141245</v>
      </c>
      <c r="L700" s="15">
        <f t="shared" si="51"/>
        <v>41866.931076388893</v>
      </c>
      <c r="M700" t="b">
        <v>0</v>
      </c>
      <c r="N700">
        <v>29</v>
      </c>
      <c r="O700" t="b">
        <v>0</v>
      </c>
      <c r="P700" t="s">
        <v>8271</v>
      </c>
      <c r="Q700" t="str">
        <f t="shared" si="52"/>
        <v>technology</v>
      </c>
      <c r="R700" t="str">
        <f t="shared" si="53"/>
        <v>wearables</v>
      </c>
      <c r="S700">
        <f t="shared" si="54"/>
        <v>2014</v>
      </c>
    </row>
    <row r="701" spans="1:19" ht="46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s="17">
        <f t="shared" si="50"/>
        <v>0.824221076923077</v>
      </c>
      <c r="G701" t="s">
        <v>8220</v>
      </c>
      <c r="H701" t="s">
        <v>8223</v>
      </c>
      <c r="I701" t="s">
        <v>8245</v>
      </c>
      <c r="J701">
        <v>1385136000</v>
      </c>
      <c r="K701" s="10">
        <v>1381923548</v>
      </c>
      <c r="L701" s="15">
        <f t="shared" si="51"/>
        <v>41563.485509259262</v>
      </c>
      <c r="M701" t="b">
        <v>0</v>
      </c>
      <c r="N701">
        <v>890</v>
      </c>
      <c r="O701" t="b">
        <v>0</v>
      </c>
      <c r="P701" t="s">
        <v>8271</v>
      </c>
      <c r="Q701" t="str">
        <f t="shared" si="52"/>
        <v>technology</v>
      </c>
      <c r="R701" t="str">
        <f t="shared" si="53"/>
        <v>wearables</v>
      </c>
      <c r="S701">
        <f t="shared" si="54"/>
        <v>2013</v>
      </c>
    </row>
    <row r="702" spans="1:19" ht="46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s="17">
        <f t="shared" si="50"/>
        <v>2.6866666666666667E-2</v>
      </c>
      <c r="G702" t="s">
        <v>8220</v>
      </c>
      <c r="H702" t="s">
        <v>8226</v>
      </c>
      <c r="I702" t="s">
        <v>8248</v>
      </c>
      <c r="J702">
        <v>1484065881</v>
      </c>
      <c r="K702" s="10">
        <v>1481473881</v>
      </c>
      <c r="L702" s="15">
        <f t="shared" si="51"/>
        <v>42715.688437500001</v>
      </c>
      <c r="M702" t="b">
        <v>0</v>
      </c>
      <c r="N702">
        <v>31</v>
      </c>
      <c r="O702" t="b">
        <v>0</v>
      </c>
      <c r="P702" t="s">
        <v>8271</v>
      </c>
      <c r="Q702" t="str">
        <f t="shared" si="52"/>
        <v>technology</v>
      </c>
      <c r="R702" t="str">
        <f t="shared" si="53"/>
        <v>wearables</v>
      </c>
      <c r="S702">
        <f t="shared" si="54"/>
        <v>2016</v>
      </c>
    </row>
    <row r="703" spans="1:19" ht="46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s="17">
        <f t="shared" si="50"/>
        <v>0.26600000000000001</v>
      </c>
      <c r="G703" t="s">
        <v>8220</v>
      </c>
      <c r="H703" t="s">
        <v>8224</v>
      </c>
      <c r="I703" t="s">
        <v>8246</v>
      </c>
      <c r="J703">
        <v>1406130880</v>
      </c>
      <c r="K703" s="10">
        <v>1403538880</v>
      </c>
      <c r="L703" s="15">
        <f t="shared" si="51"/>
        <v>41813.662962962961</v>
      </c>
      <c r="M703" t="b">
        <v>0</v>
      </c>
      <c r="N703">
        <v>21</v>
      </c>
      <c r="O703" t="b">
        <v>0</v>
      </c>
      <c r="P703" t="s">
        <v>8271</v>
      </c>
      <c r="Q703" t="str">
        <f t="shared" si="52"/>
        <v>technology</v>
      </c>
      <c r="R703" t="str">
        <f t="shared" si="53"/>
        <v>wearables</v>
      </c>
      <c r="S703">
        <f t="shared" si="54"/>
        <v>2014</v>
      </c>
    </row>
    <row r="704" spans="1:19" ht="46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s="17">
        <f t="shared" si="50"/>
        <v>0.30813400000000002</v>
      </c>
      <c r="G704" t="s">
        <v>8220</v>
      </c>
      <c r="H704" t="s">
        <v>8223</v>
      </c>
      <c r="I704" t="s">
        <v>8245</v>
      </c>
      <c r="J704">
        <v>1480011987</v>
      </c>
      <c r="K704" s="10">
        <v>1477416387</v>
      </c>
      <c r="L704" s="15">
        <f t="shared" si="51"/>
        <v>42668.726701388892</v>
      </c>
      <c r="M704" t="b">
        <v>0</v>
      </c>
      <c r="N704">
        <v>37</v>
      </c>
      <c r="O704" t="b">
        <v>0</v>
      </c>
      <c r="P704" t="s">
        <v>8271</v>
      </c>
      <c r="Q704" t="str">
        <f t="shared" si="52"/>
        <v>technology</v>
      </c>
      <c r="R704" t="str">
        <f t="shared" si="53"/>
        <v>wearables</v>
      </c>
      <c r="S704">
        <f t="shared" si="54"/>
        <v>2016</v>
      </c>
    </row>
    <row r="705" spans="1:19" ht="46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s="17">
        <f t="shared" si="50"/>
        <v>5.5800000000000002E-2</v>
      </c>
      <c r="G705" t="s">
        <v>8220</v>
      </c>
      <c r="H705" t="s">
        <v>8223</v>
      </c>
      <c r="I705" t="s">
        <v>8245</v>
      </c>
      <c r="J705">
        <v>1485905520</v>
      </c>
      <c r="K705" s="10">
        <v>1481150949</v>
      </c>
      <c r="L705" s="15">
        <f t="shared" si="51"/>
        <v>42711.950798611113</v>
      </c>
      <c r="M705" t="b">
        <v>0</v>
      </c>
      <c r="N705">
        <v>7</v>
      </c>
      <c r="O705" t="b">
        <v>0</v>
      </c>
      <c r="P705" t="s">
        <v>8271</v>
      </c>
      <c r="Q705" t="str">
        <f t="shared" si="52"/>
        <v>technology</v>
      </c>
      <c r="R705" t="str">
        <f t="shared" si="53"/>
        <v>wearables</v>
      </c>
      <c r="S705">
        <f t="shared" si="54"/>
        <v>2016</v>
      </c>
    </row>
    <row r="706" spans="1:19" ht="46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s="17">
        <f t="shared" si="50"/>
        <v>8.7454545454545458E-3</v>
      </c>
      <c r="G706" t="s">
        <v>8220</v>
      </c>
      <c r="H706" t="s">
        <v>8228</v>
      </c>
      <c r="I706" t="s">
        <v>8250</v>
      </c>
      <c r="J706">
        <v>1487565468</v>
      </c>
      <c r="K706" s="10">
        <v>1482381468</v>
      </c>
      <c r="L706" s="15">
        <f t="shared" si="51"/>
        <v>42726.192916666667</v>
      </c>
      <c r="M706" t="b">
        <v>0</v>
      </c>
      <c r="N706">
        <v>4</v>
      </c>
      <c r="O706" t="b">
        <v>0</v>
      </c>
      <c r="P706" t="s">
        <v>8271</v>
      </c>
      <c r="Q706" t="str">
        <f t="shared" si="52"/>
        <v>technology</v>
      </c>
      <c r="R706" t="str">
        <f t="shared" si="53"/>
        <v>wearables</v>
      </c>
      <c r="S706">
        <f t="shared" si="54"/>
        <v>2016</v>
      </c>
    </row>
    <row r="707" spans="1:19" ht="3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s="17">
        <f t="shared" ref="F707:F770" si="55">E707/D707</f>
        <v>9.7699999999999992E-3</v>
      </c>
      <c r="G707" t="s">
        <v>8220</v>
      </c>
      <c r="H707" t="s">
        <v>8232</v>
      </c>
      <c r="I707" t="s">
        <v>8248</v>
      </c>
      <c r="J707">
        <v>1484999278</v>
      </c>
      <c r="K707" s="10">
        <v>1482407278</v>
      </c>
      <c r="L707" s="15">
        <f t="shared" ref="L707:L770" si="56">(K707/86400)+ DATE(1970,1,1)</f>
        <v>42726.491643518515</v>
      </c>
      <c r="M707" t="b">
        <v>0</v>
      </c>
      <c r="N707">
        <v>5</v>
      </c>
      <c r="O707" t="b">
        <v>0</v>
      </c>
      <c r="P707" t="s">
        <v>8271</v>
      </c>
      <c r="Q707" t="str">
        <f t="shared" ref="Q707:Q770" si="57">LEFT(P707, SEARCH("/",P707)-1)</f>
        <v>technology</v>
      </c>
      <c r="R707" t="str">
        <f t="shared" ref="R707:R770" si="58">RIGHT(P707,LEN(P707)-FIND("/",P707))</f>
        <v>wearables</v>
      </c>
      <c r="S707">
        <f t="shared" ref="S707:S770" si="59">YEAR(L707)</f>
        <v>2016</v>
      </c>
    </row>
    <row r="708" spans="1:19" ht="46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s="17">
        <f t="shared" si="55"/>
        <v>0</v>
      </c>
      <c r="G708" t="s">
        <v>8220</v>
      </c>
      <c r="H708" t="s">
        <v>8226</v>
      </c>
      <c r="I708" t="s">
        <v>8248</v>
      </c>
      <c r="J708">
        <v>1481740740</v>
      </c>
      <c r="K708" s="10">
        <v>1478130783</v>
      </c>
      <c r="L708" s="15">
        <f t="shared" si="56"/>
        <v>42676.995173611111</v>
      </c>
      <c r="M708" t="b">
        <v>0</v>
      </c>
      <c r="N708">
        <v>0</v>
      </c>
      <c r="O708" t="b">
        <v>0</v>
      </c>
      <c r="P708" t="s">
        <v>8271</v>
      </c>
      <c r="Q708" t="str">
        <f t="shared" si="57"/>
        <v>technology</v>
      </c>
      <c r="R708" t="str">
        <f t="shared" si="58"/>
        <v>wearables</v>
      </c>
      <c r="S708">
        <f t="shared" si="59"/>
        <v>2016</v>
      </c>
    </row>
    <row r="709" spans="1:19" ht="46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s="17">
        <f t="shared" si="55"/>
        <v>0.78927352941176465</v>
      </c>
      <c r="G709" t="s">
        <v>8220</v>
      </c>
      <c r="H709" t="s">
        <v>8224</v>
      </c>
      <c r="I709" t="s">
        <v>8246</v>
      </c>
      <c r="J709">
        <v>1483286127</v>
      </c>
      <c r="K709" s="10">
        <v>1479830127</v>
      </c>
      <c r="L709" s="15">
        <f t="shared" si="56"/>
        <v>42696.663506944446</v>
      </c>
      <c r="M709" t="b">
        <v>0</v>
      </c>
      <c r="N709">
        <v>456</v>
      </c>
      <c r="O709" t="b">
        <v>0</v>
      </c>
      <c r="P709" t="s">
        <v>8271</v>
      </c>
      <c r="Q709" t="str">
        <f t="shared" si="57"/>
        <v>technology</v>
      </c>
      <c r="R709" t="str">
        <f t="shared" si="58"/>
        <v>wearables</v>
      </c>
      <c r="S709">
        <f t="shared" si="59"/>
        <v>2016</v>
      </c>
    </row>
    <row r="710" spans="1:19" ht="46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s="17">
        <f t="shared" si="55"/>
        <v>0.22092500000000001</v>
      </c>
      <c r="G710" t="s">
        <v>8220</v>
      </c>
      <c r="H710" t="s">
        <v>8224</v>
      </c>
      <c r="I710" t="s">
        <v>8246</v>
      </c>
      <c r="J710">
        <v>1410616600</v>
      </c>
      <c r="K710" s="10">
        <v>1405432600</v>
      </c>
      <c r="L710" s="15">
        <f t="shared" si="56"/>
        <v>41835.581018518518</v>
      </c>
      <c r="M710" t="b">
        <v>0</v>
      </c>
      <c r="N710">
        <v>369</v>
      </c>
      <c r="O710" t="b">
        <v>0</v>
      </c>
      <c r="P710" t="s">
        <v>8271</v>
      </c>
      <c r="Q710" t="str">
        <f t="shared" si="57"/>
        <v>technology</v>
      </c>
      <c r="R710" t="str">
        <f t="shared" si="58"/>
        <v>wearables</v>
      </c>
      <c r="S710">
        <f t="shared" si="59"/>
        <v>2014</v>
      </c>
    </row>
    <row r="711" spans="1:19" ht="3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s="17">
        <f t="shared" si="55"/>
        <v>4.0666666666666663E-3</v>
      </c>
      <c r="G711" t="s">
        <v>8220</v>
      </c>
      <c r="H711" t="s">
        <v>8223</v>
      </c>
      <c r="I711" t="s">
        <v>8245</v>
      </c>
      <c r="J711">
        <v>1417741159</v>
      </c>
      <c r="K711" s="10">
        <v>1415149159</v>
      </c>
      <c r="L711" s="15">
        <f t="shared" si="56"/>
        <v>41948.041192129633</v>
      </c>
      <c r="M711" t="b">
        <v>0</v>
      </c>
      <c r="N711">
        <v>2</v>
      </c>
      <c r="O711" t="b">
        <v>0</v>
      </c>
      <c r="P711" t="s">
        <v>8271</v>
      </c>
      <c r="Q711" t="str">
        <f t="shared" si="57"/>
        <v>technology</v>
      </c>
      <c r="R711" t="str">
        <f t="shared" si="58"/>
        <v>wearables</v>
      </c>
      <c r="S711">
        <f t="shared" si="59"/>
        <v>2014</v>
      </c>
    </row>
    <row r="712" spans="1:19" ht="3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s="17">
        <f t="shared" si="55"/>
        <v>0</v>
      </c>
      <c r="G712" t="s">
        <v>8220</v>
      </c>
      <c r="H712" t="s">
        <v>8228</v>
      </c>
      <c r="I712" t="s">
        <v>8250</v>
      </c>
      <c r="J712">
        <v>1408495440</v>
      </c>
      <c r="K712" s="10">
        <v>1405640302</v>
      </c>
      <c r="L712" s="15">
        <f t="shared" si="56"/>
        <v>41837.984976851854</v>
      </c>
      <c r="M712" t="b">
        <v>0</v>
      </c>
      <c r="N712">
        <v>0</v>
      </c>
      <c r="O712" t="b">
        <v>0</v>
      </c>
      <c r="P712" t="s">
        <v>8271</v>
      </c>
      <c r="Q712" t="str">
        <f t="shared" si="57"/>
        <v>technology</v>
      </c>
      <c r="R712" t="str">
        <f t="shared" si="58"/>
        <v>wearables</v>
      </c>
      <c r="S712">
        <f t="shared" si="59"/>
        <v>2014</v>
      </c>
    </row>
    <row r="713" spans="1:19" ht="46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s="17">
        <f t="shared" si="55"/>
        <v>0.33790999999999999</v>
      </c>
      <c r="G713" t="s">
        <v>8220</v>
      </c>
      <c r="H713" t="s">
        <v>8232</v>
      </c>
      <c r="I713" t="s">
        <v>8248</v>
      </c>
      <c r="J713">
        <v>1481716868</v>
      </c>
      <c r="K713" s="10">
        <v>1478257268</v>
      </c>
      <c r="L713" s="15">
        <f t="shared" si="56"/>
        <v>42678.459120370375</v>
      </c>
      <c r="M713" t="b">
        <v>0</v>
      </c>
      <c r="N713">
        <v>338</v>
      </c>
      <c r="O713" t="b">
        <v>0</v>
      </c>
      <c r="P713" t="s">
        <v>8271</v>
      </c>
      <c r="Q713" t="str">
        <f t="shared" si="57"/>
        <v>technology</v>
      </c>
      <c r="R713" t="str">
        <f t="shared" si="58"/>
        <v>wearables</v>
      </c>
      <c r="S713">
        <f t="shared" si="59"/>
        <v>2016</v>
      </c>
    </row>
    <row r="714" spans="1:19" ht="46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s="17">
        <f t="shared" si="55"/>
        <v>2.1649484536082476E-3</v>
      </c>
      <c r="G714" t="s">
        <v>8220</v>
      </c>
      <c r="H714" t="s">
        <v>8223</v>
      </c>
      <c r="I714" t="s">
        <v>8245</v>
      </c>
      <c r="J714">
        <v>1455466832</v>
      </c>
      <c r="K714" s="10">
        <v>1452874832</v>
      </c>
      <c r="L714" s="15">
        <f t="shared" si="56"/>
        <v>42384.680925925924</v>
      </c>
      <c r="M714" t="b">
        <v>0</v>
      </c>
      <c r="N714">
        <v>4</v>
      </c>
      <c r="O714" t="b">
        <v>0</v>
      </c>
      <c r="P714" t="s">
        <v>8271</v>
      </c>
      <c r="Q714" t="str">
        <f t="shared" si="57"/>
        <v>technology</v>
      </c>
      <c r="R714" t="str">
        <f t="shared" si="58"/>
        <v>wearables</v>
      </c>
      <c r="S714">
        <f t="shared" si="59"/>
        <v>2016</v>
      </c>
    </row>
    <row r="715" spans="1:19" ht="46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s="17">
        <f t="shared" si="55"/>
        <v>7.9600000000000001E-3</v>
      </c>
      <c r="G715" t="s">
        <v>8220</v>
      </c>
      <c r="H715" t="s">
        <v>8236</v>
      </c>
      <c r="I715" t="s">
        <v>8248</v>
      </c>
      <c r="J715">
        <v>1465130532</v>
      </c>
      <c r="K715" s="10">
        <v>1462538532</v>
      </c>
      <c r="L715" s="15">
        <f t="shared" si="56"/>
        <v>42496.529305555552</v>
      </c>
      <c r="M715" t="b">
        <v>0</v>
      </c>
      <c r="N715">
        <v>1</v>
      </c>
      <c r="O715" t="b">
        <v>0</v>
      </c>
      <c r="P715" t="s">
        <v>8271</v>
      </c>
      <c r="Q715" t="str">
        <f t="shared" si="57"/>
        <v>technology</v>
      </c>
      <c r="R715" t="str">
        <f t="shared" si="58"/>
        <v>wearables</v>
      </c>
      <c r="S715">
        <f t="shared" si="59"/>
        <v>2016</v>
      </c>
    </row>
    <row r="716" spans="1:19" ht="46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s="17">
        <f t="shared" si="55"/>
        <v>0.14993333333333334</v>
      </c>
      <c r="G716" t="s">
        <v>8220</v>
      </c>
      <c r="H716" t="s">
        <v>8223</v>
      </c>
      <c r="I716" t="s">
        <v>8245</v>
      </c>
      <c r="J716">
        <v>1488308082</v>
      </c>
      <c r="K716" s="10">
        <v>1483124082</v>
      </c>
      <c r="L716" s="15">
        <f t="shared" si="56"/>
        <v>42734.787986111114</v>
      </c>
      <c r="M716" t="b">
        <v>0</v>
      </c>
      <c r="N716">
        <v>28</v>
      </c>
      <c r="O716" t="b">
        <v>0</v>
      </c>
      <c r="P716" t="s">
        <v>8271</v>
      </c>
      <c r="Q716" t="str">
        <f t="shared" si="57"/>
        <v>technology</v>
      </c>
      <c r="R716" t="str">
        <f t="shared" si="58"/>
        <v>wearables</v>
      </c>
      <c r="S716">
        <f t="shared" si="59"/>
        <v>2016</v>
      </c>
    </row>
    <row r="717" spans="1:19" ht="46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s="17">
        <f t="shared" si="55"/>
        <v>5.0509090909090906E-2</v>
      </c>
      <c r="G717" t="s">
        <v>8220</v>
      </c>
      <c r="H717" t="s">
        <v>8223</v>
      </c>
      <c r="I717" t="s">
        <v>8245</v>
      </c>
      <c r="J717">
        <v>1446693040</v>
      </c>
      <c r="K717" s="10">
        <v>1443233440</v>
      </c>
      <c r="L717" s="15">
        <f t="shared" si="56"/>
        <v>42273.090740740736</v>
      </c>
      <c r="M717" t="b">
        <v>0</v>
      </c>
      <c r="N717">
        <v>12</v>
      </c>
      <c r="O717" t="b">
        <v>0</v>
      </c>
      <c r="P717" t="s">
        <v>8271</v>
      </c>
      <c r="Q717" t="str">
        <f t="shared" si="57"/>
        <v>technology</v>
      </c>
      <c r="R717" t="str">
        <f t="shared" si="58"/>
        <v>wearables</v>
      </c>
      <c r="S717">
        <f t="shared" si="59"/>
        <v>2015</v>
      </c>
    </row>
    <row r="718" spans="1:19" ht="46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s="17">
        <f t="shared" si="55"/>
        <v>0.10214285714285715</v>
      </c>
      <c r="G718" t="s">
        <v>8220</v>
      </c>
      <c r="H718" t="s">
        <v>8223</v>
      </c>
      <c r="I718" t="s">
        <v>8245</v>
      </c>
      <c r="J718">
        <v>1417392000</v>
      </c>
      <c r="K718" s="10">
        <v>1414511307</v>
      </c>
      <c r="L718" s="15">
        <f t="shared" si="56"/>
        <v>41940.658645833333</v>
      </c>
      <c r="M718" t="b">
        <v>0</v>
      </c>
      <c r="N718">
        <v>16</v>
      </c>
      <c r="O718" t="b">
        <v>0</v>
      </c>
      <c r="P718" t="s">
        <v>8271</v>
      </c>
      <c r="Q718" t="str">
        <f t="shared" si="57"/>
        <v>technology</v>
      </c>
      <c r="R718" t="str">
        <f t="shared" si="58"/>
        <v>wearables</v>
      </c>
      <c r="S718">
        <f t="shared" si="59"/>
        <v>2014</v>
      </c>
    </row>
    <row r="719" spans="1:19" ht="16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s="17">
        <f t="shared" si="55"/>
        <v>3.0500000000000002E-3</v>
      </c>
      <c r="G719" t="s">
        <v>8220</v>
      </c>
      <c r="H719" t="s">
        <v>8223</v>
      </c>
      <c r="I719" t="s">
        <v>8245</v>
      </c>
      <c r="J719">
        <v>1409949002</v>
      </c>
      <c r="K719" s="10">
        <v>1407357002</v>
      </c>
      <c r="L719" s="15">
        <f t="shared" si="56"/>
        <v>41857.854189814811</v>
      </c>
      <c r="M719" t="b">
        <v>0</v>
      </c>
      <c r="N719">
        <v>4</v>
      </c>
      <c r="O719" t="b">
        <v>0</v>
      </c>
      <c r="P719" t="s">
        <v>8271</v>
      </c>
      <c r="Q719" t="str">
        <f t="shared" si="57"/>
        <v>technology</v>
      </c>
      <c r="R719" t="str">
        <f t="shared" si="58"/>
        <v>wearables</v>
      </c>
      <c r="S719">
        <f t="shared" si="59"/>
        <v>2014</v>
      </c>
    </row>
    <row r="720" spans="1:19" ht="46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s="17">
        <f t="shared" si="55"/>
        <v>7.4999999999999997E-3</v>
      </c>
      <c r="G720" t="s">
        <v>8220</v>
      </c>
      <c r="H720" t="s">
        <v>8223</v>
      </c>
      <c r="I720" t="s">
        <v>8245</v>
      </c>
      <c r="J720">
        <v>1487397540</v>
      </c>
      <c r="K720" s="10">
        <v>1484684247</v>
      </c>
      <c r="L720" s="15">
        <f t="shared" si="56"/>
        <v>42752.845451388886</v>
      </c>
      <c r="M720" t="b">
        <v>0</v>
      </c>
      <c r="N720">
        <v>4</v>
      </c>
      <c r="O720" t="b">
        <v>0</v>
      </c>
      <c r="P720" t="s">
        <v>8271</v>
      </c>
      <c r="Q720" t="str">
        <f t="shared" si="57"/>
        <v>technology</v>
      </c>
      <c r="R720" t="str">
        <f t="shared" si="58"/>
        <v>wearables</v>
      </c>
      <c r="S720">
        <f t="shared" si="59"/>
        <v>2017</v>
      </c>
    </row>
    <row r="721" spans="1:19" ht="46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s="17">
        <f t="shared" si="55"/>
        <v>1.2933333333333333E-2</v>
      </c>
      <c r="G721" t="s">
        <v>8220</v>
      </c>
      <c r="H721" t="s">
        <v>8223</v>
      </c>
      <c r="I721" t="s">
        <v>8245</v>
      </c>
      <c r="J721">
        <v>1456189076</v>
      </c>
      <c r="K721" s="10">
        <v>1454979476</v>
      </c>
      <c r="L721" s="15">
        <f t="shared" si="56"/>
        <v>42409.040231481486</v>
      </c>
      <c r="M721" t="b">
        <v>0</v>
      </c>
      <c r="N721">
        <v>10</v>
      </c>
      <c r="O721" t="b">
        <v>0</v>
      </c>
      <c r="P721" t="s">
        <v>8271</v>
      </c>
      <c r="Q721" t="str">
        <f t="shared" si="57"/>
        <v>technology</v>
      </c>
      <c r="R721" t="str">
        <f t="shared" si="58"/>
        <v>wearables</v>
      </c>
      <c r="S721">
        <f t="shared" si="59"/>
        <v>2016</v>
      </c>
    </row>
    <row r="722" spans="1:19" ht="46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s="17">
        <f t="shared" si="55"/>
        <v>1.4394736842105262</v>
      </c>
      <c r="G722" t="s">
        <v>8218</v>
      </c>
      <c r="H722" t="s">
        <v>8223</v>
      </c>
      <c r="I722" t="s">
        <v>8245</v>
      </c>
      <c r="J722">
        <v>1327851291</v>
      </c>
      <c r="K722" s="10">
        <v>1325432091</v>
      </c>
      <c r="L722" s="15">
        <f t="shared" si="56"/>
        <v>40909.649201388893</v>
      </c>
      <c r="M722" t="b">
        <v>0</v>
      </c>
      <c r="N722">
        <v>41</v>
      </c>
      <c r="O722" t="b">
        <v>1</v>
      </c>
      <c r="P722" t="s">
        <v>8272</v>
      </c>
      <c r="Q722" t="str">
        <f t="shared" si="57"/>
        <v>publishing</v>
      </c>
      <c r="R722" t="str">
        <f t="shared" si="58"/>
        <v>nonfiction</v>
      </c>
      <c r="S722">
        <f t="shared" si="59"/>
        <v>2012</v>
      </c>
    </row>
    <row r="723" spans="1:19" ht="46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s="17">
        <f t="shared" si="55"/>
        <v>1.2210975609756098</v>
      </c>
      <c r="G723" t="s">
        <v>8218</v>
      </c>
      <c r="H723" t="s">
        <v>8223</v>
      </c>
      <c r="I723" t="s">
        <v>8245</v>
      </c>
      <c r="J723">
        <v>1406900607</v>
      </c>
      <c r="K723" s="10">
        <v>1403012607</v>
      </c>
      <c r="L723" s="15">
        <f t="shared" si="56"/>
        <v>41807.571840277778</v>
      </c>
      <c r="M723" t="b">
        <v>0</v>
      </c>
      <c r="N723">
        <v>119</v>
      </c>
      <c r="O723" t="b">
        <v>1</v>
      </c>
      <c r="P723" t="s">
        <v>8272</v>
      </c>
      <c r="Q723" t="str">
        <f t="shared" si="57"/>
        <v>publishing</v>
      </c>
      <c r="R723" t="str">
        <f t="shared" si="58"/>
        <v>nonfiction</v>
      </c>
      <c r="S723">
        <f t="shared" si="59"/>
        <v>2014</v>
      </c>
    </row>
    <row r="724" spans="1:19" ht="46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s="17">
        <f t="shared" si="55"/>
        <v>1.3202400000000001</v>
      </c>
      <c r="G724" t="s">
        <v>8218</v>
      </c>
      <c r="H724" t="s">
        <v>8223</v>
      </c>
      <c r="I724" t="s">
        <v>8245</v>
      </c>
      <c r="J724">
        <v>1333909178</v>
      </c>
      <c r="K724" s="10">
        <v>1331320778</v>
      </c>
      <c r="L724" s="15">
        <f t="shared" si="56"/>
        <v>40977.805300925924</v>
      </c>
      <c r="M724" t="b">
        <v>0</v>
      </c>
      <c r="N724">
        <v>153</v>
      </c>
      <c r="O724" t="b">
        <v>1</v>
      </c>
      <c r="P724" t="s">
        <v>8272</v>
      </c>
      <c r="Q724" t="str">
        <f t="shared" si="57"/>
        <v>publishing</v>
      </c>
      <c r="R724" t="str">
        <f t="shared" si="58"/>
        <v>nonfiction</v>
      </c>
      <c r="S724">
        <f t="shared" si="59"/>
        <v>2012</v>
      </c>
    </row>
    <row r="725" spans="1:19" ht="3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s="17">
        <f t="shared" si="55"/>
        <v>1.0938000000000001</v>
      </c>
      <c r="G725" t="s">
        <v>8218</v>
      </c>
      <c r="H725" t="s">
        <v>8223</v>
      </c>
      <c r="I725" t="s">
        <v>8245</v>
      </c>
      <c r="J725">
        <v>1438228740</v>
      </c>
      <c r="K725" s="10">
        <v>1435606549</v>
      </c>
      <c r="L725" s="15">
        <f t="shared" si="56"/>
        <v>42184.81653935185</v>
      </c>
      <c r="M725" t="b">
        <v>0</v>
      </c>
      <c r="N725">
        <v>100</v>
      </c>
      <c r="O725" t="b">
        <v>1</v>
      </c>
      <c r="P725" t="s">
        <v>8272</v>
      </c>
      <c r="Q725" t="str">
        <f t="shared" si="57"/>
        <v>publishing</v>
      </c>
      <c r="R725" t="str">
        <f t="shared" si="58"/>
        <v>nonfiction</v>
      </c>
      <c r="S725">
        <f t="shared" si="59"/>
        <v>2015</v>
      </c>
    </row>
    <row r="726" spans="1:19" ht="46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s="17">
        <f t="shared" si="55"/>
        <v>1.0547157142857144</v>
      </c>
      <c r="G726" t="s">
        <v>8218</v>
      </c>
      <c r="H726" t="s">
        <v>8223</v>
      </c>
      <c r="I726" t="s">
        <v>8245</v>
      </c>
      <c r="J726">
        <v>1309447163</v>
      </c>
      <c r="K726" s="10">
        <v>1306855163</v>
      </c>
      <c r="L726" s="15">
        <f t="shared" si="56"/>
        <v>40694.638460648144</v>
      </c>
      <c r="M726" t="b">
        <v>0</v>
      </c>
      <c r="N726">
        <v>143</v>
      </c>
      <c r="O726" t="b">
        <v>1</v>
      </c>
      <c r="P726" t="s">
        <v>8272</v>
      </c>
      <c r="Q726" t="str">
        <f t="shared" si="57"/>
        <v>publishing</v>
      </c>
      <c r="R726" t="str">
        <f t="shared" si="58"/>
        <v>nonfiction</v>
      </c>
      <c r="S726">
        <f t="shared" si="59"/>
        <v>2011</v>
      </c>
    </row>
    <row r="727" spans="1:19" ht="46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s="17">
        <f t="shared" si="55"/>
        <v>1.0035000000000001</v>
      </c>
      <c r="G727" t="s">
        <v>8218</v>
      </c>
      <c r="H727" t="s">
        <v>8223</v>
      </c>
      <c r="I727" t="s">
        <v>8245</v>
      </c>
      <c r="J727">
        <v>1450018912</v>
      </c>
      <c r="K727" s="10">
        <v>1447426912</v>
      </c>
      <c r="L727" s="15">
        <f t="shared" si="56"/>
        <v>42321.626296296294</v>
      </c>
      <c r="M727" t="b">
        <v>0</v>
      </c>
      <c r="N727">
        <v>140</v>
      </c>
      <c r="O727" t="b">
        <v>1</v>
      </c>
      <c r="P727" t="s">
        <v>8272</v>
      </c>
      <c r="Q727" t="str">
        <f t="shared" si="57"/>
        <v>publishing</v>
      </c>
      <c r="R727" t="str">
        <f t="shared" si="58"/>
        <v>nonfiction</v>
      </c>
      <c r="S727">
        <f t="shared" si="59"/>
        <v>2015</v>
      </c>
    </row>
    <row r="728" spans="1:19" ht="46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s="17">
        <f t="shared" si="55"/>
        <v>1.014</v>
      </c>
      <c r="G728" t="s">
        <v>8218</v>
      </c>
      <c r="H728" t="s">
        <v>8223</v>
      </c>
      <c r="I728" t="s">
        <v>8245</v>
      </c>
      <c r="J728">
        <v>1365728487</v>
      </c>
      <c r="K728" s="10">
        <v>1363136487</v>
      </c>
      <c r="L728" s="15">
        <f t="shared" si="56"/>
        <v>41346.042673611111</v>
      </c>
      <c r="M728" t="b">
        <v>0</v>
      </c>
      <c r="N728">
        <v>35</v>
      </c>
      <c r="O728" t="b">
        <v>1</v>
      </c>
      <c r="P728" t="s">
        <v>8272</v>
      </c>
      <c r="Q728" t="str">
        <f t="shared" si="57"/>
        <v>publishing</v>
      </c>
      <c r="R728" t="str">
        <f t="shared" si="58"/>
        <v>nonfiction</v>
      </c>
      <c r="S728">
        <f t="shared" si="59"/>
        <v>2013</v>
      </c>
    </row>
    <row r="729" spans="1:19" ht="46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s="17">
        <f t="shared" si="55"/>
        <v>1.5551428571428572</v>
      </c>
      <c r="G729" t="s">
        <v>8218</v>
      </c>
      <c r="H729" t="s">
        <v>8223</v>
      </c>
      <c r="I729" t="s">
        <v>8245</v>
      </c>
      <c r="J729">
        <v>1358198400</v>
      </c>
      <c r="K729" s="10">
        <v>1354580949</v>
      </c>
      <c r="L729" s="15">
        <f t="shared" si="56"/>
        <v>41247.020243055558</v>
      </c>
      <c r="M729" t="b">
        <v>0</v>
      </c>
      <c r="N729">
        <v>149</v>
      </c>
      <c r="O729" t="b">
        <v>1</v>
      </c>
      <c r="P729" t="s">
        <v>8272</v>
      </c>
      <c r="Q729" t="str">
        <f t="shared" si="57"/>
        <v>publishing</v>
      </c>
      <c r="R729" t="str">
        <f t="shared" si="58"/>
        <v>nonfiction</v>
      </c>
      <c r="S729">
        <f t="shared" si="59"/>
        <v>2012</v>
      </c>
    </row>
    <row r="730" spans="1:19" ht="3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s="17">
        <f t="shared" si="55"/>
        <v>1.05566</v>
      </c>
      <c r="G730" t="s">
        <v>8218</v>
      </c>
      <c r="H730" t="s">
        <v>8223</v>
      </c>
      <c r="I730" t="s">
        <v>8245</v>
      </c>
      <c r="J730">
        <v>1313957157</v>
      </c>
      <c r="K730" s="10">
        <v>1310069157</v>
      </c>
      <c r="L730" s="15">
        <f t="shared" si="56"/>
        <v>40731.837465277778</v>
      </c>
      <c r="M730" t="b">
        <v>0</v>
      </c>
      <c r="N730">
        <v>130</v>
      </c>
      <c r="O730" t="b">
        <v>1</v>
      </c>
      <c r="P730" t="s">
        <v>8272</v>
      </c>
      <c r="Q730" t="str">
        <f t="shared" si="57"/>
        <v>publishing</v>
      </c>
      <c r="R730" t="str">
        <f t="shared" si="58"/>
        <v>nonfiction</v>
      </c>
      <c r="S730">
        <f t="shared" si="59"/>
        <v>2011</v>
      </c>
    </row>
    <row r="731" spans="1:19" ht="46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s="17">
        <f t="shared" si="55"/>
        <v>1.3065</v>
      </c>
      <c r="G731" t="s">
        <v>8218</v>
      </c>
      <c r="H731" t="s">
        <v>8223</v>
      </c>
      <c r="I731" t="s">
        <v>8245</v>
      </c>
      <c r="J731">
        <v>1348028861</v>
      </c>
      <c r="K731" s="10">
        <v>1342844861</v>
      </c>
      <c r="L731" s="15">
        <f t="shared" si="56"/>
        <v>41111.185891203706</v>
      </c>
      <c r="M731" t="b">
        <v>0</v>
      </c>
      <c r="N731">
        <v>120</v>
      </c>
      <c r="O731" t="b">
        <v>1</v>
      </c>
      <c r="P731" t="s">
        <v>8272</v>
      </c>
      <c r="Q731" t="str">
        <f t="shared" si="57"/>
        <v>publishing</v>
      </c>
      <c r="R731" t="str">
        <f t="shared" si="58"/>
        <v>nonfiction</v>
      </c>
      <c r="S731">
        <f t="shared" si="59"/>
        <v>2012</v>
      </c>
    </row>
    <row r="732" spans="1:19" ht="3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s="17">
        <f t="shared" si="55"/>
        <v>1.3219000000000001</v>
      </c>
      <c r="G732" t="s">
        <v>8218</v>
      </c>
      <c r="H732" t="s">
        <v>8223</v>
      </c>
      <c r="I732" t="s">
        <v>8245</v>
      </c>
      <c r="J732">
        <v>1323280391</v>
      </c>
      <c r="K732" s="10">
        <v>1320688391</v>
      </c>
      <c r="L732" s="15">
        <f t="shared" si="56"/>
        <v>40854.745266203703</v>
      </c>
      <c r="M732" t="b">
        <v>0</v>
      </c>
      <c r="N732">
        <v>265</v>
      </c>
      <c r="O732" t="b">
        <v>1</v>
      </c>
      <c r="P732" t="s">
        <v>8272</v>
      </c>
      <c r="Q732" t="str">
        <f t="shared" si="57"/>
        <v>publishing</v>
      </c>
      <c r="R732" t="str">
        <f t="shared" si="58"/>
        <v>nonfiction</v>
      </c>
      <c r="S732">
        <f t="shared" si="59"/>
        <v>2011</v>
      </c>
    </row>
    <row r="733" spans="1:19" ht="46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s="17">
        <f t="shared" si="55"/>
        <v>1.26</v>
      </c>
      <c r="G733" t="s">
        <v>8218</v>
      </c>
      <c r="H733" t="s">
        <v>8223</v>
      </c>
      <c r="I733" t="s">
        <v>8245</v>
      </c>
      <c r="J733">
        <v>1327212000</v>
      </c>
      <c r="K733" s="10">
        <v>1322852747</v>
      </c>
      <c r="L733" s="15">
        <f t="shared" si="56"/>
        <v>40879.795682870368</v>
      </c>
      <c r="M733" t="b">
        <v>0</v>
      </c>
      <c r="N733">
        <v>71</v>
      </c>
      <c r="O733" t="b">
        <v>1</v>
      </c>
      <c r="P733" t="s">
        <v>8272</v>
      </c>
      <c r="Q733" t="str">
        <f t="shared" si="57"/>
        <v>publishing</v>
      </c>
      <c r="R733" t="str">
        <f t="shared" si="58"/>
        <v>nonfiction</v>
      </c>
      <c r="S733">
        <f t="shared" si="59"/>
        <v>2011</v>
      </c>
    </row>
    <row r="734" spans="1:19" ht="46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s="17">
        <f t="shared" si="55"/>
        <v>1.6</v>
      </c>
      <c r="G734" t="s">
        <v>8218</v>
      </c>
      <c r="H734" t="s">
        <v>8224</v>
      </c>
      <c r="I734" t="s">
        <v>8246</v>
      </c>
      <c r="J734">
        <v>1380449461</v>
      </c>
      <c r="K734" s="10">
        <v>1375265461</v>
      </c>
      <c r="L734" s="15">
        <f t="shared" si="56"/>
        <v>41486.424317129626</v>
      </c>
      <c r="M734" t="b">
        <v>0</v>
      </c>
      <c r="N734">
        <v>13</v>
      </c>
      <c r="O734" t="b">
        <v>1</v>
      </c>
      <c r="P734" t="s">
        <v>8272</v>
      </c>
      <c r="Q734" t="str">
        <f t="shared" si="57"/>
        <v>publishing</v>
      </c>
      <c r="R734" t="str">
        <f t="shared" si="58"/>
        <v>nonfiction</v>
      </c>
      <c r="S734">
        <f t="shared" si="59"/>
        <v>2013</v>
      </c>
    </row>
    <row r="735" spans="1:19" ht="46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s="17">
        <f t="shared" si="55"/>
        <v>1.2048000000000001</v>
      </c>
      <c r="G735" t="s">
        <v>8218</v>
      </c>
      <c r="H735" t="s">
        <v>8224</v>
      </c>
      <c r="I735" t="s">
        <v>8246</v>
      </c>
      <c r="J735">
        <v>1387533892</v>
      </c>
      <c r="K735" s="10">
        <v>1384941892</v>
      </c>
      <c r="L735" s="15">
        <f t="shared" si="56"/>
        <v>41598.420046296298</v>
      </c>
      <c r="M735" t="b">
        <v>0</v>
      </c>
      <c r="N735">
        <v>169</v>
      </c>
      <c r="O735" t="b">
        <v>1</v>
      </c>
      <c r="P735" t="s">
        <v>8272</v>
      </c>
      <c r="Q735" t="str">
        <f t="shared" si="57"/>
        <v>publishing</v>
      </c>
      <c r="R735" t="str">
        <f t="shared" si="58"/>
        <v>nonfiction</v>
      </c>
      <c r="S735">
        <f t="shared" si="59"/>
        <v>2013</v>
      </c>
    </row>
    <row r="736" spans="1:19" ht="3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s="17">
        <f t="shared" si="55"/>
        <v>1.2552941176470589</v>
      </c>
      <c r="G736" t="s">
        <v>8218</v>
      </c>
      <c r="H736" t="s">
        <v>8228</v>
      </c>
      <c r="I736" t="s">
        <v>8250</v>
      </c>
      <c r="J736">
        <v>1431147600</v>
      </c>
      <c r="K736" s="10">
        <v>1428465420</v>
      </c>
      <c r="L736" s="15">
        <f t="shared" si="56"/>
        <v>42102.164583333331</v>
      </c>
      <c r="M736" t="b">
        <v>0</v>
      </c>
      <c r="N736">
        <v>57</v>
      </c>
      <c r="O736" t="b">
        <v>1</v>
      </c>
      <c r="P736" t="s">
        <v>8272</v>
      </c>
      <c r="Q736" t="str">
        <f t="shared" si="57"/>
        <v>publishing</v>
      </c>
      <c r="R736" t="str">
        <f t="shared" si="58"/>
        <v>nonfiction</v>
      </c>
      <c r="S736">
        <f t="shared" si="59"/>
        <v>2015</v>
      </c>
    </row>
    <row r="737" spans="1:19" ht="46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s="17">
        <f t="shared" si="55"/>
        <v>1.1440638297872341</v>
      </c>
      <c r="G737" t="s">
        <v>8218</v>
      </c>
      <c r="H737" t="s">
        <v>8223</v>
      </c>
      <c r="I737" t="s">
        <v>8245</v>
      </c>
      <c r="J737">
        <v>1417653540</v>
      </c>
      <c r="K737" s="10">
        <v>1414975346</v>
      </c>
      <c r="L737" s="15">
        <f t="shared" si="56"/>
        <v>41946.029467592591</v>
      </c>
      <c r="M737" t="b">
        <v>0</v>
      </c>
      <c r="N737">
        <v>229</v>
      </c>
      <c r="O737" t="b">
        <v>1</v>
      </c>
      <c r="P737" t="s">
        <v>8272</v>
      </c>
      <c r="Q737" t="str">
        <f t="shared" si="57"/>
        <v>publishing</v>
      </c>
      <c r="R737" t="str">
        <f t="shared" si="58"/>
        <v>nonfiction</v>
      </c>
      <c r="S737">
        <f t="shared" si="59"/>
        <v>2014</v>
      </c>
    </row>
    <row r="738" spans="1:19" ht="46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s="17">
        <f t="shared" si="55"/>
        <v>3.151388888888889</v>
      </c>
      <c r="G738" t="s">
        <v>8218</v>
      </c>
      <c r="H738" t="s">
        <v>8223</v>
      </c>
      <c r="I738" t="s">
        <v>8245</v>
      </c>
      <c r="J738">
        <v>1385009940</v>
      </c>
      <c r="K738" s="10">
        <v>1383327440</v>
      </c>
      <c r="L738" s="15">
        <f t="shared" si="56"/>
        <v>41579.734259259261</v>
      </c>
      <c r="M738" t="b">
        <v>0</v>
      </c>
      <c r="N738">
        <v>108</v>
      </c>
      <c r="O738" t="b">
        <v>1</v>
      </c>
      <c r="P738" t="s">
        <v>8272</v>
      </c>
      <c r="Q738" t="str">
        <f t="shared" si="57"/>
        <v>publishing</v>
      </c>
      <c r="R738" t="str">
        <f t="shared" si="58"/>
        <v>nonfiction</v>
      </c>
      <c r="S738">
        <f t="shared" si="59"/>
        <v>2013</v>
      </c>
    </row>
    <row r="739" spans="1:19" ht="46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s="17">
        <f t="shared" si="55"/>
        <v>1.224</v>
      </c>
      <c r="G739" t="s">
        <v>8218</v>
      </c>
      <c r="H739" t="s">
        <v>8223</v>
      </c>
      <c r="I739" t="s">
        <v>8245</v>
      </c>
      <c r="J739">
        <v>1392408000</v>
      </c>
      <c r="K739" s="10">
        <v>1390890987</v>
      </c>
      <c r="L739" s="15">
        <f t="shared" si="56"/>
        <v>41667.275312500002</v>
      </c>
      <c r="M739" t="b">
        <v>0</v>
      </c>
      <c r="N739">
        <v>108</v>
      </c>
      <c r="O739" t="b">
        <v>1</v>
      </c>
      <c r="P739" t="s">
        <v>8272</v>
      </c>
      <c r="Q739" t="str">
        <f t="shared" si="57"/>
        <v>publishing</v>
      </c>
      <c r="R739" t="str">
        <f t="shared" si="58"/>
        <v>nonfiction</v>
      </c>
      <c r="S739">
        <f t="shared" si="59"/>
        <v>2014</v>
      </c>
    </row>
    <row r="740" spans="1:19" ht="3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s="17">
        <f t="shared" si="55"/>
        <v>1.0673333333333332</v>
      </c>
      <c r="G740" t="s">
        <v>8218</v>
      </c>
      <c r="H740" t="s">
        <v>8223</v>
      </c>
      <c r="I740" t="s">
        <v>8245</v>
      </c>
      <c r="J740">
        <v>1417409940</v>
      </c>
      <c r="K740" s="10">
        <v>1414765794</v>
      </c>
      <c r="L740" s="15">
        <f t="shared" si="56"/>
        <v>41943.604097222225</v>
      </c>
      <c r="M740" t="b">
        <v>0</v>
      </c>
      <c r="N740">
        <v>41</v>
      </c>
      <c r="O740" t="b">
        <v>1</v>
      </c>
      <c r="P740" t="s">
        <v>8272</v>
      </c>
      <c r="Q740" t="str">
        <f t="shared" si="57"/>
        <v>publishing</v>
      </c>
      <c r="R740" t="str">
        <f t="shared" si="58"/>
        <v>nonfiction</v>
      </c>
      <c r="S740">
        <f t="shared" si="59"/>
        <v>2014</v>
      </c>
    </row>
    <row r="741" spans="1:19" ht="46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s="17">
        <f t="shared" si="55"/>
        <v>1.5833333333333333</v>
      </c>
      <c r="G741" t="s">
        <v>8218</v>
      </c>
      <c r="H741" t="s">
        <v>8223</v>
      </c>
      <c r="I741" t="s">
        <v>8245</v>
      </c>
      <c r="J741">
        <v>1407758629</v>
      </c>
      <c r="K741" s="10">
        <v>1404907429</v>
      </c>
      <c r="L741" s="15">
        <f t="shared" si="56"/>
        <v>41829.502650462964</v>
      </c>
      <c r="M741" t="b">
        <v>0</v>
      </c>
      <c r="N741">
        <v>139</v>
      </c>
      <c r="O741" t="b">
        <v>1</v>
      </c>
      <c r="P741" t="s">
        <v>8272</v>
      </c>
      <c r="Q741" t="str">
        <f t="shared" si="57"/>
        <v>publishing</v>
      </c>
      <c r="R741" t="str">
        <f t="shared" si="58"/>
        <v>nonfiction</v>
      </c>
      <c r="S741">
        <f t="shared" si="59"/>
        <v>2014</v>
      </c>
    </row>
    <row r="742" spans="1:19" ht="46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s="17">
        <f t="shared" si="55"/>
        <v>1.0740000000000001</v>
      </c>
      <c r="G742" t="s">
        <v>8218</v>
      </c>
      <c r="H742" t="s">
        <v>8223</v>
      </c>
      <c r="I742" t="s">
        <v>8245</v>
      </c>
      <c r="J742">
        <v>1434857482</v>
      </c>
      <c r="K742" s="10">
        <v>1433647882</v>
      </c>
      <c r="L742" s="15">
        <f t="shared" si="56"/>
        <v>42162.146782407406</v>
      </c>
      <c r="M742" t="b">
        <v>0</v>
      </c>
      <c r="N742">
        <v>19</v>
      </c>
      <c r="O742" t="b">
        <v>1</v>
      </c>
      <c r="P742" t="s">
        <v>8272</v>
      </c>
      <c r="Q742" t="str">
        <f t="shared" si="57"/>
        <v>publishing</v>
      </c>
      <c r="R742" t="str">
        <f t="shared" si="58"/>
        <v>nonfiction</v>
      </c>
      <c r="S742">
        <f t="shared" si="59"/>
        <v>2015</v>
      </c>
    </row>
    <row r="743" spans="1:19" ht="3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s="17">
        <f t="shared" si="55"/>
        <v>1.0226</v>
      </c>
      <c r="G743" t="s">
        <v>8218</v>
      </c>
      <c r="H743" t="s">
        <v>8223</v>
      </c>
      <c r="I743" t="s">
        <v>8245</v>
      </c>
      <c r="J743">
        <v>1370964806</v>
      </c>
      <c r="K743" s="10">
        <v>1367940806</v>
      </c>
      <c r="L743" s="15">
        <f t="shared" si="56"/>
        <v>41401.648217592592</v>
      </c>
      <c r="M743" t="b">
        <v>0</v>
      </c>
      <c r="N743">
        <v>94</v>
      </c>
      <c r="O743" t="b">
        <v>1</v>
      </c>
      <c r="P743" t="s">
        <v>8272</v>
      </c>
      <c r="Q743" t="str">
        <f t="shared" si="57"/>
        <v>publishing</v>
      </c>
      <c r="R743" t="str">
        <f t="shared" si="58"/>
        <v>nonfiction</v>
      </c>
      <c r="S743">
        <f t="shared" si="59"/>
        <v>2013</v>
      </c>
    </row>
    <row r="744" spans="1:19" ht="46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s="17">
        <f t="shared" si="55"/>
        <v>1.1071428571428572</v>
      </c>
      <c r="G744" t="s">
        <v>8218</v>
      </c>
      <c r="H744" t="s">
        <v>8223</v>
      </c>
      <c r="I744" t="s">
        <v>8245</v>
      </c>
      <c r="J744">
        <v>1395435712</v>
      </c>
      <c r="K744" s="10">
        <v>1392847312</v>
      </c>
      <c r="L744" s="15">
        <f t="shared" si="56"/>
        <v>41689.917962962965</v>
      </c>
      <c r="M744" t="b">
        <v>0</v>
      </c>
      <c r="N744">
        <v>23</v>
      </c>
      <c r="O744" t="b">
        <v>1</v>
      </c>
      <c r="P744" t="s">
        <v>8272</v>
      </c>
      <c r="Q744" t="str">
        <f t="shared" si="57"/>
        <v>publishing</v>
      </c>
      <c r="R744" t="str">
        <f t="shared" si="58"/>
        <v>nonfiction</v>
      </c>
      <c r="S744">
        <f t="shared" si="59"/>
        <v>2014</v>
      </c>
    </row>
    <row r="745" spans="1:19" ht="46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s="17">
        <f t="shared" si="55"/>
        <v>1.48</v>
      </c>
      <c r="G745" t="s">
        <v>8218</v>
      </c>
      <c r="H745" t="s">
        <v>8223</v>
      </c>
      <c r="I745" t="s">
        <v>8245</v>
      </c>
      <c r="J745">
        <v>1334610000</v>
      </c>
      <c r="K745" s="10">
        <v>1332435685</v>
      </c>
      <c r="L745" s="15">
        <f t="shared" si="56"/>
        <v>40990.709317129629</v>
      </c>
      <c r="M745" t="b">
        <v>0</v>
      </c>
      <c r="N745">
        <v>15</v>
      </c>
      <c r="O745" t="b">
        <v>1</v>
      </c>
      <c r="P745" t="s">
        <v>8272</v>
      </c>
      <c r="Q745" t="str">
        <f t="shared" si="57"/>
        <v>publishing</v>
      </c>
      <c r="R745" t="str">
        <f t="shared" si="58"/>
        <v>nonfiction</v>
      </c>
      <c r="S745">
        <f t="shared" si="59"/>
        <v>2012</v>
      </c>
    </row>
    <row r="746" spans="1:19" ht="3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s="17">
        <f t="shared" si="55"/>
        <v>1.0232000000000001</v>
      </c>
      <c r="G746" t="s">
        <v>8218</v>
      </c>
      <c r="H746" t="s">
        <v>8223</v>
      </c>
      <c r="I746" t="s">
        <v>8245</v>
      </c>
      <c r="J746">
        <v>1355439503</v>
      </c>
      <c r="K746" s="10">
        <v>1352847503</v>
      </c>
      <c r="L746" s="15">
        <f t="shared" si="56"/>
        <v>41226.95721064815</v>
      </c>
      <c r="M746" t="b">
        <v>0</v>
      </c>
      <c r="N746">
        <v>62</v>
      </c>
      <c r="O746" t="b">
        <v>1</v>
      </c>
      <c r="P746" t="s">
        <v>8272</v>
      </c>
      <c r="Q746" t="str">
        <f t="shared" si="57"/>
        <v>publishing</v>
      </c>
      <c r="R746" t="str">
        <f t="shared" si="58"/>
        <v>nonfiction</v>
      </c>
      <c r="S746">
        <f t="shared" si="59"/>
        <v>2012</v>
      </c>
    </row>
    <row r="747" spans="1:19" ht="46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s="17">
        <f t="shared" si="55"/>
        <v>1.7909909909909909</v>
      </c>
      <c r="G747" t="s">
        <v>8218</v>
      </c>
      <c r="H747" t="s">
        <v>8223</v>
      </c>
      <c r="I747" t="s">
        <v>8245</v>
      </c>
      <c r="J747">
        <v>1367588645</v>
      </c>
      <c r="K747" s="10">
        <v>1364996645</v>
      </c>
      <c r="L747" s="15">
        <f t="shared" si="56"/>
        <v>41367.572280092594</v>
      </c>
      <c r="M747" t="b">
        <v>0</v>
      </c>
      <c r="N747">
        <v>74</v>
      </c>
      <c r="O747" t="b">
        <v>1</v>
      </c>
      <c r="P747" t="s">
        <v>8272</v>
      </c>
      <c r="Q747" t="str">
        <f t="shared" si="57"/>
        <v>publishing</v>
      </c>
      <c r="R747" t="str">
        <f t="shared" si="58"/>
        <v>nonfiction</v>
      </c>
      <c r="S747">
        <f t="shared" si="59"/>
        <v>2013</v>
      </c>
    </row>
    <row r="748" spans="1:19" ht="16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s="17">
        <f t="shared" si="55"/>
        <v>1.1108135252761968</v>
      </c>
      <c r="G748" t="s">
        <v>8218</v>
      </c>
      <c r="H748" t="s">
        <v>8223</v>
      </c>
      <c r="I748" t="s">
        <v>8245</v>
      </c>
      <c r="J748">
        <v>1348372740</v>
      </c>
      <c r="K748" s="10">
        <v>1346806909</v>
      </c>
      <c r="L748" s="15">
        <f t="shared" si="56"/>
        <v>41157.042928240742</v>
      </c>
      <c r="M748" t="b">
        <v>0</v>
      </c>
      <c r="N748">
        <v>97</v>
      </c>
      <c r="O748" t="b">
        <v>1</v>
      </c>
      <c r="P748" t="s">
        <v>8272</v>
      </c>
      <c r="Q748" t="str">
        <f t="shared" si="57"/>
        <v>publishing</v>
      </c>
      <c r="R748" t="str">
        <f t="shared" si="58"/>
        <v>nonfiction</v>
      </c>
      <c r="S748">
        <f t="shared" si="59"/>
        <v>2012</v>
      </c>
    </row>
    <row r="749" spans="1:19" ht="46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s="17">
        <f t="shared" si="55"/>
        <v>1.0004285714285714</v>
      </c>
      <c r="G749" t="s">
        <v>8218</v>
      </c>
      <c r="H749" t="s">
        <v>8232</v>
      </c>
      <c r="I749" t="s">
        <v>8248</v>
      </c>
      <c r="J749">
        <v>1421319240</v>
      </c>
      <c r="K749" s="10">
        <v>1418649019</v>
      </c>
      <c r="L749" s="15">
        <f t="shared" si="56"/>
        <v>41988.548831018517</v>
      </c>
      <c r="M749" t="b">
        <v>0</v>
      </c>
      <c r="N749">
        <v>55</v>
      </c>
      <c r="O749" t="b">
        <v>1</v>
      </c>
      <c r="P749" t="s">
        <v>8272</v>
      </c>
      <c r="Q749" t="str">
        <f t="shared" si="57"/>
        <v>publishing</v>
      </c>
      <c r="R749" t="str">
        <f t="shared" si="58"/>
        <v>nonfiction</v>
      </c>
      <c r="S749">
        <f t="shared" si="59"/>
        <v>2014</v>
      </c>
    </row>
    <row r="750" spans="1:19" ht="46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s="17">
        <f t="shared" si="55"/>
        <v>1.0024999999999999</v>
      </c>
      <c r="G750" t="s">
        <v>8218</v>
      </c>
      <c r="H750" t="s">
        <v>8223</v>
      </c>
      <c r="I750" t="s">
        <v>8245</v>
      </c>
      <c r="J750">
        <v>1407701966</v>
      </c>
      <c r="K750" s="10">
        <v>1405109966</v>
      </c>
      <c r="L750" s="15">
        <f t="shared" si="56"/>
        <v>41831.846828703703</v>
      </c>
      <c r="M750" t="b">
        <v>0</v>
      </c>
      <c r="N750">
        <v>44</v>
      </c>
      <c r="O750" t="b">
        <v>1</v>
      </c>
      <c r="P750" t="s">
        <v>8272</v>
      </c>
      <c r="Q750" t="str">
        <f t="shared" si="57"/>
        <v>publishing</v>
      </c>
      <c r="R750" t="str">
        <f t="shared" si="58"/>
        <v>nonfiction</v>
      </c>
      <c r="S750">
        <f t="shared" si="59"/>
        <v>2014</v>
      </c>
    </row>
    <row r="751" spans="1:19" ht="46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s="17">
        <f t="shared" si="55"/>
        <v>1.0556000000000001</v>
      </c>
      <c r="G751" t="s">
        <v>8218</v>
      </c>
      <c r="H751" t="s">
        <v>8223</v>
      </c>
      <c r="I751" t="s">
        <v>8245</v>
      </c>
      <c r="J751">
        <v>1485642930</v>
      </c>
      <c r="K751" s="10">
        <v>1483050930</v>
      </c>
      <c r="L751" s="15">
        <f t="shared" si="56"/>
        <v>42733.94131944445</v>
      </c>
      <c r="M751" t="b">
        <v>0</v>
      </c>
      <c r="N751">
        <v>110</v>
      </c>
      <c r="O751" t="b">
        <v>1</v>
      </c>
      <c r="P751" t="s">
        <v>8272</v>
      </c>
      <c r="Q751" t="str">
        <f t="shared" si="57"/>
        <v>publishing</v>
      </c>
      <c r="R751" t="str">
        <f t="shared" si="58"/>
        <v>nonfiction</v>
      </c>
      <c r="S751">
        <f t="shared" si="59"/>
        <v>2016</v>
      </c>
    </row>
    <row r="752" spans="1:19" ht="46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s="17">
        <f t="shared" si="55"/>
        <v>1.0258775877587758</v>
      </c>
      <c r="G752" t="s">
        <v>8218</v>
      </c>
      <c r="H752" t="s">
        <v>8223</v>
      </c>
      <c r="I752" t="s">
        <v>8245</v>
      </c>
      <c r="J752">
        <v>1361739872</v>
      </c>
      <c r="K752" s="10">
        <v>1359147872</v>
      </c>
      <c r="L752" s="15">
        <f t="shared" si="56"/>
        <v>41299.878148148149</v>
      </c>
      <c r="M752" t="b">
        <v>0</v>
      </c>
      <c r="N752">
        <v>59</v>
      </c>
      <c r="O752" t="b">
        <v>1</v>
      </c>
      <c r="P752" t="s">
        <v>8272</v>
      </c>
      <c r="Q752" t="str">
        <f t="shared" si="57"/>
        <v>publishing</v>
      </c>
      <c r="R752" t="str">
        <f t="shared" si="58"/>
        <v>nonfiction</v>
      </c>
      <c r="S752">
        <f t="shared" si="59"/>
        <v>2013</v>
      </c>
    </row>
    <row r="753" spans="1:19" ht="46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s="17">
        <f t="shared" si="55"/>
        <v>1.1850000000000001</v>
      </c>
      <c r="G753" t="s">
        <v>8218</v>
      </c>
      <c r="H753" t="s">
        <v>8223</v>
      </c>
      <c r="I753" t="s">
        <v>8245</v>
      </c>
      <c r="J753">
        <v>1312470475</v>
      </c>
      <c r="K753" s="10">
        <v>1308496075</v>
      </c>
      <c r="L753" s="15">
        <f t="shared" si="56"/>
        <v>40713.630497685182</v>
      </c>
      <c r="M753" t="b">
        <v>0</v>
      </c>
      <c r="N753">
        <v>62</v>
      </c>
      <c r="O753" t="b">
        <v>1</v>
      </c>
      <c r="P753" t="s">
        <v>8272</v>
      </c>
      <c r="Q753" t="str">
        <f t="shared" si="57"/>
        <v>publishing</v>
      </c>
      <c r="R753" t="str">
        <f t="shared" si="58"/>
        <v>nonfiction</v>
      </c>
      <c r="S753">
        <f t="shared" si="59"/>
        <v>2011</v>
      </c>
    </row>
    <row r="754" spans="1:19" ht="46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s="17">
        <f t="shared" si="55"/>
        <v>1.117</v>
      </c>
      <c r="G754" t="s">
        <v>8218</v>
      </c>
      <c r="H754" t="s">
        <v>8225</v>
      </c>
      <c r="I754" t="s">
        <v>8247</v>
      </c>
      <c r="J754">
        <v>1476615600</v>
      </c>
      <c r="K754" s="10">
        <v>1474884417</v>
      </c>
      <c r="L754" s="15">
        <f t="shared" si="56"/>
        <v>42639.421493055561</v>
      </c>
      <c r="M754" t="b">
        <v>0</v>
      </c>
      <c r="N754">
        <v>105</v>
      </c>
      <c r="O754" t="b">
        <v>1</v>
      </c>
      <c r="P754" t="s">
        <v>8272</v>
      </c>
      <c r="Q754" t="str">
        <f t="shared" si="57"/>
        <v>publishing</v>
      </c>
      <c r="R754" t="str">
        <f t="shared" si="58"/>
        <v>nonfiction</v>
      </c>
      <c r="S754">
        <f t="shared" si="59"/>
        <v>2016</v>
      </c>
    </row>
    <row r="755" spans="1:19" ht="46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s="17">
        <f t="shared" si="55"/>
        <v>1.28</v>
      </c>
      <c r="G755" t="s">
        <v>8218</v>
      </c>
      <c r="H755" t="s">
        <v>8223</v>
      </c>
      <c r="I755" t="s">
        <v>8245</v>
      </c>
      <c r="J755">
        <v>1423922991</v>
      </c>
      <c r="K755" s="10">
        <v>1421330991</v>
      </c>
      <c r="L755" s="15">
        <f t="shared" si="56"/>
        <v>42019.590173611112</v>
      </c>
      <c r="M755" t="b">
        <v>0</v>
      </c>
      <c r="N755">
        <v>26</v>
      </c>
      <c r="O755" t="b">
        <v>1</v>
      </c>
      <c r="P755" t="s">
        <v>8272</v>
      </c>
      <c r="Q755" t="str">
        <f t="shared" si="57"/>
        <v>publishing</v>
      </c>
      <c r="R755" t="str">
        <f t="shared" si="58"/>
        <v>nonfiction</v>
      </c>
      <c r="S755">
        <f t="shared" si="59"/>
        <v>2015</v>
      </c>
    </row>
    <row r="756" spans="1:19" ht="46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s="17">
        <f t="shared" si="55"/>
        <v>1.0375000000000001</v>
      </c>
      <c r="G756" t="s">
        <v>8218</v>
      </c>
      <c r="H756" t="s">
        <v>8223</v>
      </c>
      <c r="I756" t="s">
        <v>8245</v>
      </c>
      <c r="J756">
        <v>1357408721</v>
      </c>
      <c r="K756" s="10">
        <v>1354816721</v>
      </c>
      <c r="L756" s="15">
        <f t="shared" si="56"/>
        <v>41249.749085648145</v>
      </c>
      <c r="M756" t="b">
        <v>0</v>
      </c>
      <c r="N756">
        <v>49</v>
      </c>
      <c r="O756" t="b">
        <v>1</v>
      </c>
      <c r="P756" t="s">
        <v>8272</v>
      </c>
      <c r="Q756" t="str">
        <f t="shared" si="57"/>
        <v>publishing</v>
      </c>
      <c r="R756" t="str">
        <f t="shared" si="58"/>
        <v>nonfiction</v>
      </c>
      <c r="S756">
        <f t="shared" si="59"/>
        <v>2012</v>
      </c>
    </row>
    <row r="757" spans="1:19" ht="46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s="17">
        <f t="shared" si="55"/>
        <v>1.0190760000000001</v>
      </c>
      <c r="G757" t="s">
        <v>8218</v>
      </c>
      <c r="H757" t="s">
        <v>8223</v>
      </c>
      <c r="I757" t="s">
        <v>8245</v>
      </c>
      <c r="J757">
        <v>1369010460</v>
      </c>
      <c r="K757" s="10">
        <v>1366381877</v>
      </c>
      <c r="L757" s="15">
        <f t="shared" si="56"/>
        <v>41383.605057870373</v>
      </c>
      <c r="M757" t="b">
        <v>0</v>
      </c>
      <c r="N757">
        <v>68</v>
      </c>
      <c r="O757" t="b">
        <v>1</v>
      </c>
      <c r="P757" t="s">
        <v>8272</v>
      </c>
      <c r="Q757" t="str">
        <f t="shared" si="57"/>
        <v>publishing</v>
      </c>
      <c r="R757" t="str">
        <f t="shared" si="58"/>
        <v>nonfiction</v>
      </c>
      <c r="S757">
        <f t="shared" si="59"/>
        <v>2013</v>
      </c>
    </row>
    <row r="758" spans="1:19" ht="46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s="17">
        <f t="shared" si="55"/>
        <v>1.177142857142857</v>
      </c>
      <c r="G758" t="s">
        <v>8218</v>
      </c>
      <c r="H758" t="s">
        <v>8223</v>
      </c>
      <c r="I758" t="s">
        <v>8245</v>
      </c>
      <c r="J758">
        <v>1303147459</v>
      </c>
      <c r="K758" s="10">
        <v>1297880659</v>
      </c>
      <c r="L758" s="15">
        <f t="shared" si="56"/>
        <v>40590.766886574071</v>
      </c>
      <c r="M758" t="b">
        <v>0</v>
      </c>
      <c r="N758">
        <v>22</v>
      </c>
      <c r="O758" t="b">
        <v>1</v>
      </c>
      <c r="P758" t="s">
        <v>8272</v>
      </c>
      <c r="Q758" t="str">
        <f t="shared" si="57"/>
        <v>publishing</v>
      </c>
      <c r="R758" t="str">
        <f t="shared" si="58"/>
        <v>nonfiction</v>
      </c>
      <c r="S758">
        <f t="shared" si="59"/>
        <v>2011</v>
      </c>
    </row>
    <row r="759" spans="1:19" ht="46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s="17">
        <f t="shared" si="55"/>
        <v>2.38</v>
      </c>
      <c r="G759" t="s">
        <v>8218</v>
      </c>
      <c r="H759" t="s">
        <v>8223</v>
      </c>
      <c r="I759" t="s">
        <v>8245</v>
      </c>
      <c r="J759">
        <v>1354756714</v>
      </c>
      <c r="K759" s="10">
        <v>1353547114</v>
      </c>
      <c r="L759" s="15">
        <f t="shared" si="56"/>
        <v>41235.054560185185</v>
      </c>
      <c r="M759" t="b">
        <v>0</v>
      </c>
      <c r="N759">
        <v>18</v>
      </c>
      <c r="O759" t="b">
        <v>1</v>
      </c>
      <c r="P759" t="s">
        <v>8272</v>
      </c>
      <c r="Q759" t="str">
        <f t="shared" si="57"/>
        <v>publishing</v>
      </c>
      <c r="R759" t="str">
        <f t="shared" si="58"/>
        <v>nonfiction</v>
      </c>
      <c r="S759">
        <f t="shared" si="59"/>
        <v>2012</v>
      </c>
    </row>
    <row r="760" spans="1:19" ht="3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s="17">
        <f t="shared" si="55"/>
        <v>1.02</v>
      </c>
      <c r="G760" t="s">
        <v>8218</v>
      </c>
      <c r="H760" t="s">
        <v>8223</v>
      </c>
      <c r="I760" t="s">
        <v>8245</v>
      </c>
      <c r="J760">
        <v>1286568268</v>
      </c>
      <c r="K760" s="10">
        <v>1283976268</v>
      </c>
      <c r="L760" s="15">
        <f t="shared" si="56"/>
        <v>40429.836435185185</v>
      </c>
      <c r="M760" t="b">
        <v>0</v>
      </c>
      <c r="N760">
        <v>19</v>
      </c>
      <c r="O760" t="b">
        <v>1</v>
      </c>
      <c r="P760" t="s">
        <v>8272</v>
      </c>
      <c r="Q760" t="str">
        <f t="shared" si="57"/>
        <v>publishing</v>
      </c>
      <c r="R760" t="str">
        <f t="shared" si="58"/>
        <v>nonfiction</v>
      </c>
      <c r="S760">
        <f t="shared" si="59"/>
        <v>2010</v>
      </c>
    </row>
    <row r="761" spans="1:19" ht="46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s="17">
        <f t="shared" si="55"/>
        <v>1.0192000000000001</v>
      </c>
      <c r="G761" t="s">
        <v>8218</v>
      </c>
      <c r="H761" t="s">
        <v>8224</v>
      </c>
      <c r="I761" t="s">
        <v>8246</v>
      </c>
      <c r="J761">
        <v>1404892539</v>
      </c>
      <c r="K761" s="10">
        <v>1401436539</v>
      </c>
      <c r="L761" s="15">
        <f t="shared" si="56"/>
        <v>41789.330312500002</v>
      </c>
      <c r="M761" t="b">
        <v>0</v>
      </c>
      <c r="N761">
        <v>99</v>
      </c>
      <c r="O761" t="b">
        <v>1</v>
      </c>
      <c r="P761" t="s">
        <v>8272</v>
      </c>
      <c r="Q761" t="str">
        <f t="shared" si="57"/>
        <v>publishing</v>
      </c>
      <c r="R761" t="str">
        <f t="shared" si="58"/>
        <v>nonfiction</v>
      </c>
      <c r="S761">
        <f t="shared" si="59"/>
        <v>2014</v>
      </c>
    </row>
    <row r="762" spans="1:19" ht="46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s="17">
        <f t="shared" si="55"/>
        <v>0</v>
      </c>
      <c r="G762" t="s">
        <v>8220</v>
      </c>
      <c r="H762" t="s">
        <v>8223</v>
      </c>
      <c r="I762" t="s">
        <v>8245</v>
      </c>
      <c r="J762">
        <v>1480188013</v>
      </c>
      <c r="K762" s="10">
        <v>1477592413</v>
      </c>
      <c r="L762" s="15">
        <f t="shared" si="56"/>
        <v>42670.764039351852</v>
      </c>
      <c r="M762" t="b">
        <v>0</v>
      </c>
      <c r="N762">
        <v>0</v>
      </c>
      <c r="O762" t="b">
        <v>0</v>
      </c>
      <c r="P762" t="s">
        <v>8273</v>
      </c>
      <c r="Q762" t="str">
        <f t="shared" si="57"/>
        <v>publishing</v>
      </c>
      <c r="R762" t="str">
        <f t="shared" si="58"/>
        <v>fiction</v>
      </c>
      <c r="S762">
        <f t="shared" si="59"/>
        <v>2016</v>
      </c>
    </row>
    <row r="763" spans="1:19" ht="46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s="17">
        <f t="shared" si="55"/>
        <v>4.7E-2</v>
      </c>
      <c r="G763" t="s">
        <v>8220</v>
      </c>
      <c r="H763" t="s">
        <v>8223</v>
      </c>
      <c r="I763" t="s">
        <v>8245</v>
      </c>
      <c r="J763">
        <v>1391364126</v>
      </c>
      <c r="K763" s="10">
        <v>1388772126</v>
      </c>
      <c r="L763" s="15">
        <f t="shared" si="56"/>
        <v>41642.751458333332</v>
      </c>
      <c r="M763" t="b">
        <v>0</v>
      </c>
      <c r="N763">
        <v>6</v>
      </c>
      <c r="O763" t="b">
        <v>0</v>
      </c>
      <c r="P763" t="s">
        <v>8273</v>
      </c>
      <c r="Q763" t="str">
        <f t="shared" si="57"/>
        <v>publishing</v>
      </c>
      <c r="R763" t="str">
        <f t="shared" si="58"/>
        <v>fiction</v>
      </c>
      <c r="S763">
        <f t="shared" si="59"/>
        <v>2014</v>
      </c>
    </row>
    <row r="764" spans="1:19" ht="46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s="17">
        <f t="shared" si="55"/>
        <v>0</v>
      </c>
      <c r="G764" t="s">
        <v>8220</v>
      </c>
      <c r="H764" t="s">
        <v>8237</v>
      </c>
      <c r="I764" t="s">
        <v>8255</v>
      </c>
      <c r="J764">
        <v>1480831200</v>
      </c>
      <c r="K764" s="10">
        <v>1479328570</v>
      </c>
      <c r="L764" s="15">
        <f t="shared" si="56"/>
        <v>42690.858449074076</v>
      </c>
      <c r="M764" t="b">
        <v>0</v>
      </c>
      <c r="N764">
        <v>0</v>
      </c>
      <c r="O764" t="b">
        <v>0</v>
      </c>
      <c r="P764" t="s">
        <v>8273</v>
      </c>
      <c r="Q764" t="str">
        <f t="shared" si="57"/>
        <v>publishing</v>
      </c>
      <c r="R764" t="str">
        <f t="shared" si="58"/>
        <v>fiction</v>
      </c>
      <c r="S764">
        <f t="shared" si="59"/>
        <v>2016</v>
      </c>
    </row>
    <row r="765" spans="1:19" ht="46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s="17">
        <f t="shared" si="55"/>
        <v>1.1655011655011655E-3</v>
      </c>
      <c r="G765" t="s">
        <v>8220</v>
      </c>
      <c r="H765" t="s">
        <v>8224</v>
      </c>
      <c r="I765" t="s">
        <v>8246</v>
      </c>
      <c r="J765">
        <v>1376563408</v>
      </c>
      <c r="K765" s="10">
        <v>1373971408</v>
      </c>
      <c r="L765" s="15">
        <f t="shared" si="56"/>
        <v>41471.446851851855</v>
      </c>
      <c r="M765" t="b">
        <v>0</v>
      </c>
      <c r="N765">
        <v>1</v>
      </c>
      <c r="O765" t="b">
        <v>0</v>
      </c>
      <c r="P765" t="s">
        <v>8273</v>
      </c>
      <c r="Q765" t="str">
        <f t="shared" si="57"/>
        <v>publishing</v>
      </c>
      <c r="R765" t="str">
        <f t="shared" si="58"/>
        <v>fiction</v>
      </c>
      <c r="S765">
        <f t="shared" si="59"/>
        <v>2013</v>
      </c>
    </row>
    <row r="766" spans="1:19" ht="46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s="17">
        <f t="shared" si="55"/>
        <v>0</v>
      </c>
      <c r="G766" t="s">
        <v>8220</v>
      </c>
      <c r="H766" t="s">
        <v>8223</v>
      </c>
      <c r="I766" t="s">
        <v>8245</v>
      </c>
      <c r="J766">
        <v>1441858161</v>
      </c>
      <c r="K766" s="10">
        <v>1439266161</v>
      </c>
      <c r="L766" s="15">
        <f t="shared" si="56"/>
        <v>42227.173159722224</v>
      </c>
      <c r="M766" t="b">
        <v>0</v>
      </c>
      <c r="N766">
        <v>0</v>
      </c>
      <c r="O766" t="b">
        <v>0</v>
      </c>
      <c r="P766" t="s">
        <v>8273</v>
      </c>
      <c r="Q766" t="str">
        <f t="shared" si="57"/>
        <v>publishing</v>
      </c>
      <c r="R766" t="str">
        <f t="shared" si="58"/>
        <v>fiction</v>
      </c>
      <c r="S766">
        <f t="shared" si="59"/>
        <v>2015</v>
      </c>
    </row>
    <row r="767" spans="1:19" ht="46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s="17">
        <f t="shared" si="55"/>
        <v>0.36014285714285715</v>
      </c>
      <c r="G767" t="s">
        <v>8220</v>
      </c>
      <c r="H767" t="s">
        <v>8223</v>
      </c>
      <c r="I767" t="s">
        <v>8245</v>
      </c>
      <c r="J767">
        <v>1413723684</v>
      </c>
      <c r="K767" s="10">
        <v>1411131684</v>
      </c>
      <c r="L767" s="15">
        <f t="shared" si="56"/>
        <v>41901.542638888888</v>
      </c>
      <c r="M767" t="b">
        <v>0</v>
      </c>
      <c r="N767">
        <v>44</v>
      </c>
      <c r="O767" t="b">
        <v>0</v>
      </c>
      <c r="P767" t="s">
        <v>8273</v>
      </c>
      <c r="Q767" t="str">
        <f t="shared" si="57"/>
        <v>publishing</v>
      </c>
      <c r="R767" t="str">
        <f t="shared" si="58"/>
        <v>fiction</v>
      </c>
      <c r="S767">
        <f t="shared" si="59"/>
        <v>2014</v>
      </c>
    </row>
    <row r="768" spans="1:19" ht="46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s="17">
        <f t="shared" si="55"/>
        <v>0</v>
      </c>
      <c r="G768" t="s">
        <v>8220</v>
      </c>
      <c r="H768" t="s">
        <v>8228</v>
      </c>
      <c r="I768" t="s">
        <v>8250</v>
      </c>
      <c r="J768">
        <v>1424112483</v>
      </c>
      <c r="K768" s="10">
        <v>1421520483</v>
      </c>
      <c r="L768" s="15">
        <f t="shared" si="56"/>
        <v>42021.783368055556</v>
      </c>
      <c r="M768" t="b">
        <v>0</v>
      </c>
      <c r="N768">
        <v>0</v>
      </c>
      <c r="O768" t="b">
        <v>0</v>
      </c>
      <c r="P768" t="s">
        <v>8273</v>
      </c>
      <c r="Q768" t="str">
        <f t="shared" si="57"/>
        <v>publishing</v>
      </c>
      <c r="R768" t="str">
        <f t="shared" si="58"/>
        <v>fiction</v>
      </c>
      <c r="S768">
        <f t="shared" si="59"/>
        <v>2015</v>
      </c>
    </row>
    <row r="769" spans="1:19" ht="6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s="17">
        <f t="shared" si="55"/>
        <v>3.5400000000000001E-2</v>
      </c>
      <c r="G769" t="s">
        <v>8220</v>
      </c>
      <c r="H769" t="s">
        <v>8223</v>
      </c>
      <c r="I769" t="s">
        <v>8245</v>
      </c>
      <c r="J769">
        <v>1432178810</v>
      </c>
      <c r="K769" s="10">
        <v>1429586810</v>
      </c>
      <c r="L769" s="15">
        <f t="shared" si="56"/>
        <v>42115.143634259264</v>
      </c>
      <c r="M769" t="b">
        <v>0</v>
      </c>
      <c r="N769">
        <v>3</v>
      </c>
      <c r="O769" t="b">
        <v>0</v>
      </c>
      <c r="P769" t="s">
        <v>8273</v>
      </c>
      <c r="Q769" t="str">
        <f t="shared" si="57"/>
        <v>publishing</v>
      </c>
      <c r="R769" t="str">
        <f t="shared" si="58"/>
        <v>fiction</v>
      </c>
      <c r="S769">
        <f t="shared" si="59"/>
        <v>2015</v>
      </c>
    </row>
    <row r="770" spans="1:19" ht="46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s="17">
        <f t="shared" si="55"/>
        <v>0</v>
      </c>
      <c r="G770" t="s">
        <v>8220</v>
      </c>
      <c r="H770" t="s">
        <v>8223</v>
      </c>
      <c r="I770" t="s">
        <v>8245</v>
      </c>
      <c r="J770">
        <v>1387169890</v>
      </c>
      <c r="K770" s="10">
        <v>1384577890</v>
      </c>
      <c r="L770" s="15">
        <f t="shared" si="56"/>
        <v>41594.207060185188</v>
      </c>
      <c r="M770" t="b">
        <v>0</v>
      </c>
      <c r="N770">
        <v>0</v>
      </c>
      <c r="O770" t="b">
        <v>0</v>
      </c>
      <c r="P770" t="s">
        <v>8273</v>
      </c>
      <c r="Q770" t="str">
        <f t="shared" si="57"/>
        <v>publishing</v>
      </c>
      <c r="R770" t="str">
        <f t="shared" si="58"/>
        <v>fiction</v>
      </c>
      <c r="S770">
        <f t="shared" si="59"/>
        <v>2013</v>
      </c>
    </row>
    <row r="771" spans="1:19" ht="46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s="17">
        <f t="shared" ref="F771:F834" si="60">E771/D771</f>
        <v>0.41399999999999998</v>
      </c>
      <c r="G771" t="s">
        <v>8220</v>
      </c>
      <c r="H771" t="s">
        <v>8223</v>
      </c>
      <c r="I771" t="s">
        <v>8245</v>
      </c>
      <c r="J771">
        <v>1388102094</v>
      </c>
      <c r="K771" s="10">
        <v>1385510094</v>
      </c>
      <c r="L771" s="15">
        <f t="shared" ref="L771:L834" si="61">(K771/86400)+ DATE(1970,1,1)</f>
        <v>41604.996458333335</v>
      </c>
      <c r="M771" t="b">
        <v>0</v>
      </c>
      <c r="N771">
        <v>52</v>
      </c>
      <c r="O771" t="b">
        <v>0</v>
      </c>
      <c r="P771" t="s">
        <v>8273</v>
      </c>
      <c r="Q771" t="str">
        <f t="shared" ref="Q771:Q834" si="62">LEFT(P771, SEARCH("/",P771)-1)</f>
        <v>publishing</v>
      </c>
      <c r="R771" t="str">
        <f t="shared" ref="R771:R834" si="63">RIGHT(P771,LEN(P771)-FIND("/",P771))</f>
        <v>fiction</v>
      </c>
      <c r="S771">
        <f t="shared" ref="S771:S834" si="64">YEAR(L771)</f>
        <v>2013</v>
      </c>
    </row>
    <row r="772" spans="1:19" ht="46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s="17">
        <f t="shared" si="60"/>
        <v>0</v>
      </c>
      <c r="G772" t="s">
        <v>8220</v>
      </c>
      <c r="H772" t="s">
        <v>8223</v>
      </c>
      <c r="I772" t="s">
        <v>8245</v>
      </c>
      <c r="J772">
        <v>1361750369</v>
      </c>
      <c r="K772" s="10">
        <v>1358294369</v>
      </c>
      <c r="L772" s="15">
        <f t="shared" si="61"/>
        <v>41289.9996412037</v>
      </c>
      <c r="M772" t="b">
        <v>0</v>
      </c>
      <c r="N772">
        <v>0</v>
      </c>
      <c r="O772" t="b">
        <v>0</v>
      </c>
      <c r="P772" t="s">
        <v>8273</v>
      </c>
      <c r="Q772" t="str">
        <f t="shared" si="62"/>
        <v>publishing</v>
      </c>
      <c r="R772" t="str">
        <f t="shared" si="63"/>
        <v>fiction</v>
      </c>
      <c r="S772">
        <f t="shared" si="64"/>
        <v>2013</v>
      </c>
    </row>
    <row r="773" spans="1:19" ht="46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s="17">
        <f t="shared" si="60"/>
        <v>2.631578947368421E-4</v>
      </c>
      <c r="G773" t="s">
        <v>8220</v>
      </c>
      <c r="H773" t="s">
        <v>8223</v>
      </c>
      <c r="I773" t="s">
        <v>8245</v>
      </c>
      <c r="J773">
        <v>1454183202</v>
      </c>
      <c r="K773" s="10">
        <v>1449863202</v>
      </c>
      <c r="L773" s="15">
        <f t="shared" si="61"/>
        <v>42349.824097222227</v>
      </c>
      <c r="M773" t="b">
        <v>0</v>
      </c>
      <c r="N773">
        <v>1</v>
      </c>
      <c r="O773" t="b">
        <v>0</v>
      </c>
      <c r="P773" t="s">
        <v>8273</v>
      </c>
      <c r="Q773" t="str">
        <f t="shared" si="62"/>
        <v>publishing</v>
      </c>
      <c r="R773" t="str">
        <f t="shared" si="63"/>
        <v>fiction</v>
      </c>
      <c r="S773">
        <f t="shared" si="64"/>
        <v>2015</v>
      </c>
    </row>
    <row r="774" spans="1:19" ht="6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s="17">
        <f t="shared" si="60"/>
        <v>3.3333333333333333E-2</v>
      </c>
      <c r="G774" t="s">
        <v>8220</v>
      </c>
      <c r="H774" t="s">
        <v>8223</v>
      </c>
      <c r="I774" t="s">
        <v>8245</v>
      </c>
      <c r="J774">
        <v>1257047940</v>
      </c>
      <c r="K774" s="10">
        <v>1252718519</v>
      </c>
      <c r="L774" s="15">
        <f t="shared" si="61"/>
        <v>40068.056932870371</v>
      </c>
      <c r="M774" t="b">
        <v>0</v>
      </c>
      <c r="N774">
        <v>1</v>
      </c>
      <c r="O774" t="b">
        <v>0</v>
      </c>
      <c r="P774" t="s">
        <v>8273</v>
      </c>
      <c r="Q774" t="str">
        <f t="shared" si="62"/>
        <v>publishing</v>
      </c>
      <c r="R774" t="str">
        <f t="shared" si="63"/>
        <v>fiction</v>
      </c>
      <c r="S774">
        <f t="shared" si="64"/>
        <v>2009</v>
      </c>
    </row>
    <row r="775" spans="1:19" ht="46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s="17">
        <f t="shared" si="60"/>
        <v>8.5129023676509714E-3</v>
      </c>
      <c r="G775" t="s">
        <v>8220</v>
      </c>
      <c r="H775" t="s">
        <v>8224</v>
      </c>
      <c r="I775" t="s">
        <v>8246</v>
      </c>
      <c r="J775">
        <v>1431298860</v>
      </c>
      <c r="K775" s="10">
        <v>1428341985</v>
      </c>
      <c r="L775" s="15">
        <f t="shared" si="61"/>
        <v>42100.735937500001</v>
      </c>
      <c r="M775" t="b">
        <v>0</v>
      </c>
      <c r="N775">
        <v>2</v>
      </c>
      <c r="O775" t="b">
        <v>0</v>
      </c>
      <c r="P775" t="s">
        <v>8273</v>
      </c>
      <c r="Q775" t="str">
        <f t="shared" si="62"/>
        <v>publishing</v>
      </c>
      <c r="R775" t="str">
        <f t="shared" si="63"/>
        <v>fiction</v>
      </c>
      <c r="S775">
        <f t="shared" si="64"/>
        <v>2015</v>
      </c>
    </row>
    <row r="776" spans="1:19" ht="46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s="17">
        <f t="shared" si="60"/>
        <v>0.70199999999999996</v>
      </c>
      <c r="G776" t="s">
        <v>8220</v>
      </c>
      <c r="H776" t="s">
        <v>8223</v>
      </c>
      <c r="I776" t="s">
        <v>8245</v>
      </c>
      <c r="J776">
        <v>1393181018</v>
      </c>
      <c r="K776" s="10">
        <v>1390589018</v>
      </c>
      <c r="L776" s="15">
        <f t="shared" si="61"/>
        <v>41663.780300925922</v>
      </c>
      <c r="M776" t="b">
        <v>0</v>
      </c>
      <c r="N776">
        <v>9</v>
      </c>
      <c r="O776" t="b">
        <v>0</v>
      </c>
      <c r="P776" t="s">
        <v>8273</v>
      </c>
      <c r="Q776" t="str">
        <f t="shared" si="62"/>
        <v>publishing</v>
      </c>
      <c r="R776" t="str">
        <f t="shared" si="63"/>
        <v>fiction</v>
      </c>
      <c r="S776">
        <f t="shared" si="64"/>
        <v>2014</v>
      </c>
    </row>
    <row r="777" spans="1:19" ht="46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s="17">
        <f t="shared" si="60"/>
        <v>1.7000000000000001E-2</v>
      </c>
      <c r="G777" t="s">
        <v>8220</v>
      </c>
      <c r="H777" t="s">
        <v>8223</v>
      </c>
      <c r="I777" t="s">
        <v>8245</v>
      </c>
      <c r="J777">
        <v>1323998795</v>
      </c>
      <c r="K777" s="10">
        <v>1321406795</v>
      </c>
      <c r="L777" s="15">
        <f t="shared" si="61"/>
        <v>40863.060127314813</v>
      </c>
      <c r="M777" t="b">
        <v>0</v>
      </c>
      <c r="N777">
        <v>5</v>
      </c>
      <c r="O777" t="b">
        <v>0</v>
      </c>
      <c r="P777" t="s">
        <v>8273</v>
      </c>
      <c r="Q777" t="str">
        <f t="shared" si="62"/>
        <v>publishing</v>
      </c>
      <c r="R777" t="str">
        <f t="shared" si="63"/>
        <v>fiction</v>
      </c>
      <c r="S777">
        <f t="shared" si="64"/>
        <v>2011</v>
      </c>
    </row>
    <row r="778" spans="1:19" ht="46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s="17">
        <f t="shared" si="60"/>
        <v>0.51400000000000001</v>
      </c>
      <c r="G778" t="s">
        <v>8220</v>
      </c>
      <c r="H778" t="s">
        <v>8223</v>
      </c>
      <c r="I778" t="s">
        <v>8245</v>
      </c>
      <c r="J778">
        <v>1444539600</v>
      </c>
      <c r="K778" s="10">
        <v>1441297645</v>
      </c>
      <c r="L778" s="15">
        <f t="shared" si="61"/>
        <v>42250.685706018514</v>
      </c>
      <c r="M778" t="b">
        <v>0</v>
      </c>
      <c r="N778">
        <v>57</v>
      </c>
      <c r="O778" t="b">
        <v>0</v>
      </c>
      <c r="P778" t="s">
        <v>8273</v>
      </c>
      <c r="Q778" t="str">
        <f t="shared" si="62"/>
        <v>publishing</v>
      </c>
      <c r="R778" t="str">
        <f t="shared" si="63"/>
        <v>fiction</v>
      </c>
      <c r="S778">
        <f t="shared" si="64"/>
        <v>2015</v>
      </c>
    </row>
    <row r="779" spans="1:19" ht="46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s="17">
        <f t="shared" si="60"/>
        <v>7.0000000000000001E-3</v>
      </c>
      <c r="G779" t="s">
        <v>8220</v>
      </c>
      <c r="H779" t="s">
        <v>8223</v>
      </c>
      <c r="I779" t="s">
        <v>8245</v>
      </c>
      <c r="J779">
        <v>1375313577</v>
      </c>
      <c r="K779" s="10">
        <v>1372721577</v>
      </c>
      <c r="L779" s="15">
        <f t="shared" si="61"/>
        <v>41456.981215277774</v>
      </c>
      <c r="M779" t="b">
        <v>0</v>
      </c>
      <c r="N779">
        <v>3</v>
      </c>
      <c r="O779" t="b">
        <v>0</v>
      </c>
      <c r="P779" t="s">
        <v>8273</v>
      </c>
      <c r="Q779" t="str">
        <f t="shared" si="62"/>
        <v>publishing</v>
      </c>
      <c r="R779" t="str">
        <f t="shared" si="63"/>
        <v>fiction</v>
      </c>
      <c r="S779">
        <f t="shared" si="64"/>
        <v>2013</v>
      </c>
    </row>
    <row r="780" spans="1:19" ht="46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s="17">
        <f t="shared" si="60"/>
        <v>4.0000000000000001E-3</v>
      </c>
      <c r="G780" t="s">
        <v>8220</v>
      </c>
      <c r="H780" t="s">
        <v>8223</v>
      </c>
      <c r="I780" t="s">
        <v>8245</v>
      </c>
      <c r="J780">
        <v>1398876680</v>
      </c>
      <c r="K780" s="10">
        <v>1396284680</v>
      </c>
      <c r="L780" s="15">
        <f t="shared" si="61"/>
        <v>41729.702314814815</v>
      </c>
      <c r="M780" t="b">
        <v>0</v>
      </c>
      <c r="N780">
        <v>1</v>
      </c>
      <c r="O780" t="b">
        <v>0</v>
      </c>
      <c r="P780" t="s">
        <v>8273</v>
      </c>
      <c r="Q780" t="str">
        <f t="shared" si="62"/>
        <v>publishing</v>
      </c>
      <c r="R780" t="str">
        <f t="shared" si="63"/>
        <v>fiction</v>
      </c>
      <c r="S780">
        <f t="shared" si="64"/>
        <v>2014</v>
      </c>
    </row>
    <row r="781" spans="1:19" ht="46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s="17">
        <f t="shared" si="60"/>
        <v>2.6666666666666668E-2</v>
      </c>
      <c r="G781" t="s">
        <v>8220</v>
      </c>
      <c r="H781" t="s">
        <v>8223</v>
      </c>
      <c r="I781" t="s">
        <v>8245</v>
      </c>
      <c r="J781">
        <v>1287115200</v>
      </c>
      <c r="K781" s="10">
        <v>1284567905</v>
      </c>
      <c r="L781" s="15">
        <f t="shared" si="61"/>
        <v>40436.68408564815</v>
      </c>
      <c r="M781" t="b">
        <v>0</v>
      </c>
      <c r="N781">
        <v>6</v>
      </c>
      <c r="O781" t="b">
        <v>0</v>
      </c>
      <c r="P781" t="s">
        <v>8273</v>
      </c>
      <c r="Q781" t="str">
        <f t="shared" si="62"/>
        <v>publishing</v>
      </c>
      <c r="R781" t="str">
        <f t="shared" si="63"/>
        <v>fiction</v>
      </c>
      <c r="S781">
        <f t="shared" si="64"/>
        <v>2010</v>
      </c>
    </row>
    <row r="782" spans="1:19" ht="3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s="17">
        <f t="shared" si="60"/>
        <v>1.04</v>
      </c>
      <c r="G782" t="s">
        <v>8218</v>
      </c>
      <c r="H782" t="s">
        <v>8223</v>
      </c>
      <c r="I782" t="s">
        <v>8245</v>
      </c>
      <c r="J782">
        <v>1304439025</v>
      </c>
      <c r="K782" s="10">
        <v>1301847025</v>
      </c>
      <c r="L782" s="15">
        <f t="shared" si="61"/>
        <v>40636.673900462964</v>
      </c>
      <c r="M782" t="b">
        <v>0</v>
      </c>
      <c r="N782">
        <v>27</v>
      </c>
      <c r="O782" t="b">
        <v>1</v>
      </c>
      <c r="P782" t="s">
        <v>8274</v>
      </c>
      <c r="Q782" t="str">
        <f t="shared" si="62"/>
        <v>music</v>
      </c>
      <c r="R782" t="str">
        <f t="shared" si="63"/>
        <v>rock</v>
      </c>
      <c r="S782">
        <f t="shared" si="64"/>
        <v>2011</v>
      </c>
    </row>
    <row r="783" spans="1:19" ht="46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s="17">
        <f t="shared" si="60"/>
        <v>1.3315375</v>
      </c>
      <c r="G783" t="s">
        <v>8218</v>
      </c>
      <c r="H783" t="s">
        <v>8223</v>
      </c>
      <c r="I783" t="s">
        <v>8245</v>
      </c>
      <c r="J783">
        <v>1370649674</v>
      </c>
      <c r="K783" s="10">
        <v>1368057674</v>
      </c>
      <c r="L783" s="15">
        <f t="shared" si="61"/>
        <v>41403.000856481478</v>
      </c>
      <c r="M783" t="b">
        <v>0</v>
      </c>
      <c r="N783">
        <v>25</v>
      </c>
      <c r="O783" t="b">
        <v>1</v>
      </c>
      <c r="P783" t="s">
        <v>8274</v>
      </c>
      <c r="Q783" t="str">
        <f t="shared" si="62"/>
        <v>music</v>
      </c>
      <c r="R783" t="str">
        <f t="shared" si="63"/>
        <v>rock</v>
      </c>
      <c r="S783">
        <f t="shared" si="64"/>
        <v>2013</v>
      </c>
    </row>
    <row r="784" spans="1:19" ht="46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s="17">
        <f t="shared" si="60"/>
        <v>1</v>
      </c>
      <c r="G784" t="s">
        <v>8218</v>
      </c>
      <c r="H784" t="s">
        <v>8223</v>
      </c>
      <c r="I784" t="s">
        <v>8245</v>
      </c>
      <c r="J784">
        <v>1345918302</v>
      </c>
      <c r="K784" s="10">
        <v>1343326302</v>
      </c>
      <c r="L784" s="15">
        <f t="shared" si="61"/>
        <v>41116.758125</v>
      </c>
      <c r="M784" t="b">
        <v>0</v>
      </c>
      <c r="N784">
        <v>14</v>
      </c>
      <c r="O784" t="b">
        <v>1</v>
      </c>
      <c r="P784" t="s">
        <v>8274</v>
      </c>
      <c r="Q784" t="str">
        <f t="shared" si="62"/>
        <v>music</v>
      </c>
      <c r="R784" t="str">
        <f t="shared" si="63"/>
        <v>rock</v>
      </c>
      <c r="S784">
        <f t="shared" si="64"/>
        <v>2012</v>
      </c>
    </row>
    <row r="785" spans="1:19" ht="46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s="17">
        <f t="shared" si="60"/>
        <v>1.4813333333333334</v>
      </c>
      <c r="G785" t="s">
        <v>8218</v>
      </c>
      <c r="H785" t="s">
        <v>8223</v>
      </c>
      <c r="I785" t="s">
        <v>8245</v>
      </c>
      <c r="J785">
        <v>1335564000</v>
      </c>
      <c r="K785" s="10">
        <v>1332182049</v>
      </c>
      <c r="L785" s="15">
        <f t="shared" si="61"/>
        <v>40987.773715277777</v>
      </c>
      <c r="M785" t="b">
        <v>0</v>
      </c>
      <c r="N785">
        <v>35</v>
      </c>
      <c r="O785" t="b">
        <v>1</v>
      </c>
      <c r="P785" t="s">
        <v>8274</v>
      </c>
      <c r="Q785" t="str">
        <f t="shared" si="62"/>
        <v>music</v>
      </c>
      <c r="R785" t="str">
        <f t="shared" si="63"/>
        <v>rock</v>
      </c>
      <c r="S785">
        <f t="shared" si="64"/>
        <v>2012</v>
      </c>
    </row>
    <row r="786" spans="1:19" ht="46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s="17">
        <f t="shared" si="60"/>
        <v>1.0249999999999999</v>
      </c>
      <c r="G786" t="s">
        <v>8218</v>
      </c>
      <c r="H786" t="s">
        <v>8223</v>
      </c>
      <c r="I786" t="s">
        <v>8245</v>
      </c>
      <c r="J786">
        <v>1395023719</v>
      </c>
      <c r="K786" s="10">
        <v>1391571319</v>
      </c>
      <c r="L786" s="15">
        <f t="shared" si="61"/>
        <v>41675.149525462963</v>
      </c>
      <c r="M786" t="b">
        <v>0</v>
      </c>
      <c r="N786">
        <v>10</v>
      </c>
      <c r="O786" t="b">
        <v>1</v>
      </c>
      <c r="P786" t="s">
        <v>8274</v>
      </c>
      <c r="Q786" t="str">
        <f t="shared" si="62"/>
        <v>music</v>
      </c>
      <c r="R786" t="str">
        <f t="shared" si="63"/>
        <v>rock</v>
      </c>
      <c r="S786">
        <f t="shared" si="64"/>
        <v>2014</v>
      </c>
    </row>
    <row r="787" spans="1:19" ht="46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s="17">
        <f t="shared" si="60"/>
        <v>1.8062799999999999</v>
      </c>
      <c r="G787" t="s">
        <v>8218</v>
      </c>
      <c r="H787" t="s">
        <v>8223</v>
      </c>
      <c r="I787" t="s">
        <v>8245</v>
      </c>
      <c r="J787">
        <v>1362060915</v>
      </c>
      <c r="K787" s="10">
        <v>1359468915</v>
      </c>
      <c r="L787" s="15">
        <f t="shared" si="61"/>
        <v>41303.593923611115</v>
      </c>
      <c r="M787" t="b">
        <v>0</v>
      </c>
      <c r="N787">
        <v>29</v>
      </c>
      <c r="O787" t="b">
        <v>1</v>
      </c>
      <c r="P787" t="s">
        <v>8274</v>
      </c>
      <c r="Q787" t="str">
        <f t="shared" si="62"/>
        <v>music</v>
      </c>
      <c r="R787" t="str">
        <f t="shared" si="63"/>
        <v>rock</v>
      </c>
      <c r="S787">
        <f t="shared" si="64"/>
        <v>2013</v>
      </c>
    </row>
    <row r="788" spans="1:19" ht="46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s="17">
        <f t="shared" si="60"/>
        <v>1.4279999999999999</v>
      </c>
      <c r="G788" t="s">
        <v>8218</v>
      </c>
      <c r="H788" t="s">
        <v>8223</v>
      </c>
      <c r="I788" t="s">
        <v>8245</v>
      </c>
      <c r="J788">
        <v>1336751220</v>
      </c>
      <c r="K788" s="10">
        <v>1331774434</v>
      </c>
      <c r="L788" s="15">
        <f t="shared" si="61"/>
        <v>40983.055949074071</v>
      </c>
      <c r="M788" t="b">
        <v>0</v>
      </c>
      <c r="N788">
        <v>44</v>
      </c>
      <c r="O788" t="b">
        <v>1</v>
      </c>
      <c r="P788" t="s">
        <v>8274</v>
      </c>
      <c r="Q788" t="str">
        <f t="shared" si="62"/>
        <v>music</v>
      </c>
      <c r="R788" t="str">
        <f t="shared" si="63"/>
        <v>rock</v>
      </c>
      <c r="S788">
        <f t="shared" si="64"/>
        <v>2012</v>
      </c>
    </row>
    <row r="789" spans="1:19" ht="46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s="17">
        <f t="shared" si="60"/>
        <v>1.1416666666666666</v>
      </c>
      <c r="G789" t="s">
        <v>8218</v>
      </c>
      <c r="H789" t="s">
        <v>8223</v>
      </c>
      <c r="I789" t="s">
        <v>8245</v>
      </c>
      <c r="J789">
        <v>1383318226</v>
      </c>
      <c r="K789" s="10">
        <v>1380726226</v>
      </c>
      <c r="L789" s="15">
        <f t="shared" si="61"/>
        <v>41549.627615740741</v>
      </c>
      <c r="M789" t="b">
        <v>0</v>
      </c>
      <c r="N789">
        <v>17</v>
      </c>
      <c r="O789" t="b">
        <v>1</v>
      </c>
      <c r="P789" t="s">
        <v>8274</v>
      </c>
      <c r="Q789" t="str">
        <f t="shared" si="62"/>
        <v>music</v>
      </c>
      <c r="R789" t="str">
        <f t="shared" si="63"/>
        <v>rock</v>
      </c>
      <c r="S789">
        <f t="shared" si="64"/>
        <v>2013</v>
      </c>
    </row>
    <row r="790" spans="1:19" ht="46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s="17">
        <f t="shared" si="60"/>
        <v>2.03505</v>
      </c>
      <c r="G790" t="s">
        <v>8218</v>
      </c>
      <c r="H790" t="s">
        <v>8223</v>
      </c>
      <c r="I790" t="s">
        <v>8245</v>
      </c>
      <c r="J790">
        <v>1341633540</v>
      </c>
      <c r="K790" s="10">
        <v>1338336588</v>
      </c>
      <c r="L790" s="15">
        <f t="shared" si="61"/>
        <v>41059.006805555553</v>
      </c>
      <c r="M790" t="b">
        <v>0</v>
      </c>
      <c r="N790">
        <v>34</v>
      </c>
      <c r="O790" t="b">
        <v>1</v>
      </c>
      <c r="P790" t="s">
        <v>8274</v>
      </c>
      <c r="Q790" t="str">
        <f t="shared" si="62"/>
        <v>music</v>
      </c>
      <c r="R790" t="str">
        <f t="shared" si="63"/>
        <v>rock</v>
      </c>
      <c r="S790">
        <f t="shared" si="64"/>
        <v>2012</v>
      </c>
    </row>
    <row r="791" spans="1:19" ht="46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s="17">
        <f t="shared" si="60"/>
        <v>1.0941176470588236</v>
      </c>
      <c r="G791" t="s">
        <v>8218</v>
      </c>
      <c r="H791" t="s">
        <v>8223</v>
      </c>
      <c r="I791" t="s">
        <v>8245</v>
      </c>
      <c r="J791">
        <v>1358755140</v>
      </c>
      <c r="K791" s="10">
        <v>1357187280</v>
      </c>
      <c r="L791" s="15">
        <f t="shared" si="61"/>
        <v>41277.186111111107</v>
      </c>
      <c r="M791" t="b">
        <v>0</v>
      </c>
      <c r="N791">
        <v>14</v>
      </c>
      <c r="O791" t="b">
        <v>1</v>
      </c>
      <c r="P791" t="s">
        <v>8274</v>
      </c>
      <c r="Q791" t="str">
        <f t="shared" si="62"/>
        <v>music</v>
      </c>
      <c r="R791" t="str">
        <f t="shared" si="63"/>
        <v>rock</v>
      </c>
      <c r="S791">
        <f t="shared" si="64"/>
        <v>2013</v>
      </c>
    </row>
    <row r="792" spans="1:19" ht="46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s="17">
        <f t="shared" si="60"/>
        <v>1.443746</v>
      </c>
      <c r="G792" t="s">
        <v>8218</v>
      </c>
      <c r="H792" t="s">
        <v>8223</v>
      </c>
      <c r="I792" t="s">
        <v>8245</v>
      </c>
      <c r="J792">
        <v>1359680939</v>
      </c>
      <c r="K792" s="10">
        <v>1357088939</v>
      </c>
      <c r="L792" s="15">
        <f t="shared" si="61"/>
        <v>41276.047905092593</v>
      </c>
      <c r="M792" t="b">
        <v>0</v>
      </c>
      <c r="N792">
        <v>156</v>
      </c>
      <c r="O792" t="b">
        <v>1</v>
      </c>
      <c r="P792" t="s">
        <v>8274</v>
      </c>
      <c r="Q792" t="str">
        <f t="shared" si="62"/>
        <v>music</v>
      </c>
      <c r="R792" t="str">
        <f t="shared" si="63"/>
        <v>rock</v>
      </c>
      <c r="S792">
        <f t="shared" si="64"/>
        <v>2013</v>
      </c>
    </row>
    <row r="793" spans="1:19" ht="46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s="17">
        <f t="shared" si="60"/>
        <v>1.0386666666666666</v>
      </c>
      <c r="G793" t="s">
        <v>8218</v>
      </c>
      <c r="H793" t="s">
        <v>8223</v>
      </c>
      <c r="I793" t="s">
        <v>8245</v>
      </c>
      <c r="J793">
        <v>1384322340</v>
      </c>
      <c r="K793" s="10">
        <v>1381430646</v>
      </c>
      <c r="L793" s="15">
        <f t="shared" si="61"/>
        <v>41557.780624999999</v>
      </c>
      <c r="M793" t="b">
        <v>0</v>
      </c>
      <c r="N793">
        <v>128</v>
      </c>
      <c r="O793" t="b">
        <v>1</v>
      </c>
      <c r="P793" t="s">
        <v>8274</v>
      </c>
      <c r="Q793" t="str">
        <f t="shared" si="62"/>
        <v>music</v>
      </c>
      <c r="R793" t="str">
        <f t="shared" si="63"/>
        <v>rock</v>
      </c>
      <c r="S793">
        <f t="shared" si="64"/>
        <v>2013</v>
      </c>
    </row>
    <row r="794" spans="1:19" ht="3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s="17">
        <f t="shared" si="60"/>
        <v>1.0044440000000001</v>
      </c>
      <c r="G794" t="s">
        <v>8218</v>
      </c>
      <c r="H794" t="s">
        <v>8223</v>
      </c>
      <c r="I794" t="s">
        <v>8245</v>
      </c>
      <c r="J794">
        <v>1383861483</v>
      </c>
      <c r="K794" s="10">
        <v>1381265883</v>
      </c>
      <c r="L794" s="15">
        <f t="shared" si="61"/>
        <v>41555.87364583333</v>
      </c>
      <c r="M794" t="b">
        <v>0</v>
      </c>
      <c r="N794">
        <v>60</v>
      </c>
      <c r="O794" t="b">
        <v>1</v>
      </c>
      <c r="P794" t="s">
        <v>8274</v>
      </c>
      <c r="Q794" t="str">
        <f t="shared" si="62"/>
        <v>music</v>
      </c>
      <c r="R794" t="str">
        <f t="shared" si="63"/>
        <v>rock</v>
      </c>
      <c r="S794">
        <f t="shared" si="64"/>
        <v>2013</v>
      </c>
    </row>
    <row r="795" spans="1:19" ht="46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s="17">
        <f t="shared" si="60"/>
        <v>1.0277927272727272</v>
      </c>
      <c r="G795" t="s">
        <v>8218</v>
      </c>
      <c r="H795" t="s">
        <v>8223</v>
      </c>
      <c r="I795" t="s">
        <v>8245</v>
      </c>
      <c r="J795">
        <v>1372827540</v>
      </c>
      <c r="K795" s="10">
        <v>1371491244</v>
      </c>
      <c r="L795" s="15">
        <f t="shared" si="61"/>
        <v>41442.741249999999</v>
      </c>
      <c r="M795" t="b">
        <v>0</v>
      </c>
      <c r="N795">
        <v>32</v>
      </c>
      <c r="O795" t="b">
        <v>1</v>
      </c>
      <c r="P795" t="s">
        <v>8274</v>
      </c>
      <c r="Q795" t="str">
        <f t="shared" si="62"/>
        <v>music</v>
      </c>
      <c r="R795" t="str">
        <f t="shared" si="63"/>
        <v>rock</v>
      </c>
      <c r="S795">
        <f t="shared" si="64"/>
        <v>2013</v>
      </c>
    </row>
    <row r="796" spans="1:19" ht="46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s="17">
        <f t="shared" si="60"/>
        <v>1.0531250000000001</v>
      </c>
      <c r="G796" t="s">
        <v>8218</v>
      </c>
      <c r="H796" t="s">
        <v>8223</v>
      </c>
      <c r="I796" t="s">
        <v>8245</v>
      </c>
      <c r="J796">
        <v>1315242360</v>
      </c>
      <c r="K796" s="10">
        <v>1310438737</v>
      </c>
      <c r="L796" s="15">
        <f t="shared" si="61"/>
        <v>40736.115011574075</v>
      </c>
      <c r="M796" t="b">
        <v>0</v>
      </c>
      <c r="N796">
        <v>53</v>
      </c>
      <c r="O796" t="b">
        <v>1</v>
      </c>
      <c r="P796" t="s">
        <v>8274</v>
      </c>
      <c r="Q796" t="str">
        <f t="shared" si="62"/>
        <v>music</v>
      </c>
      <c r="R796" t="str">
        <f t="shared" si="63"/>
        <v>rock</v>
      </c>
      <c r="S796">
        <f t="shared" si="64"/>
        <v>2011</v>
      </c>
    </row>
    <row r="797" spans="1:19" ht="46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s="17">
        <f t="shared" si="60"/>
        <v>1.1178571428571429</v>
      </c>
      <c r="G797" t="s">
        <v>8218</v>
      </c>
      <c r="H797" t="s">
        <v>8223</v>
      </c>
      <c r="I797" t="s">
        <v>8245</v>
      </c>
      <c r="J797">
        <v>1333774740</v>
      </c>
      <c r="K797" s="10">
        <v>1330094566</v>
      </c>
      <c r="L797" s="15">
        <f t="shared" si="61"/>
        <v>40963.613032407404</v>
      </c>
      <c r="M797" t="b">
        <v>0</v>
      </c>
      <c r="N797">
        <v>184</v>
      </c>
      <c r="O797" t="b">
        <v>1</v>
      </c>
      <c r="P797" t="s">
        <v>8274</v>
      </c>
      <c r="Q797" t="str">
        <f t="shared" si="62"/>
        <v>music</v>
      </c>
      <c r="R797" t="str">
        <f t="shared" si="63"/>
        <v>rock</v>
      </c>
      <c r="S797">
        <f t="shared" si="64"/>
        <v>2012</v>
      </c>
    </row>
    <row r="798" spans="1:19" ht="6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s="17">
        <f t="shared" si="60"/>
        <v>1.0135000000000001</v>
      </c>
      <c r="G798" t="s">
        <v>8218</v>
      </c>
      <c r="H798" t="s">
        <v>8223</v>
      </c>
      <c r="I798" t="s">
        <v>8245</v>
      </c>
      <c r="J798">
        <v>1379279400</v>
      </c>
      <c r="K798" s="10">
        <v>1376687485</v>
      </c>
      <c r="L798" s="15">
        <f t="shared" si="61"/>
        <v>41502.882928240739</v>
      </c>
      <c r="M798" t="b">
        <v>0</v>
      </c>
      <c r="N798">
        <v>90</v>
      </c>
      <c r="O798" t="b">
        <v>1</v>
      </c>
      <c r="P798" t="s">
        <v>8274</v>
      </c>
      <c r="Q798" t="str">
        <f t="shared" si="62"/>
        <v>music</v>
      </c>
      <c r="R798" t="str">
        <f t="shared" si="63"/>
        <v>rock</v>
      </c>
      <c r="S798">
        <f t="shared" si="64"/>
        <v>2013</v>
      </c>
    </row>
    <row r="799" spans="1:19" ht="46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s="17">
        <f t="shared" si="60"/>
        <v>1.0753333333333333</v>
      </c>
      <c r="G799" t="s">
        <v>8218</v>
      </c>
      <c r="H799" t="s">
        <v>8223</v>
      </c>
      <c r="I799" t="s">
        <v>8245</v>
      </c>
      <c r="J799">
        <v>1335672000</v>
      </c>
      <c r="K799" s="10">
        <v>1332978688</v>
      </c>
      <c r="L799" s="15">
        <f t="shared" si="61"/>
        <v>40996.994074074071</v>
      </c>
      <c r="M799" t="b">
        <v>0</v>
      </c>
      <c r="N799">
        <v>71</v>
      </c>
      <c r="O799" t="b">
        <v>1</v>
      </c>
      <c r="P799" t="s">
        <v>8274</v>
      </c>
      <c r="Q799" t="str">
        <f t="shared" si="62"/>
        <v>music</v>
      </c>
      <c r="R799" t="str">
        <f t="shared" si="63"/>
        <v>rock</v>
      </c>
      <c r="S799">
        <f t="shared" si="64"/>
        <v>2012</v>
      </c>
    </row>
    <row r="800" spans="1:19" ht="46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s="17">
        <f t="shared" si="60"/>
        <v>1.1488571428571428</v>
      </c>
      <c r="G800" t="s">
        <v>8218</v>
      </c>
      <c r="H800" t="s">
        <v>8223</v>
      </c>
      <c r="I800" t="s">
        <v>8245</v>
      </c>
      <c r="J800">
        <v>1412086187</v>
      </c>
      <c r="K800" s="10">
        <v>1409494187</v>
      </c>
      <c r="L800" s="15">
        <f t="shared" si="61"/>
        <v>41882.590127314819</v>
      </c>
      <c r="M800" t="b">
        <v>0</v>
      </c>
      <c r="N800">
        <v>87</v>
      </c>
      <c r="O800" t="b">
        <v>1</v>
      </c>
      <c r="P800" t="s">
        <v>8274</v>
      </c>
      <c r="Q800" t="str">
        <f t="shared" si="62"/>
        <v>music</v>
      </c>
      <c r="R800" t="str">
        <f t="shared" si="63"/>
        <v>rock</v>
      </c>
      <c r="S800">
        <f t="shared" si="64"/>
        <v>2014</v>
      </c>
    </row>
    <row r="801" spans="1:19" ht="46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s="17">
        <f t="shared" si="60"/>
        <v>1.0002</v>
      </c>
      <c r="G801" t="s">
        <v>8218</v>
      </c>
      <c r="H801" t="s">
        <v>8223</v>
      </c>
      <c r="I801" t="s">
        <v>8245</v>
      </c>
      <c r="J801">
        <v>1335542446</v>
      </c>
      <c r="K801" s="10">
        <v>1332950446</v>
      </c>
      <c r="L801" s="15">
        <f t="shared" si="61"/>
        <v>40996.667199074072</v>
      </c>
      <c r="M801" t="b">
        <v>0</v>
      </c>
      <c r="N801">
        <v>28</v>
      </c>
      <c r="O801" t="b">
        <v>1</v>
      </c>
      <c r="P801" t="s">
        <v>8274</v>
      </c>
      <c r="Q801" t="str">
        <f t="shared" si="62"/>
        <v>music</v>
      </c>
      <c r="R801" t="str">
        <f t="shared" si="63"/>
        <v>rock</v>
      </c>
      <c r="S801">
        <f t="shared" si="64"/>
        <v>2012</v>
      </c>
    </row>
    <row r="802" spans="1:19" ht="46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s="17">
        <f t="shared" si="60"/>
        <v>1.5213333333333334</v>
      </c>
      <c r="G802" t="s">
        <v>8218</v>
      </c>
      <c r="H802" t="s">
        <v>8224</v>
      </c>
      <c r="I802" t="s">
        <v>8246</v>
      </c>
      <c r="J802">
        <v>1410431054</v>
      </c>
      <c r="K802" s="10">
        <v>1407839054</v>
      </c>
      <c r="L802" s="15">
        <f t="shared" si="61"/>
        <v>41863.433495370373</v>
      </c>
      <c r="M802" t="b">
        <v>0</v>
      </c>
      <c r="N802">
        <v>56</v>
      </c>
      <c r="O802" t="b">
        <v>1</v>
      </c>
      <c r="P802" t="s">
        <v>8274</v>
      </c>
      <c r="Q802" t="str">
        <f t="shared" si="62"/>
        <v>music</v>
      </c>
      <c r="R802" t="str">
        <f t="shared" si="63"/>
        <v>rock</v>
      </c>
      <c r="S802">
        <f t="shared" si="64"/>
        <v>2014</v>
      </c>
    </row>
    <row r="803" spans="1:19" ht="46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s="17">
        <f t="shared" si="60"/>
        <v>1.1152149999999998</v>
      </c>
      <c r="G803" t="s">
        <v>8218</v>
      </c>
      <c r="H803" t="s">
        <v>8223</v>
      </c>
      <c r="I803" t="s">
        <v>8245</v>
      </c>
      <c r="J803">
        <v>1309547120</v>
      </c>
      <c r="K803" s="10">
        <v>1306955120</v>
      </c>
      <c r="L803" s="15">
        <f t="shared" si="61"/>
        <v>40695.795370370368</v>
      </c>
      <c r="M803" t="b">
        <v>0</v>
      </c>
      <c r="N803">
        <v>51</v>
      </c>
      <c r="O803" t="b">
        <v>1</v>
      </c>
      <c r="P803" t="s">
        <v>8274</v>
      </c>
      <c r="Q803" t="str">
        <f t="shared" si="62"/>
        <v>music</v>
      </c>
      <c r="R803" t="str">
        <f t="shared" si="63"/>
        <v>rock</v>
      </c>
      <c r="S803">
        <f t="shared" si="64"/>
        <v>2011</v>
      </c>
    </row>
    <row r="804" spans="1:19" ht="46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s="17">
        <f t="shared" si="60"/>
        <v>1.0133333333333334</v>
      </c>
      <c r="G804" t="s">
        <v>8218</v>
      </c>
      <c r="H804" t="s">
        <v>8223</v>
      </c>
      <c r="I804" t="s">
        <v>8245</v>
      </c>
      <c r="J804">
        <v>1347854700</v>
      </c>
      <c r="K804" s="10">
        <v>1343867524</v>
      </c>
      <c r="L804" s="15">
        <f t="shared" si="61"/>
        <v>41123.022268518514</v>
      </c>
      <c r="M804" t="b">
        <v>0</v>
      </c>
      <c r="N804">
        <v>75</v>
      </c>
      <c r="O804" t="b">
        <v>1</v>
      </c>
      <c r="P804" t="s">
        <v>8274</v>
      </c>
      <c r="Q804" t="str">
        <f t="shared" si="62"/>
        <v>music</v>
      </c>
      <c r="R804" t="str">
        <f t="shared" si="63"/>
        <v>rock</v>
      </c>
      <c r="S804">
        <f t="shared" si="64"/>
        <v>2012</v>
      </c>
    </row>
    <row r="805" spans="1:19" ht="46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s="17">
        <f t="shared" si="60"/>
        <v>1.232608695652174</v>
      </c>
      <c r="G805" t="s">
        <v>8218</v>
      </c>
      <c r="H805" t="s">
        <v>8223</v>
      </c>
      <c r="I805" t="s">
        <v>8245</v>
      </c>
      <c r="J805">
        <v>1306630800</v>
      </c>
      <c r="K805" s="10">
        <v>1304376478</v>
      </c>
      <c r="L805" s="15">
        <f t="shared" si="61"/>
        <v>40665.949976851851</v>
      </c>
      <c r="M805" t="b">
        <v>0</v>
      </c>
      <c r="N805">
        <v>38</v>
      </c>
      <c r="O805" t="b">
        <v>1</v>
      </c>
      <c r="P805" t="s">
        <v>8274</v>
      </c>
      <c r="Q805" t="str">
        <f t="shared" si="62"/>
        <v>music</v>
      </c>
      <c r="R805" t="str">
        <f t="shared" si="63"/>
        <v>rock</v>
      </c>
      <c r="S805">
        <f t="shared" si="64"/>
        <v>2011</v>
      </c>
    </row>
    <row r="806" spans="1:19" ht="46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s="17">
        <f t="shared" si="60"/>
        <v>1</v>
      </c>
      <c r="G806" t="s">
        <v>8218</v>
      </c>
      <c r="H806" t="s">
        <v>8223</v>
      </c>
      <c r="I806" t="s">
        <v>8245</v>
      </c>
      <c r="J806">
        <v>1311393540</v>
      </c>
      <c r="K806" s="10">
        <v>1309919526</v>
      </c>
      <c r="L806" s="15">
        <f t="shared" si="61"/>
        <v>40730.105624999997</v>
      </c>
      <c r="M806" t="b">
        <v>0</v>
      </c>
      <c r="N806">
        <v>18</v>
      </c>
      <c r="O806" t="b">
        <v>1</v>
      </c>
      <c r="P806" t="s">
        <v>8274</v>
      </c>
      <c r="Q806" t="str">
        <f t="shared" si="62"/>
        <v>music</v>
      </c>
      <c r="R806" t="str">
        <f t="shared" si="63"/>
        <v>rock</v>
      </c>
      <c r="S806">
        <f t="shared" si="64"/>
        <v>2011</v>
      </c>
    </row>
    <row r="807" spans="1:19" ht="46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s="17">
        <f t="shared" si="60"/>
        <v>1.05</v>
      </c>
      <c r="G807" t="s">
        <v>8218</v>
      </c>
      <c r="H807" t="s">
        <v>8223</v>
      </c>
      <c r="I807" t="s">
        <v>8245</v>
      </c>
      <c r="J807">
        <v>1310857200</v>
      </c>
      <c r="K807" s="10">
        <v>1306525512</v>
      </c>
      <c r="L807" s="15">
        <f t="shared" si="61"/>
        <v>40690.823055555556</v>
      </c>
      <c r="M807" t="b">
        <v>0</v>
      </c>
      <c r="N807">
        <v>54</v>
      </c>
      <c r="O807" t="b">
        <v>1</v>
      </c>
      <c r="P807" t="s">
        <v>8274</v>
      </c>
      <c r="Q807" t="str">
        <f t="shared" si="62"/>
        <v>music</v>
      </c>
      <c r="R807" t="str">
        <f t="shared" si="63"/>
        <v>rock</v>
      </c>
      <c r="S807">
        <f t="shared" si="64"/>
        <v>2011</v>
      </c>
    </row>
    <row r="808" spans="1:19" ht="16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s="17">
        <f t="shared" si="60"/>
        <v>1.0443750000000001</v>
      </c>
      <c r="G808" t="s">
        <v>8218</v>
      </c>
      <c r="H808" t="s">
        <v>8223</v>
      </c>
      <c r="I808" t="s">
        <v>8245</v>
      </c>
      <c r="J808">
        <v>1315413339</v>
      </c>
      <c r="K808" s="10">
        <v>1312821339</v>
      </c>
      <c r="L808" s="15">
        <f t="shared" si="61"/>
        <v>40763.691423611112</v>
      </c>
      <c r="M808" t="b">
        <v>0</v>
      </c>
      <c r="N808">
        <v>71</v>
      </c>
      <c r="O808" t="b">
        <v>1</v>
      </c>
      <c r="P808" t="s">
        <v>8274</v>
      </c>
      <c r="Q808" t="str">
        <f t="shared" si="62"/>
        <v>music</v>
      </c>
      <c r="R808" t="str">
        <f t="shared" si="63"/>
        <v>rock</v>
      </c>
      <c r="S808">
        <f t="shared" si="64"/>
        <v>2011</v>
      </c>
    </row>
    <row r="809" spans="1:19" ht="3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s="17">
        <f t="shared" si="60"/>
        <v>1.05125</v>
      </c>
      <c r="G809" t="s">
        <v>8218</v>
      </c>
      <c r="H809" t="s">
        <v>8223</v>
      </c>
      <c r="I809" t="s">
        <v>8245</v>
      </c>
      <c r="J809">
        <v>1488333600</v>
      </c>
      <c r="K809" s="10">
        <v>1485270311</v>
      </c>
      <c r="L809" s="15">
        <f t="shared" si="61"/>
        <v>42759.628599537042</v>
      </c>
      <c r="M809" t="b">
        <v>0</v>
      </c>
      <c r="N809">
        <v>57</v>
      </c>
      <c r="O809" t="b">
        <v>1</v>
      </c>
      <c r="P809" t="s">
        <v>8274</v>
      </c>
      <c r="Q809" t="str">
        <f t="shared" si="62"/>
        <v>music</v>
      </c>
      <c r="R809" t="str">
        <f t="shared" si="63"/>
        <v>rock</v>
      </c>
      <c r="S809">
        <f t="shared" si="64"/>
        <v>2017</v>
      </c>
    </row>
    <row r="810" spans="1:19" ht="46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s="17">
        <f t="shared" si="60"/>
        <v>1</v>
      </c>
      <c r="G810" t="s">
        <v>8218</v>
      </c>
      <c r="H810" t="s">
        <v>8228</v>
      </c>
      <c r="I810" t="s">
        <v>8250</v>
      </c>
      <c r="J810">
        <v>1419224340</v>
      </c>
      <c r="K810" s="10">
        <v>1416363886</v>
      </c>
      <c r="L810" s="15">
        <f t="shared" si="61"/>
        <v>41962.100532407407</v>
      </c>
      <c r="M810" t="b">
        <v>0</v>
      </c>
      <c r="N810">
        <v>43</v>
      </c>
      <c r="O810" t="b">
        <v>1</v>
      </c>
      <c r="P810" t="s">
        <v>8274</v>
      </c>
      <c r="Q810" t="str">
        <f t="shared" si="62"/>
        <v>music</v>
      </c>
      <c r="R810" t="str">
        <f t="shared" si="63"/>
        <v>rock</v>
      </c>
      <c r="S810">
        <f t="shared" si="64"/>
        <v>2014</v>
      </c>
    </row>
    <row r="811" spans="1:19" ht="3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s="17">
        <f t="shared" si="60"/>
        <v>1.03775</v>
      </c>
      <c r="G811" t="s">
        <v>8218</v>
      </c>
      <c r="H811" t="s">
        <v>8223</v>
      </c>
      <c r="I811" t="s">
        <v>8245</v>
      </c>
      <c r="J811">
        <v>1390161630</v>
      </c>
      <c r="K811" s="10">
        <v>1387569630</v>
      </c>
      <c r="L811" s="15">
        <f t="shared" si="61"/>
        <v>41628.833680555559</v>
      </c>
      <c r="M811" t="b">
        <v>0</v>
      </c>
      <c r="N811">
        <v>52</v>
      </c>
      <c r="O811" t="b">
        <v>1</v>
      </c>
      <c r="P811" t="s">
        <v>8274</v>
      </c>
      <c r="Q811" t="str">
        <f t="shared" si="62"/>
        <v>music</v>
      </c>
      <c r="R811" t="str">
        <f t="shared" si="63"/>
        <v>rock</v>
      </c>
      <c r="S811">
        <f t="shared" si="64"/>
        <v>2013</v>
      </c>
    </row>
    <row r="812" spans="1:19" ht="46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s="17">
        <f t="shared" si="60"/>
        <v>1.05</v>
      </c>
      <c r="G812" t="s">
        <v>8218</v>
      </c>
      <c r="H812" t="s">
        <v>8223</v>
      </c>
      <c r="I812" t="s">
        <v>8245</v>
      </c>
      <c r="J812">
        <v>1346462462</v>
      </c>
      <c r="K812" s="10">
        <v>1343870462</v>
      </c>
      <c r="L812" s="15">
        <f t="shared" si="61"/>
        <v>41123.056273148148</v>
      </c>
      <c r="M812" t="b">
        <v>0</v>
      </c>
      <c r="N812">
        <v>27</v>
      </c>
      <c r="O812" t="b">
        <v>1</v>
      </c>
      <c r="P812" t="s">
        <v>8274</v>
      </c>
      <c r="Q812" t="str">
        <f t="shared" si="62"/>
        <v>music</v>
      </c>
      <c r="R812" t="str">
        <f t="shared" si="63"/>
        <v>rock</v>
      </c>
      <c r="S812">
        <f t="shared" si="64"/>
        <v>2012</v>
      </c>
    </row>
    <row r="813" spans="1:19" ht="3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s="17">
        <f t="shared" si="60"/>
        <v>1.04</v>
      </c>
      <c r="G813" t="s">
        <v>8218</v>
      </c>
      <c r="H813" t="s">
        <v>8223</v>
      </c>
      <c r="I813" t="s">
        <v>8245</v>
      </c>
      <c r="J813">
        <v>1373475120</v>
      </c>
      <c r="K813" s="10">
        <v>1371569202</v>
      </c>
      <c r="L813" s="15">
        <f t="shared" si="61"/>
        <v>41443.643541666665</v>
      </c>
      <c r="M813" t="b">
        <v>0</v>
      </c>
      <c r="N813">
        <v>12</v>
      </c>
      <c r="O813" t="b">
        <v>1</v>
      </c>
      <c r="P813" t="s">
        <v>8274</v>
      </c>
      <c r="Q813" t="str">
        <f t="shared" si="62"/>
        <v>music</v>
      </c>
      <c r="R813" t="str">
        <f t="shared" si="63"/>
        <v>rock</v>
      </c>
      <c r="S813">
        <f t="shared" si="64"/>
        <v>2013</v>
      </c>
    </row>
    <row r="814" spans="1:19" ht="46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s="17">
        <f t="shared" si="60"/>
        <v>1.5183333333333333</v>
      </c>
      <c r="G814" t="s">
        <v>8218</v>
      </c>
      <c r="H814" t="s">
        <v>8223</v>
      </c>
      <c r="I814" t="s">
        <v>8245</v>
      </c>
      <c r="J814">
        <v>1362146280</v>
      </c>
      <c r="K814" s="10">
        <v>1357604752</v>
      </c>
      <c r="L814" s="15">
        <f t="shared" si="61"/>
        <v>41282.017962962964</v>
      </c>
      <c r="M814" t="b">
        <v>0</v>
      </c>
      <c r="N814">
        <v>33</v>
      </c>
      <c r="O814" t="b">
        <v>1</v>
      </c>
      <c r="P814" t="s">
        <v>8274</v>
      </c>
      <c r="Q814" t="str">
        <f t="shared" si="62"/>
        <v>music</v>
      </c>
      <c r="R814" t="str">
        <f t="shared" si="63"/>
        <v>rock</v>
      </c>
      <c r="S814">
        <f t="shared" si="64"/>
        <v>2013</v>
      </c>
    </row>
    <row r="815" spans="1:19" ht="3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s="17">
        <f t="shared" si="60"/>
        <v>1.59996</v>
      </c>
      <c r="G815" t="s">
        <v>8218</v>
      </c>
      <c r="H815" t="s">
        <v>8223</v>
      </c>
      <c r="I815" t="s">
        <v>8245</v>
      </c>
      <c r="J815">
        <v>1342825365</v>
      </c>
      <c r="K815" s="10">
        <v>1340233365</v>
      </c>
      <c r="L815" s="15">
        <f t="shared" si="61"/>
        <v>41080.960243055553</v>
      </c>
      <c r="M815" t="b">
        <v>0</v>
      </c>
      <c r="N815">
        <v>96</v>
      </c>
      <c r="O815" t="b">
        <v>1</v>
      </c>
      <c r="P815" t="s">
        <v>8274</v>
      </c>
      <c r="Q815" t="str">
        <f t="shared" si="62"/>
        <v>music</v>
      </c>
      <c r="R815" t="str">
        <f t="shared" si="63"/>
        <v>rock</v>
      </c>
      <c r="S815">
        <f t="shared" si="64"/>
        <v>2012</v>
      </c>
    </row>
    <row r="816" spans="1:19" ht="46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s="17">
        <f t="shared" si="60"/>
        <v>1.2729999999999999</v>
      </c>
      <c r="G816" t="s">
        <v>8218</v>
      </c>
      <c r="H816" t="s">
        <v>8223</v>
      </c>
      <c r="I816" t="s">
        <v>8245</v>
      </c>
      <c r="J816">
        <v>1306865040</v>
      </c>
      <c r="K816" s="10">
        <v>1305568201</v>
      </c>
      <c r="L816" s="15">
        <f t="shared" si="61"/>
        <v>40679.743067129632</v>
      </c>
      <c r="M816" t="b">
        <v>0</v>
      </c>
      <c r="N816">
        <v>28</v>
      </c>
      <c r="O816" t="b">
        <v>1</v>
      </c>
      <c r="P816" t="s">
        <v>8274</v>
      </c>
      <c r="Q816" t="str">
        <f t="shared" si="62"/>
        <v>music</v>
      </c>
      <c r="R816" t="str">
        <f t="shared" si="63"/>
        <v>rock</v>
      </c>
      <c r="S816">
        <f t="shared" si="64"/>
        <v>2011</v>
      </c>
    </row>
    <row r="817" spans="1:19" ht="3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s="17">
        <f t="shared" si="60"/>
        <v>1.07</v>
      </c>
      <c r="G817" t="s">
        <v>8218</v>
      </c>
      <c r="H817" t="s">
        <v>8223</v>
      </c>
      <c r="I817" t="s">
        <v>8245</v>
      </c>
      <c r="J817">
        <v>1414879303</v>
      </c>
      <c r="K817" s="10">
        <v>1412287303</v>
      </c>
      <c r="L817" s="15">
        <f t="shared" si="61"/>
        <v>41914.917858796296</v>
      </c>
      <c r="M817" t="b">
        <v>0</v>
      </c>
      <c r="N817">
        <v>43</v>
      </c>
      <c r="O817" t="b">
        <v>1</v>
      </c>
      <c r="P817" t="s">
        <v>8274</v>
      </c>
      <c r="Q817" t="str">
        <f t="shared" si="62"/>
        <v>music</v>
      </c>
      <c r="R817" t="str">
        <f t="shared" si="63"/>
        <v>rock</v>
      </c>
      <c r="S817">
        <f t="shared" si="64"/>
        <v>2014</v>
      </c>
    </row>
    <row r="818" spans="1:19" ht="3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s="17">
        <f t="shared" si="60"/>
        <v>1.1512214285714286</v>
      </c>
      <c r="G818" t="s">
        <v>8218</v>
      </c>
      <c r="H818" t="s">
        <v>8223</v>
      </c>
      <c r="I818" t="s">
        <v>8245</v>
      </c>
      <c r="J818">
        <v>1365489000</v>
      </c>
      <c r="K818" s="10">
        <v>1362776043</v>
      </c>
      <c r="L818" s="15">
        <f t="shared" si="61"/>
        <v>41341.870868055557</v>
      </c>
      <c r="M818" t="b">
        <v>0</v>
      </c>
      <c r="N818">
        <v>205</v>
      </c>
      <c r="O818" t="b">
        <v>1</v>
      </c>
      <c r="P818" t="s">
        <v>8274</v>
      </c>
      <c r="Q818" t="str">
        <f t="shared" si="62"/>
        <v>music</v>
      </c>
      <c r="R818" t="str">
        <f t="shared" si="63"/>
        <v>rock</v>
      </c>
      <c r="S818">
        <f t="shared" si="64"/>
        <v>2013</v>
      </c>
    </row>
    <row r="819" spans="1:19" ht="46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s="17">
        <f t="shared" si="60"/>
        <v>1.3711066666666665</v>
      </c>
      <c r="G819" t="s">
        <v>8218</v>
      </c>
      <c r="H819" t="s">
        <v>8223</v>
      </c>
      <c r="I819" t="s">
        <v>8245</v>
      </c>
      <c r="J819">
        <v>1331441940</v>
      </c>
      <c r="K819" s="10">
        <v>1326810211</v>
      </c>
      <c r="L819" s="15">
        <f t="shared" si="61"/>
        <v>40925.599664351852</v>
      </c>
      <c r="M819" t="b">
        <v>0</v>
      </c>
      <c r="N819">
        <v>23</v>
      </c>
      <c r="O819" t="b">
        <v>1</v>
      </c>
      <c r="P819" t="s">
        <v>8274</v>
      </c>
      <c r="Q819" t="str">
        <f t="shared" si="62"/>
        <v>music</v>
      </c>
      <c r="R819" t="str">
        <f t="shared" si="63"/>
        <v>rock</v>
      </c>
      <c r="S819">
        <f t="shared" si="64"/>
        <v>2012</v>
      </c>
    </row>
    <row r="820" spans="1:19" ht="46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s="17">
        <f t="shared" si="60"/>
        <v>1.5571428571428572</v>
      </c>
      <c r="G820" t="s">
        <v>8218</v>
      </c>
      <c r="H820" t="s">
        <v>8223</v>
      </c>
      <c r="I820" t="s">
        <v>8245</v>
      </c>
      <c r="J820">
        <v>1344358860</v>
      </c>
      <c r="K820" s="10">
        <v>1343682681</v>
      </c>
      <c r="L820" s="15">
        <f t="shared" si="61"/>
        <v>41120.882881944446</v>
      </c>
      <c r="M820" t="b">
        <v>0</v>
      </c>
      <c r="N820">
        <v>19</v>
      </c>
      <c r="O820" t="b">
        <v>1</v>
      </c>
      <c r="P820" t="s">
        <v>8274</v>
      </c>
      <c r="Q820" t="str">
        <f t="shared" si="62"/>
        <v>music</v>
      </c>
      <c r="R820" t="str">
        <f t="shared" si="63"/>
        <v>rock</v>
      </c>
      <c r="S820">
        <f t="shared" si="64"/>
        <v>2012</v>
      </c>
    </row>
    <row r="821" spans="1:19" ht="3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s="17">
        <f t="shared" si="60"/>
        <v>1.0874999999999999</v>
      </c>
      <c r="G821" t="s">
        <v>8218</v>
      </c>
      <c r="H821" t="s">
        <v>8223</v>
      </c>
      <c r="I821" t="s">
        <v>8245</v>
      </c>
      <c r="J821">
        <v>1387601040</v>
      </c>
      <c r="K821" s="10">
        <v>1386806254</v>
      </c>
      <c r="L821" s="15">
        <f t="shared" si="61"/>
        <v>41619.998310185183</v>
      </c>
      <c r="M821" t="b">
        <v>0</v>
      </c>
      <c r="N821">
        <v>14</v>
      </c>
      <c r="O821" t="b">
        <v>1</v>
      </c>
      <c r="P821" t="s">
        <v>8274</v>
      </c>
      <c r="Q821" t="str">
        <f t="shared" si="62"/>
        <v>music</v>
      </c>
      <c r="R821" t="str">
        <f t="shared" si="63"/>
        <v>rock</v>
      </c>
      <c r="S821">
        <f t="shared" si="64"/>
        <v>2013</v>
      </c>
    </row>
    <row r="822" spans="1:19" ht="46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s="17">
        <f t="shared" si="60"/>
        <v>1.3405</v>
      </c>
      <c r="G822" t="s">
        <v>8218</v>
      </c>
      <c r="H822" t="s">
        <v>8223</v>
      </c>
      <c r="I822" t="s">
        <v>8245</v>
      </c>
      <c r="J822">
        <v>1402290000</v>
      </c>
      <c r="K822" s="10">
        <v>1399666342</v>
      </c>
      <c r="L822" s="15">
        <f t="shared" si="61"/>
        <v>41768.841921296298</v>
      </c>
      <c r="M822" t="b">
        <v>0</v>
      </c>
      <c r="N822">
        <v>38</v>
      </c>
      <c r="O822" t="b">
        <v>1</v>
      </c>
      <c r="P822" t="s">
        <v>8274</v>
      </c>
      <c r="Q822" t="str">
        <f t="shared" si="62"/>
        <v>music</v>
      </c>
      <c r="R822" t="str">
        <f t="shared" si="63"/>
        <v>rock</v>
      </c>
      <c r="S822">
        <f t="shared" si="64"/>
        <v>2014</v>
      </c>
    </row>
    <row r="823" spans="1:19" ht="46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s="17">
        <f t="shared" si="60"/>
        <v>1</v>
      </c>
      <c r="G823" t="s">
        <v>8218</v>
      </c>
      <c r="H823" t="s">
        <v>8223</v>
      </c>
      <c r="I823" t="s">
        <v>8245</v>
      </c>
      <c r="J823">
        <v>1430712060</v>
      </c>
      <c r="K823" s="10">
        <v>1427753265</v>
      </c>
      <c r="L823" s="15">
        <f t="shared" si="61"/>
        <v>42093.922048611115</v>
      </c>
      <c r="M823" t="b">
        <v>0</v>
      </c>
      <c r="N823">
        <v>78</v>
      </c>
      <c r="O823" t="b">
        <v>1</v>
      </c>
      <c r="P823" t="s">
        <v>8274</v>
      </c>
      <c r="Q823" t="str">
        <f t="shared" si="62"/>
        <v>music</v>
      </c>
      <c r="R823" t="str">
        <f t="shared" si="63"/>
        <v>rock</v>
      </c>
      <c r="S823">
        <f t="shared" si="64"/>
        <v>2015</v>
      </c>
    </row>
    <row r="824" spans="1:19" ht="3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s="17">
        <f t="shared" si="60"/>
        <v>1.1916666666666667</v>
      </c>
      <c r="G824" t="s">
        <v>8218</v>
      </c>
      <c r="H824" t="s">
        <v>8223</v>
      </c>
      <c r="I824" t="s">
        <v>8245</v>
      </c>
      <c r="J824">
        <v>1349477050</v>
      </c>
      <c r="K824" s="10">
        <v>1346885050</v>
      </c>
      <c r="L824" s="15">
        <f t="shared" si="61"/>
        <v>41157.947337962964</v>
      </c>
      <c r="M824" t="b">
        <v>0</v>
      </c>
      <c r="N824">
        <v>69</v>
      </c>
      <c r="O824" t="b">
        <v>1</v>
      </c>
      <c r="P824" t="s">
        <v>8274</v>
      </c>
      <c r="Q824" t="str">
        <f t="shared" si="62"/>
        <v>music</v>
      </c>
      <c r="R824" t="str">
        <f t="shared" si="63"/>
        <v>rock</v>
      </c>
      <c r="S824">
        <f t="shared" si="64"/>
        <v>2012</v>
      </c>
    </row>
    <row r="825" spans="1:19" ht="46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s="17">
        <f t="shared" si="60"/>
        <v>1.7949999999999999</v>
      </c>
      <c r="G825" t="s">
        <v>8218</v>
      </c>
      <c r="H825" t="s">
        <v>8223</v>
      </c>
      <c r="I825" t="s">
        <v>8245</v>
      </c>
      <c r="J825">
        <v>1427062852</v>
      </c>
      <c r="K825" s="10">
        <v>1424474452</v>
      </c>
      <c r="L825" s="15">
        <f t="shared" si="61"/>
        <v>42055.972824074073</v>
      </c>
      <c r="M825" t="b">
        <v>0</v>
      </c>
      <c r="N825">
        <v>33</v>
      </c>
      <c r="O825" t="b">
        <v>1</v>
      </c>
      <c r="P825" t="s">
        <v>8274</v>
      </c>
      <c r="Q825" t="str">
        <f t="shared" si="62"/>
        <v>music</v>
      </c>
      <c r="R825" t="str">
        <f t="shared" si="63"/>
        <v>rock</v>
      </c>
      <c r="S825">
        <f t="shared" si="64"/>
        <v>2015</v>
      </c>
    </row>
    <row r="826" spans="1:19" ht="46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s="17">
        <f t="shared" si="60"/>
        <v>1.3438124999999999</v>
      </c>
      <c r="G826" t="s">
        <v>8218</v>
      </c>
      <c r="H826" t="s">
        <v>8223</v>
      </c>
      <c r="I826" t="s">
        <v>8245</v>
      </c>
      <c r="J826">
        <v>1271573940</v>
      </c>
      <c r="K826" s="10">
        <v>1268459318</v>
      </c>
      <c r="L826" s="15">
        <f t="shared" si="61"/>
        <v>40250.242106481484</v>
      </c>
      <c r="M826" t="b">
        <v>0</v>
      </c>
      <c r="N826">
        <v>54</v>
      </c>
      <c r="O826" t="b">
        <v>1</v>
      </c>
      <c r="P826" t="s">
        <v>8274</v>
      </c>
      <c r="Q826" t="str">
        <f t="shared" si="62"/>
        <v>music</v>
      </c>
      <c r="R826" t="str">
        <f t="shared" si="63"/>
        <v>rock</v>
      </c>
      <c r="S826">
        <f t="shared" si="64"/>
        <v>2010</v>
      </c>
    </row>
    <row r="827" spans="1:19" ht="3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s="17">
        <f t="shared" si="60"/>
        <v>1.0043200000000001</v>
      </c>
      <c r="G827" t="s">
        <v>8218</v>
      </c>
      <c r="H827" t="s">
        <v>8223</v>
      </c>
      <c r="I827" t="s">
        <v>8245</v>
      </c>
      <c r="J827">
        <v>1351495284</v>
      </c>
      <c r="K827" s="10">
        <v>1349335284</v>
      </c>
      <c r="L827" s="15">
        <f t="shared" si="61"/>
        <v>41186.306527777779</v>
      </c>
      <c r="M827" t="b">
        <v>0</v>
      </c>
      <c r="N827">
        <v>99</v>
      </c>
      <c r="O827" t="b">
        <v>1</v>
      </c>
      <c r="P827" t="s">
        <v>8274</v>
      </c>
      <c r="Q827" t="str">
        <f t="shared" si="62"/>
        <v>music</v>
      </c>
      <c r="R827" t="str">
        <f t="shared" si="63"/>
        <v>rock</v>
      </c>
      <c r="S827">
        <f t="shared" si="64"/>
        <v>2012</v>
      </c>
    </row>
    <row r="828" spans="1:19" ht="46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s="17">
        <f t="shared" si="60"/>
        <v>1.0145454545454546</v>
      </c>
      <c r="G828" t="s">
        <v>8218</v>
      </c>
      <c r="H828" t="s">
        <v>8223</v>
      </c>
      <c r="I828" t="s">
        <v>8245</v>
      </c>
      <c r="J828">
        <v>1332719730</v>
      </c>
      <c r="K828" s="10">
        <v>1330908930</v>
      </c>
      <c r="L828" s="15">
        <f t="shared" si="61"/>
        <v>40973.038541666669</v>
      </c>
      <c r="M828" t="b">
        <v>0</v>
      </c>
      <c r="N828">
        <v>49</v>
      </c>
      <c r="O828" t="b">
        <v>1</v>
      </c>
      <c r="P828" t="s">
        <v>8274</v>
      </c>
      <c r="Q828" t="str">
        <f t="shared" si="62"/>
        <v>music</v>
      </c>
      <c r="R828" t="str">
        <f t="shared" si="63"/>
        <v>rock</v>
      </c>
      <c r="S828">
        <f t="shared" si="64"/>
        <v>2012</v>
      </c>
    </row>
    <row r="829" spans="1:19" ht="46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s="17">
        <f t="shared" si="60"/>
        <v>1.0333333333333334</v>
      </c>
      <c r="G829" t="s">
        <v>8218</v>
      </c>
      <c r="H829" t="s">
        <v>8223</v>
      </c>
      <c r="I829" t="s">
        <v>8245</v>
      </c>
      <c r="J829">
        <v>1329248940</v>
      </c>
      <c r="K829" s="10">
        <v>1326972107</v>
      </c>
      <c r="L829" s="15">
        <f t="shared" si="61"/>
        <v>40927.473460648151</v>
      </c>
      <c r="M829" t="b">
        <v>0</v>
      </c>
      <c r="N829">
        <v>11</v>
      </c>
      <c r="O829" t="b">
        <v>1</v>
      </c>
      <c r="P829" t="s">
        <v>8274</v>
      </c>
      <c r="Q829" t="str">
        <f t="shared" si="62"/>
        <v>music</v>
      </c>
      <c r="R829" t="str">
        <f t="shared" si="63"/>
        <v>rock</v>
      </c>
      <c r="S829">
        <f t="shared" si="64"/>
        <v>2012</v>
      </c>
    </row>
    <row r="830" spans="1:19" ht="46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s="17">
        <f t="shared" si="60"/>
        <v>1.07</v>
      </c>
      <c r="G830" t="s">
        <v>8218</v>
      </c>
      <c r="H830" t="s">
        <v>8223</v>
      </c>
      <c r="I830" t="s">
        <v>8245</v>
      </c>
      <c r="J830">
        <v>1340641440</v>
      </c>
      <c r="K830" s="10">
        <v>1339549982</v>
      </c>
      <c r="L830" s="15">
        <f t="shared" si="61"/>
        <v>41073.050717592589</v>
      </c>
      <c r="M830" t="b">
        <v>0</v>
      </c>
      <c r="N830">
        <v>38</v>
      </c>
      <c r="O830" t="b">
        <v>1</v>
      </c>
      <c r="P830" t="s">
        <v>8274</v>
      </c>
      <c r="Q830" t="str">
        <f t="shared" si="62"/>
        <v>music</v>
      </c>
      <c r="R830" t="str">
        <f t="shared" si="63"/>
        <v>rock</v>
      </c>
      <c r="S830">
        <f t="shared" si="64"/>
        <v>2012</v>
      </c>
    </row>
    <row r="831" spans="1:19" ht="46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s="17">
        <f t="shared" si="60"/>
        <v>1.04</v>
      </c>
      <c r="G831" t="s">
        <v>8218</v>
      </c>
      <c r="H831" t="s">
        <v>8224</v>
      </c>
      <c r="I831" t="s">
        <v>8246</v>
      </c>
      <c r="J831">
        <v>1468437240</v>
      </c>
      <c r="K831" s="10">
        <v>1463253240</v>
      </c>
      <c r="L831" s="15">
        <f t="shared" si="61"/>
        <v>42504.801388888889</v>
      </c>
      <c r="M831" t="b">
        <v>0</v>
      </c>
      <c r="N831">
        <v>16</v>
      </c>
      <c r="O831" t="b">
        <v>1</v>
      </c>
      <c r="P831" t="s">
        <v>8274</v>
      </c>
      <c r="Q831" t="str">
        <f t="shared" si="62"/>
        <v>music</v>
      </c>
      <c r="R831" t="str">
        <f t="shared" si="63"/>
        <v>rock</v>
      </c>
      <c r="S831">
        <f t="shared" si="64"/>
        <v>2016</v>
      </c>
    </row>
    <row r="832" spans="1:19" ht="46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s="17">
        <f t="shared" si="60"/>
        <v>1.0783333333333334</v>
      </c>
      <c r="G832" t="s">
        <v>8218</v>
      </c>
      <c r="H832" t="s">
        <v>8223</v>
      </c>
      <c r="I832" t="s">
        <v>8245</v>
      </c>
      <c r="J832">
        <v>1363952225</v>
      </c>
      <c r="K832" s="10">
        <v>1361363825</v>
      </c>
      <c r="L832" s="15">
        <f t="shared" si="61"/>
        <v>41325.525752314818</v>
      </c>
      <c r="M832" t="b">
        <v>0</v>
      </c>
      <c r="N832">
        <v>32</v>
      </c>
      <c r="O832" t="b">
        <v>1</v>
      </c>
      <c r="P832" t="s">
        <v>8274</v>
      </c>
      <c r="Q832" t="str">
        <f t="shared" si="62"/>
        <v>music</v>
      </c>
      <c r="R832" t="str">
        <f t="shared" si="63"/>
        <v>rock</v>
      </c>
      <c r="S832">
        <f t="shared" si="64"/>
        <v>2013</v>
      </c>
    </row>
    <row r="833" spans="1:19" ht="3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s="17">
        <f t="shared" si="60"/>
        <v>2.3333333333333335</v>
      </c>
      <c r="G833" t="s">
        <v>8218</v>
      </c>
      <c r="H833" t="s">
        <v>8223</v>
      </c>
      <c r="I833" t="s">
        <v>8245</v>
      </c>
      <c r="J833">
        <v>1335540694</v>
      </c>
      <c r="K833" s="10">
        <v>1332948694</v>
      </c>
      <c r="L833" s="15">
        <f t="shared" si="61"/>
        <v>40996.646921296298</v>
      </c>
      <c r="M833" t="b">
        <v>0</v>
      </c>
      <c r="N833">
        <v>20</v>
      </c>
      <c r="O833" t="b">
        <v>1</v>
      </c>
      <c r="P833" t="s">
        <v>8274</v>
      </c>
      <c r="Q833" t="str">
        <f t="shared" si="62"/>
        <v>music</v>
      </c>
      <c r="R833" t="str">
        <f t="shared" si="63"/>
        <v>rock</v>
      </c>
      <c r="S833">
        <f t="shared" si="64"/>
        <v>2012</v>
      </c>
    </row>
    <row r="834" spans="1:19" ht="46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s="17">
        <f t="shared" si="60"/>
        <v>1.0060706666666666</v>
      </c>
      <c r="G834" t="s">
        <v>8218</v>
      </c>
      <c r="H834" t="s">
        <v>8223</v>
      </c>
      <c r="I834" t="s">
        <v>8245</v>
      </c>
      <c r="J834">
        <v>1327133580</v>
      </c>
      <c r="K834" s="10">
        <v>1321978335</v>
      </c>
      <c r="L834" s="15">
        <f t="shared" si="61"/>
        <v>40869.675173611111</v>
      </c>
      <c r="M834" t="b">
        <v>0</v>
      </c>
      <c r="N834">
        <v>154</v>
      </c>
      <c r="O834" t="b">
        <v>1</v>
      </c>
      <c r="P834" t="s">
        <v>8274</v>
      </c>
      <c r="Q834" t="str">
        <f t="shared" si="62"/>
        <v>music</v>
      </c>
      <c r="R834" t="str">
        <f t="shared" si="63"/>
        <v>rock</v>
      </c>
      <c r="S834">
        <f t="shared" si="64"/>
        <v>2011</v>
      </c>
    </row>
    <row r="835" spans="1:19" ht="16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s="17">
        <f t="shared" ref="F835:F898" si="65">E835/D835</f>
        <v>1.0166666666666666</v>
      </c>
      <c r="G835" t="s">
        <v>8218</v>
      </c>
      <c r="H835" t="s">
        <v>8223</v>
      </c>
      <c r="I835" t="s">
        <v>8245</v>
      </c>
      <c r="J835">
        <v>1397941475</v>
      </c>
      <c r="K835" s="10">
        <v>1395349475</v>
      </c>
      <c r="L835" s="15">
        <f t="shared" ref="L835:L898" si="66">(K835/86400)+ DATE(1970,1,1)</f>
        <v>41718.878182870372</v>
      </c>
      <c r="M835" t="b">
        <v>0</v>
      </c>
      <c r="N835">
        <v>41</v>
      </c>
      <c r="O835" t="b">
        <v>1</v>
      </c>
      <c r="P835" t="s">
        <v>8274</v>
      </c>
      <c r="Q835" t="str">
        <f t="shared" ref="Q835:Q898" si="67">LEFT(P835, SEARCH("/",P835)-1)</f>
        <v>music</v>
      </c>
      <c r="R835" t="str">
        <f t="shared" ref="R835:R898" si="68">RIGHT(P835,LEN(P835)-FIND("/",P835))</f>
        <v>rock</v>
      </c>
      <c r="S835">
        <f t="shared" ref="S835:S898" si="69">YEAR(L835)</f>
        <v>2014</v>
      </c>
    </row>
    <row r="836" spans="1:19" ht="46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s="17">
        <f t="shared" si="65"/>
        <v>1.3101818181818181</v>
      </c>
      <c r="G836" t="s">
        <v>8218</v>
      </c>
      <c r="H836" t="s">
        <v>8223</v>
      </c>
      <c r="I836" t="s">
        <v>8245</v>
      </c>
      <c r="J836">
        <v>1372651140</v>
      </c>
      <c r="K836" s="10">
        <v>1369770292</v>
      </c>
      <c r="L836" s="15">
        <f t="shared" si="66"/>
        <v>41422.822824074072</v>
      </c>
      <c r="M836" t="b">
        <v>0</v>
      </c>
      <c r="N836">
        <v>75</v>
      </c>
      <c r="O836" t="b">
        <v>1</v>
      </c>
      <c r="P836" t="s">
        <v>8274</v>
      </c>
      <c r="Q836" t="str">
        <f t="shared" si="67"/>
        <v>music</v>
      </c>
      <c r="R836" t="str">
        <f t="shared" si="68"/>
        <v>rock</v>
      </c>
      <c r="S836">
        <f t="shared" si="69"/>
        <v>2013</v>
      </c>
    </row>
    <row r="837" spans="1:19" ht="46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s="17">
        <f t="shared" si="65"/>
        <v>1.1725000000000001</v>
      </c>
      <c r="G837" t="s">
        <v>8218</v>
      </c>
      <c r="H837" t="s">
        <v>8223</v>
      </c>
      <c r="I837" t="s">
        <v>8245</v>
      </c>
      <c r="J837">
        <v>1337396400</v>
      </c>
      <c r="K837" s="10">
        <v>1333709958</v>
      </c>
      <c r="L837" s="15">
        <f t="shared" si="66"/>
        <v>41005.45784722222</v>
      </c>
      <c r="M837" t="b">
        <v>0</v>
      </c>
      <c r="N837">
        <v>40</v>
      </c>
      <c r="O837" t="b">
        <v>1</v>
      </c>
      <c r="P837" t="s">
        <v>8274</v>
      </c>
      <c r="Q837" t="str">
        <f t="shared" si="67"/>
        <v>music</v>
      </c>
      <c r="R837" t="str">
        <f t="shared" si="68"/>
        <v>rock</v>
      </c>
      <c r="S837">
        <f t="shared" si="69"/>
        <v>2012</v>
      </c>
    </row>
    <row r="838" spans="1:19" ht="16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s="17">
        <f t="shared" si="65"/>
        <v>1.009304</v>
      </c>
      <c r="G838" t="s">
        <v>8218</v>
      </c>
      <c r="H838" t="s">
        <v>8223</v>
      </c>
      <c r="I838" t="s">
        <v>8245</v>
      </c>
      <c r="J838">
        <v>1381108918</v>
      </c>
      <c r="K838" s="10">
        <v>1378516918</v>
      </c>
      <c r="L838" s="15">
        <f t="shared" si="66"/>
        <v>41524.056921296295</v>
      </c>
      <c r="M838" t="b">
        <v>0</v>
      </c>
      <c r="N838">
        <v>46</v>
      </c>
      <c r="O838" t="b">
        <v>1</v>
      </c>
      <c r="P838" t="s">
        <v>8274</v>
      </c>
      <c r="Q838" t="str">
        <f t="shared" si="67"/>
        <v>music</v>
      </c>
      <c r="R838" t="str">
        <f t="shared" si="68"/>
        <v>rock</v>
      </c>
      <c r="S838">
        <f t="shared" si="69"/>
        <v>2013</v>
      </c>
    </row>
    <row r="839" spans="1:19" ht="3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s="17">
        <f t="shared" si="65"/>
        <v>1.218</v>
      </c>
      <c r="G839" t="s">
        <v>8218</v>
      </c>
      <c r="H839" t="s">
        <v>8223</v>
      </c>
      <c r="I839" t="s">
        <v>8245</v>
      </c>
      <c r="J839">
        <v>1398988662</v>
      </c>
      <c r="K839" s="10">
        <v>1396396662</v>
      </c>
      <c r="L839" s="15">
        <f t="shared" si="66"/>
        <v>41730.998402777775</v>
      </c>
      <c r="M839" t="b">
        <v>0</v>
      </c>
      <c r="N839">
        <v>62</v>
      </c>
      <c r="O839" t="b">
        <v>1</v>
      </c>
      <c r="P839" t="s">
        <v>8274</v>
      </c>
      <c r="Q839" t="str">
        <f t="shared" si="67"/>
        <v>music</v>
      </c>
      <c r="R839" t="str">
        <f t="shared" si="68"/>
        <v>rock</v>
      </c>
      <c r="S839">
        <f t="shared" si="69"/>
        <v>2014</v>
      </c>
    </row>
    <row r="840" spans="1:19" ht="46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s="17">
        <f t="shared" si="65"/>
        <v>1.454</v>
      </c>
      <c r="G840" t="s">
        <v>8218</v>
      </c>
      <c r="H840" t="s">
        <v>8223</v>
      </c>
      <c r="I840" t="s">
        <v>8245</v>
      </c>
      <c r="J840">
        <v>1326835985</v>
      </c>
      <c r="K840" s="10">
        <v>1324243985</v>
      </c>
      <c r="L840" s="15">
        <f t="shared" si="66"/>
        <v>40895.897974537038</v>
      </c>
      <c r="M840" t="b">
        <v>0</v>
      </c>
      <c r="N840">
        <v>61</v>
      </c>
      <c r="O840" t="b">
        <v>1</v>
      </c>
      <c r="P840" t="s">
        <v>8274</v>
      </c>
      <c r="Q840" t="str">
        <f t="shared" si="67"/>
        <v>music</v>
      </c>
      <c r="R840" t="str">
        <f t="shared" si="68"/>
        <v>rock</v>
      </c>
      <c r="S840">
        <f t="shared" si="69"/>
        <v>2011</v>
      </c>
    </row>
    <row r="841" spans="1:19" ht="46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s="17">
        <f t="shared" si="65"/>
        <v>1.166166</v>
      </c>
      <c r="G841" t="s">
        <v>8218</v>
      </c>
      <c r="H841" t="s">
        <v>8223</v>
      </c>
      <c r="I841" t="s">
        <v>8245</v>
      </c>
      <c r="J841">
        <v>1348337956</v>
      </c>
      <c r="K841" s="10">
        <v>1345745956</v>
      </c>
      <c r="L841" s="15">
        <f t="shared" si="66"/>
        <v>41144.763379629629</v>
      </c>
      <c r="M841" t="b">
        <v>0</v>
      </c>
      <c r="N841">
        <v>96</v>
      </c>
      <c r="O841" t="b">
        <v>1</v>
      </c>
      <c r="P841" t="s">
        <v>8274</v>
      </c>
      <c r="Q841" t="str">
        <f t="shared" si="67"/>
        <v>music</v>
      </c>
      <c r="R841" t="str">
        <f t="shared" si="68"/>
        <v>rock</v>
      </c>
      <c r="S841">
        <f t="shared" si="69"/>
        <v>2012</v>
      </c>
    </row>
    <row r="842" spans="1:19" ht="3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s="17">
        <f t="shared" si="65"/>
        <v>1.2041660000000001</v>
      </c>
      <c r="G842" t="s">
        <v>8218</v>
      </c>
      <c r="H842" t="s">
        <v>8223</v>
      </c>
      <c r="I842" t="s">
        <v>8245</v>
      </c>
      <c r="J842">
        <v>1474694787</v>
      </c>
      <c r="K842" s="10">
        <v>1472102787</v>
      </c>
      <c r="L842" s="15">
        <f t="shared" si="66"/>
        <v>42607.226701388892</v>
      </c>
      <c r="M842" t="b">
        <v>0</v>
      </c>
      <c r="N842">
        <v>190</v>
      </c>
      <c r="O842" t="b">
        <v>1</v>
      </c>
      <c r="P842" t="s">
        <v>8275</v>
      </c>
      <c r="Q842" t="str">
        <f t="shared" si="67"/>
        <v>music</v>
      </c>
      <c r="R842" t="str">
        <f t="shared" si="68"/>
        <v>metal</v>
      </c>
      <c r="S842">
        <f t="shared" si="69"/>
        <v>2016</v>
      </c>
    </row>
    <row r="843" spans="1:19" ht="46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s="17">
        <f t="shared" si="65"/>
        <v>1.0132000000000001</v>
      </c>
      <c r="G843" t="s">
        <v>8218</v>
      </c>
      <c r="H843" t="s">
        <v>8223</v>
      </c>
      <c r="I843" t="s">
        <v>8245</v>
      </c>
      <c r="J843">
        <v>1415653663</v>
      </c>
      <c r="K843" s="10">
        <v>1413058063</v>
      </c>
      <c r="L843" s="15">
        <f t="shared" si="66"/>
        <v>41923.838692129633</v>
      </c>
      <c r="M843" t="b">
        <v>1</v>
      </c>
      <c r="N843">
        <v>94</v>
      </c>
      <c r="O843" t="b">
        <v>1</v>
      </c>
      <c r="P843" t="s">
        <v>8275</v>
      </c>
      <c r="Q843" t="str">
        <f t="shared" si="67"/>
        <v>music</v>
      </c>
      <c r="R843" t="str">
        <f t="shared" si="68"/>
        <v>metal</v>
      </c>
      <c r="S843">
        <f t="shared" si="69"/>
        <v>2014</v>
      </c>
    </row>
    <row r="844" spans="1:19" ht="46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s="17">
        <f t="shared" si="65"/>
        <v>1.0431999999999999</v>
      </c>
      <c r="G844" t="s">
        <v>8218</v>
      </c>
      <c r="H844" t="s">
        <v>8228</v>
      </c>
      <c r="I844" t="s">
        <v>8250</v>
      </c>
      <c r="J844">
        <v>1381723140</v>
      </c>
      <c r="K844" s="10">
        <v>1378735983</v>
      </c>
      <c r="L844" s="15">
        <f t="shared" si="66"/>
        <v>41526.59239583333</v>
      </c>
      <c r="M844" t="b">
        <v>1</v>
      </c>
      <c r="N844">
        <v>39</v>
      </c>
      <c r="O844" t="b">
        <v>1</v>
      </c>
      <c r="P844" t="s">
        <v>8275</v>
      </c>
      <c r="Q844" t="str">
        <f t="shared" si="67"/>
        <v>music</v>
      </c>
      <c r="R844" t="str">
        <f t="shared" si="68"/>
        <v>metal</v>
      </c>
      <c r="S844">
        <f t="shared" si="69"/>
        <v>2013</v>
      </c>
    </row>
    <row r="845" spans="1:19" ht="46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s="17">
        <f t="shared" si="65"/>
        <v>2.6713333333333331</v>
      </c>
      <c r="G845" t="s">
        <v>8218</v>
      </c>
      <c r="H845" t="s">
        <v>8223</v>
      </c>
      <c r="I845" t="s">
        <v>8245</v>
      </c>
      <c r="J845">
        <v>1481184000</v>
      </c>
      <c r="K845" s="10">
        <v>1479708680</v>
      </c>
      <c r="L845" s="15">
        <f t="shared" si="66"/>
        <v>42695.257870370369</v>
      </c>
      <c r="M845" t="b">
        <v>0</v>
      </c>
      <c r="N845">
        <v>127</v>
      </c>
      <c r="O845" t="b">
        <v>1</v>
      </c>
      <c r="P845" t="s">
        <v>8275</v>
      </c>
      <c r="Q845" t="str">
        <f t="shared" si="67"/>
        <v>music</v>
      </c>
      <c r="R845" t="str">
        <f t="shared" si="68"/>
        <v>metal</v>
      </c>
      <c r="S845">
        <f t="shared" si="69"/>
        <v>2016</v>
      </c>
    </row>
    <row r="846" spans="1:19" ht="46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s="17">
        <f t="shared" si="65"/>
        <v>1.9413333333333334</v>
      </c>
      <c r="G846" t="s">
        <v>8218</v>
      </c>
      <c r="H846" t="s">
        <v>8223</v>
      </c>
      <c r="I846" t="s">
        <v>8245</v>
      </c>
      <c r="J846">
        <v>1414817940</v>
      </c>
      <c r="K846" s="10">
        <v>1411489552</v>
      </c>
      <c r="L846" s="15">
        <f t="shared" si="66"/>
        <v>41905.684629629628</v>
      </c>
      <c r="M846" t="b">
        <v>1</v>
      </c>
      <c r="N846">
        <v>159</v>
      </c>
      <c r="O846" t="b">
        <v>1</v>
      </c>
      <c r="P846" t="s">
        <v>8275</v>
      </c>
      <c r="Q846" t="str">
        <f t="shared" si="67"/>
        <v>music</v>
      </c>
      <c r="R846" t="str">
        <f t="shared" si="68"/>
        <v>metal</v>
      </c>
      <c r="S846">
        <f t="shared" si="69"/>
        <v>2014</v>
      </c>
    </row>
    <row r="847" spans="1:19" ht="46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s="17">
        <f t="shared" si="65"/>
        <v>1.203802</v>
      </c>
      <c r="G847" t="s">
        <v>8218</v>
      </c>
      <c r="H847" t="s">
        <v>8223</v>
      </c>
      <c r="I847" t="s">
        <v>8245</v>
      </c>
      <c r="J847">
        <v>1473047940</v>
      </c>
      <c r="K847" s="10">
        <v>1469595396</v>
      </c>
      <c r="L847" s="15">
        <f t="shared" si="66"/>
        <v>42578.205972222218</v>
      </c>
      <c r="M847" t="b">
        <v>0</v>
      </c>
      <c r="N847">
        <v>177</v>
      </c>
      <c r="O847" t="b">
        <v>1</v>
      </c>
      <c r="P847" t="s">
        <v>8275</v>
      </c>
      <c r="Q847" t="str">
        <f t="shared" si="67"/>
        <v>music</v>
      </c>
      <c r="R847" t="str">
        <f t="shared" si="68"/>
        <v>metal</v>
      </c>
      <c r="S847">
        <f t="shared" si="69"/>
        <v>2016</v>
      </c>
    </row>
    <row r="848" spans="1:19" ht="3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s="17">
        <f t="shared" si="65"/>
        <v>1.2200090909090908</v>
      </c>
      <c r="G848" t="s">
        <v>8218</v>
      </c>
      <c r="H848" t="s">
        <v>8224</v>
      </c>
      <c r="I848" t="s">
        <v>8246</v>
      </c>
      <c r="J848">
        <v>1394460000</v>
      </c>
      <c r="K848" s="10">
        <v>1393233855</v>
      </c>
      <c r="L848" s="15">
        <f t="shared" si="66"/>
        <v>41694.391840277778</v>
      </c>
      <c r="M848" t="b">
        <v>0</v>
      </c>
      <c r="N848">
        <v>47</v>
      </c>
      <c r="O848" t="b">
        <v>1</v>
      </c>
      <c r="P848" t="s">
        <v>8275</v>
      </c>
      <c r="Q848" t="str">
        <f t="shared" si="67"/>
        <v>music</v>
      </c>
      <c r="R848" t="str">
        <f t="shared" si="68"/>
        <v>metal</v>
      </c>
      <c r="S848">
        <f t="shared" si="69"/>
        <v>2014</v>
      </c>
    </row>
    <row r="849" spans="1:19" ht="16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s="17">
        <f t="shared" si="65"/>
        <v>1</v>
      </c>
      <c r="G849" t="s">
        <v>8218</v>
      </c>
      <c r="H849" t="s">
        <v>8223</v>
      </c>
      <c r="I849" t="s">
        <v>8245</v>
      </c>
      <c r="J849">
        <v>1436555376</v>
      </c>
      <c r="K849" s="10">
        <v>1433963376</v>
      </c>
      <c r="L849" s="15">
        <f t="shared" si="66"/>
        <v>42165.798333333332</v>
      </c>
      <c r="M849" t="b">
        <v>0</v>
      </c>
      <c r="N849">
        <v>1</v>
      </c>
      <c r="O849" t="b">
        <v>1</v>
      </c>
      <c r="P849" t="s">
        <v>8275</v>
      </c>
      <c r="Q849" t="str">
        <f t="shared" si="67"/>
        <v>music</v>
      </c>
      <c r="R849" t="str">
        <f t="shared" si="68"/>
        <v>metal</v>
      </c>
      <c r="S849">
        <f t="shared" si="69"/>
        <v>2015</v>
      </c>
    </row>
    <row r="850" spans="1:19" ht="46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s="17">
        <f t="shared" si="65"/>
        <v>1</v>
      </c>
      <c r="G850" t="s">
        <v>8218</v>
      </c>
      <c r="H850" t="s">
        <v>8223</v>
      </c>
      <c r="I850" t="s">
        <v>8245</v>
      </c>
      <c r="J850">
        <v>1429038033</v>
      </c>
      <c r="K850" s="10">
        <v>1426446033</v>
      </c>
      <c r="L850" s="15">
        <f t="shared" si="66"/>
        <v>42078.792048611111</v>
      </c>
      <c r="M850" t="b">
        <v>0</v>
      </c>
      <c r="N850">
        <v>16</v>
      </c>
      <c r="O850" t="b">
        <v>1</v>
      </c>
      <c r="P850" t="s">
        <v>8275</v>
      </c>
      <c r="Q850" t="str">
        <f t="shared" si="67"/>
        <v>music</v>
      </c>
      <c r="R850" t="str">
        <f t="shared" si="68"/>
        <v>metal</v>
      </c>
      <c r="S850">
        <f t="shared" si="69"/>
        <v>2015</v>
      </c>
    </row>
    <row r="851" spans="1:19" ht="6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s="17">
        <f t="shared" si="65"/>
        <v>1.1990000000000001</v>
      </c>
      <c r="G851" t="s">
        <v>8218</v>
      </c>
      <c r="H851" t="s">
        <v>8223</v>
      </c>
      <c r="I851" t="s">
        <v>8245</v>
      </c>
      <c r="J851">
        <v>1426473264</v>
      </c>
      <c r="K851" s="10">
        <v>1424057664</v>
      </c>
      <c r="L851" s="15">
        <f t="shared" si="66"/>
        <v>42051.148888888885</v>
      </c>
      <c r="M851" t="b">
        <v>0</v>
      </c>
      <c r="N851">
        <v>115</v>
      </c>
      <c r="O851" t="b">
        <v>1</v>
      </c>
      <c r="P851" t="s">
        <v>8275</v>
      </c>
      <c r="Q851" t="str">
        <f t="shared" si="67"/>
        <v>music</v>
      </c>
      <c r="R851" t="str">
        <f t="shared" si="68"/>
        <v>metal</v>
      </c>
      <c r="S851">
        <f t="shared" si="69"/>
        <v>2015</v>
      </c>
    </row>
    <row r="852" spans="1:19" ht="46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s="17">
        <f t="shared" si="65"/>
        <v>1.55175</v>
      </c>
      <c r="G852" t="s">
        <v>8218</v>
      </c>
      <c r="H852" t="s">
        <v>8223</v>
      </c>
      <c r="I852" t="s">
        <v>8245</v>
      </c>
      <c r="J852">
        <v>1461560340</v>
      </c>
      <c r="K852" s="10">
        <v>1458762717</v>
      </c>
      <c r="L852" s="15">
        <f t="shared" si="66"/>
        <v>42452.827743055561</v>
      </c>
      <c r="M852" t="b">
        <v>0</v>
      </c>
      <c r="N852">
        <v>133</v>
      </c>
      <c r="O852" t="b">
        <v>1</v>
      </c>
      <c r="P852" t="s">
        <v>8275</v>
      </c>
      <c r="Q852" t="str">
        <f t="shared" si="67"/>
        <v>music</v>
      </c>
      <c r="R852" t="str">
        <f t="shared" si="68"/>
        <v>metal</v>
      </c>
      <c r="S852">
        <f t="shared" si="69"/>
        <v>2016</v>
      </c>
    </row>
    <row r="853" spans="1:19" ht="3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s="17">
        <f t="shared" si="65"/>
        <v>1.3045</v>
      </c>
      <c r="G853" t="s">
        <v>8218</v>
      </c>
      <c r="H853" t="s">
        <v>8229</v>
      </c>
      <c r="I853" t="s">
        <v>8248</v>
      </c>
      <c r="J853">
        <v>1469994300</v>
      </c>
      <c r="K853" s="10">
        <v>1464815253</v>
      </c>
      <c r="L853" s="15">
        <f t="shared" si="66"/>
        <v>42522.880243055552</v>
      </c>
      <c r="M853" t="b">
        <v>0</v>
      </c>
      <c r="N853">
        <v>70</v>
      </c>
      <c r="O853" t="b">
        <v>1</v>
      </c>
      <c r="P853" t="s">
        <v>8275</v>
      </c>
      <c r="Q853" t="str">
        <f t="shared" si="67"/>
        <v>music</v>
      </c>
      <c r="R853" t="str">
        <f t="shared" si="68"/>
        <v>metal</v>
      </c>
      <c r="S853">
        <f t="shared" si="69"/>
        <v>2016</v>
      </c>
    </row>
    <row r="854" spans="1:19" ht="3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s="17">
        <f t="shared" si="65"/>
        <v>1.0497142857142858</v>
      </c>
      <c r="G854" t="s">
        <v>8218</v>
      </c>
      <c r="H854" t="s">
        <v>8223</v>
      </c>
      <c r="I854" t="s">
        <v>8245</v>
      </c>
      <c r="J854">
        <v>1477342800</v>
      </c>
      <c r="K854" s="10">
        <v>1476386395</v>
      </c>
      <c r="L854" s="15">
        <f t="shared" si="66"/>
        <v>42656.805497685185</v>
      </c>
      <c r="M854" t="b">
        <v>0</v>
      </c>
      <c r="N854">
        <v>62</v>
      </c>
      <c r="O854" t="b">
        <v>1</v>
      </c>
      <c r="P854" t="s">
        <v>8275</v>
      </c>
      <c r="Q854" t="str">
        <f t="shared" si="67"/>
        <v>music</v>
      </c>
      <c r="R854" t="str">
        <f t="shared" si="68"/>
        <v>metal</v>
      </c>
      <c r="S854">
        <f t="shared" si="69"/>
        <v>2016</v>
      </c>
    </row>
    <row r="855" spans="1:19" ht="46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s="17">
        <f t="shared" si="65"/>
        <v>1</v>
      </c>
      <c r="G855" t="s">
        <v>8218</v>
      </c>
      <c r="H855" t="s">
        <v>8223</v>
      </c>
      <c r="I855" t="s">
        <v>8245</v>
      </c>
      <c r="J855">
        <v>1424116709</v>
      </c>
      <c r="K855" s="10">
        <v>1421524709</v>
      </c>
      <c r="L855" s="15">
        <f t="shared" si="66"/>
        <v>42021.832280092596</v>
      </c>
      <c r="M855" t="b">
        <v>0</v>
      </c>
      <c r="N855">
        <v>10</v>
      </c>
      <c r="O855" t="b">
        <v>1</v>
      </c>
      <c r="P855" t="s">
        <v>8275</v>
      </c>
      <c r="Q855" t="str">
        <f t="shared" si="67"/>
        <v>music</v>
      </c>
      <c r="R855" t="str">
        <f t="shared" si="68"/>
        <v>metal</v>
      </c>
      <c r="S855">
        <f t="shared" si="69"/>
        <v>2015</v>
      </c>
    </row>
    <row r="856" spans="1:19" ht="3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s="17">
        <f t="shared" si="65"/>
        <v>1.1822050359712231</v>
      </c>
      <c r="G856" t="s">
        <v>8218</v>
      </c>
      <c r="H856" t="s">
        <v>8223</v>
      </c>
      <c r="I856" t="s">
        <v>8245</v>
      </c>
      <c r="J856">
        <v>1482901546</v>
      </c>
      <c r="K856" s="10">
        <v>1480309546</v>
      </c>
      <c r="L856" s="15">
        <f t="shared" si="66"/>
        <v>42702.212337962963</v>
      </c>
      <c r="M856" t="b">
        <v>0</v>
      </c>
      <c r="N856">
        <v>499</v>
      </c>
      <c r="O856" t="b">
        <v>1</v>
      </c>
      <c r="P856" t="s">
        <v>8275</v>
      </c>
      <c r="Q856" t="str">
        <f t="shared" si="67"/>
        <v>music</v>
      </c>
      <c r="R856" t="str">
        <f t="shared" si="68"/>
        <v>metal</v>
      </c>
      <c r="S856">
        <f t="shared" si="69"/>
        <v>2016</v>
      </c>
    </row>
    <row r="857" spans="1:19" ht="3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s="17">
        <f t="shared" si="65"/>
        <v>1.0344827586206897</v>
      </c>
      <c r="G857" t="s">
        <v>8218</v>
      </c>
      <c r="H857" t="s">
        <v>8223</v>
      </c>
      <c r="I857" t="s">
        <v>8245</v>
      </c>
      <c r="J857">
        <v>1469329217</v>
      </c>
      <c r="K857" s="10">
        <v>1466737217</v>
      </c>
      <c r="L857" s="15">
        <f t="shared" si="66"/>
        <v>42545.125196759254</v>
      </c>
      <c r="M857" t="b">
        <v>0</v>
      </c>
      <c r="N857">
        <v>47</v>
      </c>
      <c r="O857" t="b">
        <v>1</v>
      </c>
      <c r="P857" t="s">
        <v>8275</v>
      </c>
      <c r="Q857" t="str">
        <f t="shared" si="67"/>
        <v>music</v>
      </c>
      <c r="R857" t="str">
        <f t="shared" si="68"/>
        <v>metal</v>
      </c>
      <c r="S857">
        <f t="shared" si="69"/>
        <v>2016</v>
      </c>
    </row>
    <row r="858" spans="1:19" ht="46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s="17">
        <f t="shared" si="65"/>
        <v>2.1800000000000002</v>
      </c>
      <c r="G858" t="s">
        <v>8218</v>
      </c>
      <c r="H858" t="s">
        <v>8235</v>
      </c>
      <c r="I858" t="s">
        <v>8248</v>
      </c>
      <c r="J858">
        <v>1477422000</v>
      </c>
      <c r="K858" s="10">
        <v>1472282956</v>
      </c>
      <c r="L858" s="15">
        <f t="shared" si="66"/>
        <v>42609.311990740738</v>
      </c>
      <c r="M858" t="b">
        <v>0</v>
      </c>
      <c r="N858">
        <v>28</v>
      </c>
      <c r="O858" t="b">
        <v>1</v>
      </c>
      <c r="P858" t="s">
        <v>8275</v>
      </c>
      <c r="Q858" t="str">
        <f t="shared" si="67"/>
        <v>music</v>
      </c>
      <c r="R858" t="str">
        <f t="shared" si="68"/>
        <v>metal</v>
      </c>
      <c r="S858">
        <f t="shared" si="69"/>
        <v>2016</v>
      </c>
    </row>
    <row r="859" spans="1:19" ht="3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s="17">
        <f t="shared" si="65"/>
        <v>1</v>
      </c>
      <c r="G859" t="s">
        <v>8218</v>
      </c>
      <c r="H859" t="s">
        <v>8226</v>
      </c>
      <c r="I859" t="s">
        <v>8248</v>
      </c>
      <c r="J859">
        <v>1448463431</v>
      </c>
      <c r="K859" s="10">
        <v>1444831031</v>
      </c>
      <c r="L859" s="15">
        <f t="shared" si="66"/>
        <v>42291.581377314811</v>
      </c>
      <c r="M859" t="b">
        <v>0</v>
      </c>
      <c r="N859">
        <v>24</v>
      </c>
      <c r="O859" t="b">
        <v>1</v>
      </c>
      <c r="P859" t="s">
        <v>8275</v>
      </c>
      <c r="Q859" t="str">
        <f t="shared" si="67"/>
        <v>music</v>
      </c>
      <c r="R859" t="str">
        <f t="shared" si="68"/>
        <v>metal</v>
      </c>
      <c r="S859">
        <f t="shared" si="69"/>
        <v>2015</v>
      </c>
    </row>
    <row r="860" spans="1:19" ht="46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s="17">
        <f t="shared" si="65"/>
        <v>1.4400583333333332</v>
      </c>
      <c r="G860" t="s">
        <v>8218</v>
      </c>
      <c r="H860" t="s">
        <v>8224</v>
      </c>
      <c r="I860" t="s">
        <v>8246</v>
      </c>
      <c r="J860">
        <v>1429138740</v>
      </c>
      <c r="K860" s="10">
        <v>1426528418</v>
      </c>
      <c r="L860" s="15">
        <f t="shared" si="66"/>
        <v>42079.745578703703</v>
      </c>
      <c r="M860" t="b">
        <v>0</v>
      </c>
      <c r="N860">
        <v>76</v>
      </c>
      <c r="O860" t="b">
        <v>1</v>
      </c>
      <c r="P860" t="s">
        <v>8275</v>
      </c>
      <c r="Q860" t="str">
        <f t="shared" si="67"/>
        <v>music</v>
      </c>
      <c r="R860" t="str">
        <f t="shared" si="68"/>
        <v>metal</v>
      </c>
      <c r="S860">
        <f t="shared" si="69"/>
        <v>2015</v>
      </c>
    </row>
    <row r="861" spans="1:19" ht="3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s="17">
        <f t="shared" si="65"/>
        <v>1.0467500000000001</v>
      </c>
      <c r="G861" t="s">
        <v>8218</v>
      </c>
      <c r="H861" t="s">
        <v>8223</v>
      </c>
      <c r="I861" t="s">
        <v>8245</v>
      </c>
      <c r="J861">
        <v>1433376000</v>
      </c>
      <c r="K861" s="10">
        <v>1430768468</v>
      </c>
      <c r="L861" s="15">
        <f t="shared" si="66"/>
        <v>42128.820231481484</v>
      </c>
      <c r="M861" t="b">
        <v>0</v>
      </c>
      <c r="N861">
        <v>98</v>
      </c>
      <c r="O861" t="b">
        <v>1</v>
      </c>
      <c r="P861" t="s">
        <v>8275</v>
      </c>
      <c r="Q861" t="str">
        <f t="shared" si="67"/>
        <v>music</v>
      </c>
      <c r="R861" t="str">
        <f t="shared" si="68"/>
        <v>metal</v>
      </c>
      <c r="S861">
        <f t="shared" si="69"/>
        <v>2015</v>
      </c>
    </row>
    <row r="862" spans="1:19" ht="46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s="17">
        <f t="shared" si="65"/>
        <v>0.18142857142857144</v>
      </c>
      <c r="G862" t="s">
        <v>8220</v>
      </c>
      <c r="H862" t="s">
        <v>8223</v>
      </c>
      <c r="I862" t="s">
        <v>8245</v>
      </c>
      <c r="J862">
        <v>1385123713</v>
      </c>
      <c r="K862" s="10">
        <v>1382528113</v>
      </c>
      <c r="L862" s="15">
        <f t="shared" si="66"/>
        <v>41570.482789351852</v>
      </c>
      <c r="M862" t="b">
        <v>0</v>
      </c>
      <c r="N862">
        <v>48</v>
      </c>
      <c r="O862" t="b">
        <v>0</v>
      </c>
      <c r="P862" t="s">
        <v>8276</v>
      </c>
      <c r="Q862" t="str">
        <f t="shared" si="67"/>
        <v>music</v>
      </c>
      <c r="R862" t="str">
        <f t="shared" si="68"/>
        <v>jazz</v>
      </c>
      <c r="S862">
        <f t="shared" si="69"/>
        <v>2013</v>
      </c>
    </row>
    <row r="863" spans="1:19" ht="46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s="17">
        <f t="shared" si="65"/>
        <v>2.2444444444444444E-2</v>
      </c>
      <c r="G863" t="s">
        <v>8220</v>
      </c>
      <c r="H863" t="s">
        <v>8223</v>
      </c>
      <c r="I863" t="s">
        <v>8245</v>
      </c>
      <c r="J863">
        <v>1474067404</v>
      </c>
      <c r="K863" s="10">
        <v>1471475404</v>
      </c>
      <c r="L863" s="15">
        <f t="shared" si="66"/>
        <v>42599.965324074074</v>
      </c>
      <c r="M863" t="b">
        <v>0</v>
      </c>
      <c r="N863">
        <v>2</v>
      </c>
      <c r="O863" t="b">
        <v>0</v>
      </c>
      <c r="P863" t="s">
        <v>8276</v>
      </c>
      <c r="Q863" t="str">
        <f t="shared" si="67"/>
        <v>music</v>
      </c>
      <c r="R863" t="str">
        <f t="shared" si="68"/>
        <v>jazz</v>
      </c>
      <c r="S863">
        <f t="shared" si="69"/>
        <v>2016</v>
      </c>
    </row>
    <row r="864" spans="1:19" ht="46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s="17">
        <f t="shared" si="65"/>
        <v>3.3999999999999998E-3</v>
      </c>
      <c r="G864" t="s">
        <v>8220</v>
      </c>
      <c r="H864" t="s">
        <v>8224</v>
      </c>
      <c r="I864" t="s">
        <v>8246</v>
      </c>
      <c r="J864">
        <v>1384179548</v>
      </c>
      <c r="K864" s="10">
        <v>1381583948</v>
      </c>
      <c r="L864" s="15">
        <f t="shared" si="66"/>
        <v>41559.5549537037</v>
      </c>
      <c r="M864" t="b">
        <v>0</v>
      </c>
      <c r="N864">
        <v>4</v>
      </c>
      <c r="O864" t="b">
        <v>0</v>
      </c>
      <c r="P864" t="s">
        <v>8276</v>
      </c>
      <c r="Q864" t="str">
        <f t="shared" si="67"/>
        <v>music</v>
      </c>
      <c r="R864" t="str">
        <f t="shared" si="68"/>
        <v>jazz</v>
      </c>
      <c r="S864">
        <f t="shared" si="69"/>
        <v>2013</v>
      </c>
    </row>
    <row r="865" spans="1:19" ht="3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s="17">
        <f t="shared" si="65"/>
        <v>4.4999999999999998E-2</v>
      </c>
      <c r="G865" t="s">
        <v>8220</v>
      </c>
      <c r="H865" t="s">
        <v>8223</v>
      </c>
      <c r="I865" t="s">
        <v>8245</v>
      </c>
      <c r="J865">
        <v>1329014966</v>
      </c>
      <c r="K865" s="10">
        <v>1326422966</v>
      </c>
      <c r="L865" s="15">
        <f t="shared" si="66"/>
        <v>40921.117662037039</v>
      </c>
      <c r="M865" t="b">
        <v>0</v>
      </c>
      <c r="N865">
        <v>5</v>
      </c>
      <c r="O865" t="b">
        <v>0</v>
      </c>
      <c r="P865" t="s">
        <v>8276</v>
      </c>
      <c r="Q865" t="str">
        <f t="shared" si="67"/>
        <v>music</v>
      </c>
      <c r="R865" t="str">
        <f t="shared" si="68"/>
        <v>jazz</v>
      </c>
      <c r="S865">
        <f t="shared" si="69"/>
        <v>2012</v>
      </c>
    </row>
    <row r="866" spans="1:19" ht="46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s="17">
        <f t="shared" si="65"/>
        <v>0.41538461538461541</v>
      </c>
      <c r="G866" t="s">
        <v>8220</v>
      </c>
      <c r="H866" t="s">
        <v>8223</v>
      </c>
      <c r="I866" t="s">
        <v>8245</v>
      </c>
      <c r="J866">
        <v>1381917540</v>
      </c>
      <c r="K866" s="10">
        <v>1379990038</v>
      </c>
      <c r="L866" s="15">
        <f t="shared" si="66"/>
        <v>41541.106921296298</v>
      </c>
      <c r="M866" t="b">
        <v>0</v>
      </c>
      <c r="N866">
        <v>79</v>
      </c>
      <c r="O866" t="b">
        <v>0</v>
      </c>
      <c r="P866" t="s">
        <v>8276</v>
      </c>
      <c r="Q866" t="str">
        <f t="shared" si="67"/>
        <v>music</v>
      </c>
      <c r="R866" t="str">
        <f t="shared" si="68"/>
        <v>jazz</v>
      </c>
      <c r="S866">
        <f t="shared" si="69"/>
        <v>2013</v>
      </c>
    </row>
    <row r="867" spans="1:19" ht="46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s="17">
        <f t="shared" si="65"/>
        <v>2.0454545454545454E-2</v>
      </c>
      <c r="G867" t="s">
        <v>8220</v>
      </c>
      <c r="H867" t="s">
        <v>8223</v>
      </c>
      <c r="I867" t="s">
        <v>8245</v>
      </c>
      <c r="J867">
        <v>1358361197</v>
      </c>
      <c r="K867" s="10">
        <v>1353177197</v>
      </c>
      <c r="L867" s="15">
        <f t="shared" si="66"/>
        <v>41230.773113425923</v>
      </c>
      <c r="M867" t="b">
        <v>0</v>
      </c>
      <c r="N867">
        <v>2</v>
      </c>
      <c r="O867" t="b">
        <v>0</v>
      </c>
      <c r="P867" t="s">
        <v>8276</v>
      </c>
      <c r="Q867" t="str">
        <f t="shared" si="67"/>
        <v>music</v>
      </c>
      <c r="R867" t="str">
        <f t="shared" si="68"/>
        <v>jazz</v>
      </c>
      <c r="S867">
        <f t="shared" si="69"/>
        <v>2012</v>
      </c>
    </row>
    <row r="868" spans="1:19" ht="46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s="17">
        <f t="shared" si="65"/>
        <v>0.18285714285714286</v>
      </c>
      <c r="G868" t="s">
        <v>8220</v>
      </c>
      <c r="H868" t="s">
        <v>8223</v>
      </c>
      <c r="I868" t="s">
        <v>8245</v>
      </c>
      <c r="J868">
        <v>1425136200</v>
      </c>
      <c r="K868" s="10">
        <v>1421853518</v>
      </c>
      <c r="L868" s="15">
        <f t="shared" si="66"/>
        <v>42025.637939814813</v>
      </c>
      <c r="M868" t="b">
        <v>0</v>
      </c>
      <c r="N868">
        <v>11</v>
      </c>
      <c r="O868" t="b">
        <v>0</v>
      </c>
      <c r="P868" t="s">
        <v>8276</v>
      </c>
      <c r="Q868" t="str">
        <f t="shared" si="67"/>
        <v>music</v>
      </c>
      <c r="R868" t="str">
        <f t="shared" si="68"/>
        <v>jazz</v>
      </c>
      <c r="S868">
        <f t="shared" si="69"/>
        <v>2015</v>
      </c>
    </row>
    <row r="869" spans="1:19" ht="46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s="17">
        <f t="shared" si="65"/>
        <v>0.2402</v>
      </c>
      <c r="G869" t="s">
        <v>8220</v>
      </c>
      <c r="H869" t="s">
        <v>8223</v>
      </c>
      <c r="I869" t="s">
        <v>8245</v>
      </c>
      <c r="J869">
        <v>1259643540</v>
      </c>
      <c r="K869" s="10">
        <v>1254450706</v>
      </c>
      <c r="L869" s="15">
        <f t="shared" si="66"/>
        <v>40088.105393518519</v>
      </c>
      <c r="M869" t="b">
        <v>0</v>
      </c>
      <c r="N869">
        <v>11</v>
      </c>
      <c r="O869" t="b">
        <v>0</v>
      </c>
      <c r="P869" t="s">
        <v>8276</v>
      </c>
      <c r="Q869" t="str">
        <f t="shared" si="67"/>
        <v>music</v>
      </c>
      <c r="R869" t="str">
        <f t="shared" si="68"/>
        <v>jazz</v>
      </c>
      <c r="S869">
        <f t="shared" si="69"/>
        <v>2009</v>
      </c>
    </row>
    <row r="870" spans="1:19" ht="6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s="17">
        <f t="shared" si="65"/>
        <v>1.1111111111111111E-3</v>
      </c>
      <c r="G870" t="s">
        <v>8220</v>
      </c>
      <c r="H870" t="s">
        <v>8223</v>
      </c>
      <c r="I870" t="s">
        <v>8245</v>
      </c>
      <c r="J870">
        <v>1389055198</v>
      </c>
      <c r="K870" s="10">
        <v>1386463198</v>
      </c>
      <c r="L870" s="15">
        <f t="shared" si="66"/>
        <v>41616.027754629627</v>
      </c>
      <c r="M870" t="b">
        <v>0</v>
      </c>
      <c r="N870">
        <v>1</v>
      </c>
      <c r="O870" t="b">
        <v>0</v>
      </c>
      <c r="P870" t="s">
        <v>8276</v>
      </c>
      <c r="Q870" t="str">
        <f t="shared" si="67"/>
        <v>music</v>
      </c>
      <c r="R870" t="str">
        <f t="shared" si="68"/>
        <v>jazz</v>
      </c>
      <c r="S870">
        <f t="shared" si="69"/>
        <v>2013</v>
      </c>
    </row>
    <row r="871" spans="1:19" ht="46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s="17">
        <f t="shared" si="65"/>
        <v>0.11818181818181818</v>
      </c>
      <c r="G871" t="s">
        <v>8220</v>
      </c>
      <c r="H871" t="s">
        <v>8223</v>
      </c>
      <c r="I871" t="s">
        <v>8245</v>
      </c>
      <c r="J871">
        <v>1365448657</v>
      </c>
      <c r="K871" s="10">
        <v>1362860257</v>
      </c>
      <c r="L871" s="15">
        <f t="shared" si="66"/>
        <v>41342.845567129625</v>
      </c>
      <c r="M871" t="b">
        <v>0</v>
      </c>
      <c r="N871">
        <v>3</v>
      </c>
      <c r="O871" t="b">
        <v>0</v>
      </c>
      <c r="P871" t="s">
        <v>8276</v>
      </c>
      <c r="Q871" t="str">
        <f t="shared" si="67"/>
        <v>music</v>
      </c>
      <c r="R871" t="str">
        <f t="shared" si="68"/>
        <v>jazz</v>
      </c>
      <c r="S871">
        <f t="shared" si="69"/>
        <v>2013</v>
      </c>
    </row>
    <row r="872" spans="1:19" ht="46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s="17">
        <f t="shared" si="65"/>
        <v>3.0999999999999999E-3</v>
      </c>
      <c r="G872" t="s">
        <v>8220</v>
      </c>
      <c r="H872" t="s">
        <v>8224</v>
      </c>
      <c r="I872" t="s">
        <v>8246</v>
      </c>
      <c r="J872">
        <v>1377995523</v>
      </c>
      <c r="K872" s="10">
        <v>1375403523</v>
      </c>
      <c r="L872" s="15">
        <f t="shared" si="66"/>
        <v>41488.022256944445</v>
      </c>
      <c r="M872" t="b">
        <v>0</v>
      </c>
      <c r="N872">
        <v>5</v>
      </c>
      <c r="O872" t="b">
        <v>0</v>
      </c>
      <c r="P872" t="s">
        <v>8276</v>
      </c>
      <c r="Q872" t="str">
        <f t="shared" si="67"/>
        <v>music</v>
      </c>
      <c r="R872" t="str">
        <f t="shared" si="68"/>
        <v>jazz</v>
      </c>
      <c r="S872">
        <f t="shared" si="69"/>
        <v>2013</v>
      </c>
    </row>
    <row r="873" spans="1:19" ht="46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s="17">
        <f t="shared" si="65"/>
        <v>5.4166666666666669E-2</v>
      </c>
      <c r="G873" t="s">
        <v>8220</v>
      </c>
      <c r="H873" t="s">
        <v>8223</v>
      </c>
      <c r="I873" t="s">
        <v>8245</v>
      </c>
      <c r="J873">
        <v>1385735295</v>
      </c>
      <c r="K873" s="10">
        <v>1383139695</v>
      </c>
      <c r="L873" s="15">
        <f t="shared" si="66"/>
        <v>41577.561284722222</v>
      </c>
      <c r="M873" t="b">
        <v>0</v>
      </c>
      <c r="N873">
        <v>12</v>
      </c>
      <c r="O873" t="b">
        <v>0</v>
      </c>
      <c r="P873" t="s">
        <v>8276</v>
      </c>
      <c r="Q873" t="str">
        <f t="shared" si="67"/>
        <v>music</v>
      </c>
      <c r="R873" t="str">
        <f t="shared" si="68"/>
        <v>jazz</v>
      </c>
      <c r="S873">
        <f t="shared" si="69"/>
        <v>2013</v>
      </c>
    </row>
    <row r="874" spans="1:19" ht="46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s="17">
        <f t="shared" si="65"/>
        <v>8.1250000000000003E-3</v>
      </c>
      <c r="G874" t="s">
        <v>8220</v>
      </c>
      <c r="H874" t="s">
        <v>8223</v>
      </c>
      <c r="I874" t="s">
        <v>8245</v>
      </c>
      <c r="J874">
        <v>1299786527</v>
      </c>
      <c r="K874" s="10">
        <v>1295898527</v>
      </c>
      <c r="L874" s="15">
        <f t="shared" si="66"/>
        <v>40567.825543981482</v>
      </c>
      <c r="M874" t="b">
        <v>0</v>
      </c>
      <c r="N874">
        <v>2</v>
      </c>
      <c r="O874" t="b">
        <v>0</v>
      </c>
      <c r="P874" t="s">
        <v>8276</v>
      </c>
      <c r="Q874" t="str">
        <f t="shared" si="67"/>
        <v>music</v>
      </c>
      <c r="R874" t="str">
        <f t="shared" si="68"/>
        <v>jazz</v>
      </c>
      <c r="S874">
        <f t="shared" si="69"/>
        <v>2011</v>
      </c>
    </row>
    <row r="875" spans="1:19" ht="3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s="17">
        <f t="shared" si="65"/>
        <v>1.2857142857142857E-2</v>
      </c>
      <c r="G875" t="s">
        <v>8220</v>
      </c>
      <c r="H875" t="s">
        <v>8223</v>
      </c>
      <c r="I875" t="s">
        <v>8245</v>
      </c>
      <c r="J875">
        <v>1352610040</v>
      </c>
      <c r="K875" s="10">
        <v>1349150440</v>
      </c>
      <c r="L875" s="15">
        <f t="shared" si="66"/>
        <v>41184.167129629626</v>
      </c>
      <c r="M875" t="b">
        <v>0</v>
      </c>
      <c r="N875">
        <v>5</v>
      </c>
      <c r="O875" t="b">
        <v>0</v>
      </c>
      <c r="P875" t="s">
        <v>8276</v>
      </c>
      <c r="Q875" t="str">
        <f t="shared" si="67"/>
        <v>music</v>
      </c>
      <c r="R875" t="str">
        <f t="shared" si="68"/>
        <v>jazz</v>
      </c>
      <c r="S875">
        <f t="shared" si="69"/>
        <v>2012</v>
      </c>
    </row>
    <row r="876" spans="1:19" ht="46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s="17">
        <f t="shared" si="65"/>
        <v>0.24333333333333335</v>
      </c>
      <c r="G876" t="s">
        <v>8220</v>
      </c>
      <c r="H876" t="s">
        <v>8223</v>
      </c>
      <c r="I876" t="s">
        <v>8245</v>
      </c>
      <c r="J876">
        <v>1367676034</v>
      </c>
      <c r="K876" s="10">
        <v>1365084034</v>
      </c>
      <c r="L876" s="15">
        <f t="shared" si="66"/>
        <v>41368.583726851852</v>
      </c>
      <c r="M876" t="b">
        <v>0</v>
      </c>
      <c r="N876">
        <v>21</v>
      </c>
      <c r="O876" t="b">
        <v>0</v>
      </c>
      <c r="P876" t="s">
        <v>8276</v>
      </c>
      <c r="Q876" t="str">
        <f t="shared" si="67"/>
        <v>music</v>
      </c>
      <c r="R876" t="str">
        <f t="shared" si="68"/>
        <v>jazz</v>
      </c>
      <c r="S876">
        <f t="shared" si="69"/>
        <v>2013</v>
      </c>
    </row>
    <row r="877" spans="1:19" ht="46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s="17">
        <f t="shared" si="65"/>
        <v>0</v>
      </c>
      <c r="G877" t="s">
        <v>8220</v>
      </c>
      <c r="H877" t="s">
        <v>8223</v>
      </c>
      <c r="I877" t="s">
        <v>8245</v>
      </c>
      <c r="J877">
        <v>1442856131</v>
      </c>
      <c r="K877" s="10">
        <v>1441128131</v>
      </c>
      <c r="L877" s="15">
        <f t="shared" si="66"/>
        <v>42248.723738425921</v>
      </c>
      <c r="M877" t="b">
        <v>0</v>
      </c>
      <c r="N877">
        <v>0</v>
      </c>
      <c r="O877" t="b">
        <v>0</v>
      </c>
      <c r="P877" t="s">
        <v>8276</v>
      </c>
      <c r="Q877" t="str">
        <f t="shared" si="67"/>
        <v>music</v>
      </c>
      <c r="R877" t="str">
        <f t="shared" si="68"/>
        <v>jazz</v>
      </c>
      <c r="S877">
        <f t="shared" si="69"/>
        <v>2015</v>
      </c>
    </row>
    <row r="878" spans="1:19" ht="16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s="17">
        <f t="shared" si="65"/>
        <v>0.40799492385786801</v>
      </c>
      <c r="G878" t="s">
        <v>8220</v>
      </c>
      <c r="H878" t="s">
        <v>8224</v>
      </c>
      <c r="I878" t="s">
        <v>8246</v>
      </c>
      <c r="J878">
        <v>1359978927</v>
      </c>
      <c r="K878" s="10">
        <v>1357127727</v>
      </c>
      <c r="L878" s="15">
        <f t="shared" si="66"/>
        <v>41276.496840277774</v>
      </c>
      <c r="M878" t="b">
        <v>0</v>
      </c>
      <c r="N878">
        <v>45</v>
      </c>
      <c r="O878" t="b">
        <v>0</v>
      </c>
      <c r="P878" t="s">
        <v>8276</v>
      </c>
      <c r="Q878" t="str">
        <f t="shared" si="67"/>
        <v>music</v>
      </c>
      <c r="R878" t="str">
        <f t="shared" si="68"/>
        <v>jazz</v>
      </c>
      <c r="S878">
        <f t="shared" si="69"/>
        <v>2013</v>
      </c>
    </row>
    <row r="879" spans="1:19" ht="46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s="17">
        <f t="shared" si="65"/>
        <v>0.67549999999999999</v>
      </c>
      <c r="G879" t="s">
        <v>8220</v>
      </c>
      <c r="H879" t="s">
        <v>8223</v>
      </c>
      <c r="I879" t="s">
        <v>8245</v>
      </c>
      <c r="J879">
        <v>1387479360</v>
      </c>
      <c r="K879" s="10">
        <v>1384887360</v>
      </c>
      <c r="L879" s="15">
        <f t="shared" si="66"/>
        <v>41597.788888888885</v>
      </c>
      <c r="M879" t="b">
        <v>0</v>
      </c>
      <c r="N879">
        <v>29</v>
      </c>
      <c r="O879" t="b">
        <v>0</v>
      </c>
      <c r="P879" t="s">
        <v>8276</v>
      </c>
      <c r="Q879" t="str">
        <f t="shared" si="67"/>
        <v>music</v>
      </c>
      <c r="R879" t="str">
        <f t="shared" si="68"/>
        <v>jazz</v>
      </c>
      <c r="S879">
        <f t="shared" si="69"/>
        <v>2013</v>
      </c>
    </row>
    <row r="880" spans="1:19" ht="46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s="17">
        <f t="shared" si="65"/>
        <v>1.2999999999999999E-2</v>
      </c>
      <c r="G880" t="s">
        <v>8220</v>
      </c>
      <c r="H880" t="s">
        <v>8223</v>
      </c>
      <c r="I880" t="s">
        <v>8245</v>
      </c>
      <c r="J880">
        <v>1293082524</v>
      </c>
      <c r="K880" s="10">
        <v>1290490524</v>
      </c>
      <c r="L880" s="15">
        <f t="shared" si="66"/>
        <v>40505.232916666668</v>
      </c>
      <c r="M880" t="b">
        <v>0</v>
      </c>
      <c r="N880">
        <v>2</v>
      </c>
      <c r="O880" t="b">
        <v>0</v>
      </c>
      <c r="P880" t="s">
        <v>8276</v>
      </c>
      <c r="Q880" t="str">
        <f t="shared" si="67"/>
        <v>music</v>
      </c>
      <c r="R880" t="str">
        <f t="shared" si="68"/>
        <v>jazz</v>
      </c>
      <c r="S880">
        <f t="shared" si="69"/>
        <v>2010</v>
      </c>
    </row>
    <row r="881" spans="1:19" ht="46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s="17">
        <f t="shared" si="65"/>
        <v>0.30666666666666664</v>
      </c>
      <c r="G881" t="s">
        <v>8220</v>
      </c>
      <c r="H881" t="s">
        <v>8223</v>
      </c>
      <c r="I881" t="s">
        <v>8245</v>
      </c>
      <c r="J881">
        <v>1338321305</v>
      </c>
      <c r="K881" s="10">
        <v>1336506905</v>
      </c>
      <c r="L881" s="15">
        <f t="shared" si="66"/>
        <v>41037.829918981479</v>
      </c>
      <c r="M881" t="b">
        <v>0</v>
      </c>
      <c r="N881">
        <v>30</v>
      </c>
      <c r="O881" t="b">
        <v>0</v>
      </c>
      <c r="P881" t="s">
        <v>8276</v>
      </c>
      <c r="Q881" t="str">
        <f t="shared" si="67"/>
        <v>music</v>
      </c>
      <c r="R881" t="str">
        <f t="shared" si="68"/>
        <v>jazz</v>
      </c>
      <c r="S881">
        <f t="shared" si="69"/>
        <v>2012</v>
      </c>
    </row>
    <row r="882" spans="1:19" ht="46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s="17">
        <f t="shared" si="65"/>
        <v>2.9894179894179893E-2</v>
      </c>
      <c r="G882" t="s">
        <v>8220</v>
      </c>
      <c r="H882" t="s">
        <v>8223</v>
      </c>
      <c r="I882" t="s">
        <v>8245</v>
      </c>
      <c r="J882">
        <v>1351582938</v>
      </c>
      <c r="K882" s="10">
        <v>1348731738</v>
      </c>
      <c r="L882" s="15">
        <f t="shared" si="66"/>
        <v>41179.32104166667</v>
      </c>
      <c r="M882" t="b">
        <v>0</v>
      </c>
      <c r="N882">
        <v>8</v>
      </c>
      <c r="O882" t="b">
        <v>0</v>
      </c>
      <c r="P882" t="s">
        <v>8277</v>
      </c>
      <c r="Q882" t="str">
        <f t="shared" si="67"/>
        <v>music</v>
      </c>
      <c r="R882" t="str">
        <f t="shared" si="68"/>
        <v>indie rock</v>
      </c>
      <c r="S882">
        <f t="shared" si="69"/>
        <v>2012</v>
      </c>
    </row>
    <row r="883" spans="1:19" ht="46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s="17">
        <f t="shared" si="65"/>
        <v>8.0000000000000002E-3</v>
      </c>
      <c r="G883" t="s">
        <v>8220</v>
      </c>
      <c r="H883" t="s">
        <v>8223</v>
      </c>
      <c r="I883" t="s">
        <v>8245</v>
      </c>
      <c r="J883">
        <v>1326520886</v>
      </c>
      <c r="K883" s="10">
        <v>1322632886</v>
      </c>
      <c r="L883" s="15">
        <f t="shared" si="66"/>
        <v>40877.25099537037</v>
      </c>
      <c r="M883" t="b">
        <v>0</v>
      </c>
      <c r="N883">
        <v>1</v>
      </c>
      <c r="O883" t="b">
        <v>0</v>
      </c>
      <c r="P883" t="s">
        <v>8277</v>
      </c>
      <c r="Q883" t="str">
        <f t="shared" si="67"/>
        <v>music</v>
      </c>
      <c r="R883" t="str">
        <f t="shared" si="68"/>
        <v>indie rock</v>
      </c>
      <c r="S883">
        <f t="shared" si="69"/>
        <v>2011</v>
      </c>
    </row>
    <row r="884" spans="1:19" ht="46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s="17">
        <f t="shared" si="65"/>
        <v>0.20133333333333334</v>
      </c>
      <c r="G884" t="s">
        <v>8220</v>
      </c>
      <c r="H884" t="s">
        <v>8223</v>
      </c>
      <c r="I884" t="s">
        <v>8245</v>
      </c>
      <c r="J884">
        <v>1315341550</v>
      </c>
      <c r="K884" s="10">
        <v>1312490350</v>
      </c>
      <c r="L884" s="15">
        <f t="shared" si="66"/>
        <v>40759.860532407409</v>
      </c>
      <c r="M884" t="b">
        <v>0</v>
      </c>
      <c r="N884">
        <v>14</v>
      </c>
      <c r="O884" t="b">
        <v>0</v>
      </c>
      <c r="P884" t="s">
        <v>8277</v>
      </c>
      <c r="Q884" t="str">
        <f t="shared" si="67"/>
        <v>music</v>
      </c>
      <c r="R884" t="str">
        <f t="shared" si="68"/>
        <v>indie rock</v>
      </c>
      <c r="S884">
        <f t="shared" si="69"/>
        <v>2011</v>
      </c>
    </row>
    <row r="885" spans="1:19" ht="46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s="17">
        <f t="shared" si="65"/>
        <v>0.4002</v>
      </c>
      <c r="G885" t="s">
        <v>8220</v>
      </c>
      <c r="H885" t="s">
        <v>8223</v>
      </c>
      <c r="I885" t="s">
        <v>8245</v>
      </c>
      <c r="J885">
        <v>1456957635</v>
      </c>
      <c r="K885" s="10">
        <v>1451773635</v>
      </c>
      <c r="L885" s="15">
        <f t="shared" si="66"/>
        <v>42371.935590277775</v>
      </c>
      <c r="M885" t="b">
        <v>0</v>
      </c>
      <c r="N885">
        <v>24</v>
      </c>
      <c r="O885" t="b">
        <v>0</v>
      </c>
      <c r="P885" t="s">
        <v>8277</v>
      </c>
      <c r="Q885" t="str">
        <f t="shared" si="67"/>
        <v>music</v>
      </c>
      <c r="R885" t="str">
        <f t="shared" si="68"/>
        <v>indie rock</v>
      </c>
      <c r="S885">
        <f t="shared" si="69"/>
        <v>2016</v>
      </c>
    </row>
    <row r="886" spans="1:19" ht="46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s="17">
        <f t="shared" si="65"/>
        <v>0.01</v>
      </c>
      <c r="G886" t="s">
        <v>8220</v>
      </c>
      <c r="H886" t="s">
        <v>8223</v>
      </c>
      <c r="I886" t="s">
        <v>8245</v>
      </c>
      <c r="J886">
        <v>1336789860</v>
      </c>
      <c r="K886" s="10">
        <v>1331666146</v>
      </c>
      <c r="L886" s="15">
        <f t="shared" si="66"/>
        <v>40981.802615740744</v>
      </c>
      <c r="M886" t="b">
        <v>0</v>
      </c>
      <c r="N886">
        <v>2</v>
      </c>
      <c r="O886" t="b">
        <v>0</v>
      </c>
      <c r="P886" t="s">
        <v>8277</v>
      </c>
      <c r="Q886" t="str">
        <f t="shared" si="67"/>
        <v>music</v>
      </c>
      <c r="R886" t="str">
        <f t="shared" si="68"/>
        <v>indie rock</v>
      </c>
      <c r="S886">
        <f t="shared" si="69"/>
        <v>2012</v>
      </c>
    </row>
    <row r="887" spans="1:19" ht="46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s="17">
        <f t="shared" si="65"/>
        <v>0.75</v>
      </c>
      <c r="G887" t="s">
        <v>8220</v>
      </c>
      <c r="H887" t="s">
        <v>8223</v>
      </c>
      <c r="I887" t="s">
        <v>8245</v>
      </c>
      <c r="J887">
        <v>1483137311</v>
      </c>
      <c r="K887" s="10">
        <v>1481322911</v>
      </c>
      <c r="L887" s="15">
        <f t="shared" si="66"/>
        <v>42713.941099537042</v>
      </c>
      <c r="M887" t="b">
        <v>0</v>
      </c>
      <c r="N887">
        <v>21</v>
      </c>
      <c r="O887" t="b">
        <v>0</v>
      </c>
      <c r="P887" t="s">
        <v>8277</v>
      </c>
      <c r="Q887" t="str">
        <f t="shared" si="67"/>
        <v>music</v>
      </c>
      <c r="R887" t="str">
        <f t="shared" si="68"/>
        <v>indie rock</v>
      </c>
      <c r="S887">
        <f t="shared" si="69"/>
        <v>2016</v>
      </c>
    </row>
    <row r="888" spans="1:19" ht="46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s="17">
        <f t="shared" si="65"/>
        <v>0.41</v>
      </c>
      <c r="G888" t="s">
        <v>8220</v>
      </c>
      <c r="H888" t="s">
        <v>8223</v>
      </c>
      <c r="I888" t="s">
        <v>8245</v>
      </c>
      <c r="J888">
        <v>1473972813</v>
      </c>
      <c r="K888" s="10">
        <v>1471812813</v>
      </c>
      <c r="L888" s="15">
        <f t="shared" si="66"/>
        <v>42603.870520833334</v>
      </c>
      <c r="M888" t="b">
        <v>0</v>
      </c>
      <c r="N888">
        <v>7</v>
      </c>
      <c r="O888" t="b">
        <v>0</v>
      </c>
      <c r="P888" t="s">
        <v>8277</v>
      </c>
      <c r="Q888" t="str">
        <f t="shared" si="67"/>
        <v>music</v>
      </c>
      <c r="R888" t="str">
        <f t="shared" si="68"/>
        <v>indie rock</v>
      </c>
      <c r="S888">
        <f t="shared" si="69"/>
        <v>2016</v>
      </c>
    </row>
    <row r="889" spans="1:19" ht="46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s="17">
        <f t="shared" si="65"/>
        <v>0</v>
      </c>
      <c r="G889" t="s">
        <v>8220</v>
      </c>
      <c r="H889" t="s">
        <v>8223</v>
      </c>
      <c r="I889" t="s">
        <v>8245</v>
      </c>
      <c r="J889">
        <v>1338159655</v>
      </c>
      <c r="K889" s="10">
        <v>1335567655</v>
      </c>
      <c r="L889" s="15">
        <f t="shared" si="66"/>
        <v>41026.958969907406</v>
      </c>
      <c r="M889" t="b">
        <v>0</v>
      </c>
      <c r="N889">
        <v>0</v>
      </c>
      <c r="O889" t="b">
        <v>0</v>
      </c>
      <c r="P889" t="s">
        <v>8277</v>
      </c>
      <c r="Q889" t="str">
        <f t="shared" si="67"/>
        <v>music</v>
      </c>
      <c r="R889" t="str">
        <f t="shared" si="68"/>
        <v>indie rock</v>
      </c>
      <c r="S889">
        <f t="shared" si="69"/>
        <v>2012</v>
      </c>
    </row>
    <row r="890" spans="1:19" ht="46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s="17">
        <f t="shared" si="65"/>
        <v>7.1999999999999995E-2</v>
      </c>
      <c r="G890" t="s">
        <v>8220</v>
      </c>
      <c r="H890" t="s">
        <v>8223</v>
      </c>
      <c r="I890" t="s">
        <v>8245</v>
      </c>
      <c r="J890">
        <v>1314856800</v>
      </c>
      <c r="K890" s="10">
        <v>1311789885</v>
      </c>
      <c r="L890" s="15">
        <f t="shared" si="66"/>
        <v>40751.753298611111</v>
      </c>
      <c r="M890" t="b">
        <v>0</v>
      </c>
      <c r="N890">
        <v>4</v>
      </c>
      <c r="O890" t="b">
        <v>0</v>
      </c>
      <c r="P890" t="s">
        <v>8277</v>
      </c>
      <c r="Q890" t="str">
        <f t="shared" si="67"/>
        <v>music</v>
      </c>
      <c r="R890" t="str">
        <f t="shared" si="68"/>
        <v>indie rock</v>
      </c>
      <c r="S890">
        <f t="shared" si="69"/>
        <v>2011</v>
      </c>
    </row>
    <row r="891" spans="1:19" ht="46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s="17">
        <f t="shared" si="65"/>
        <v>9.4412800000000005E-2</v>
      </c>
      <c r="G891" t="s">
        <v>8220</v>
      </c>
      <c r="H891" t="s">
        <v>8223</v>
      </c>
      <c r="I891" t="s">
        <v>8245</v>
      </c>
      <c r="J891">
        <v>1412534943</v>
      </c>
      <c r="K891" s="10">
        <v>1409942943</v>
      </c>
      <c r="L891" s="15">
        <f t="shared" si="66"/>
        <v>41887.784062500003</v>
      </c>
      <c r="M891" t="b">
        <v>0</v>
      </c>
      <c r="N891">
        <v>32</v>
      </c>
      <c r="O891" t="b">
        <v>0</v>
      </c>
      <c r="P891" t="s">
        <v>8277</v>
      </c>
      <c r="Q891" t="str">
        <f t="shared" si="67"/>
        <v>music</v>
      </c>
      <c r="R891" t="str">
        <f t="shared" si="68"/>
        <v>indie rock</v>
      </c>
      <c r="S891">
        <f t="shared" si="69"/>
        <v>2014</v>
      </c>
    </row>
    <row r="892" spans="1:19" ht="46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s="17">
        <f t="shared" si="65"/>
        <v>4.1666666666666664E-2</v>
      </c>
      <c r="G892" t="s">
        <v>8220</v>
      </c>
      <c r="H892" t="s">
        <v>8223</v>
      </c>
      <c r="I892" t="s">
        <v>8245</v>
      </c>
      <c r="J892">
        <v>1385055979</v>
      </c>
      <c r="K892" s="10">
        <v>1382460379</v>
      </c>
      <c r="L892" s="15">
        <f t="shared" si="66"/>
        <v>41569.698831018519</v>
      </c>
      <c r="M892" t="b">
        <v>0</v>
      </c>
      <c r="N892">
        <v>4</v>
      </c>
      <c r="O892" t="b">
        <v>0</v>
      </c>
      <c r="P892" t="s">
        <v>8277</v>
      </c>
      <c r="Q892" t="str">
        <f t="shared" si="67"/>
        <v>music</v>
      </c>
      <c r="R892" t="str">
        <f t="shared" si="68"/>
        <v>indie rock</v>
      </c>
      <c r="S892">
        <f t="shared" si="69"/>
        <v>2013</v>
      </c>
    </row>
    <row r="893" spans="1:19" ht="46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s="17">
        <f t="shared" si="65"/>
        <v>3.2500000000000001E-2</v>
      </c>
      <c r="G893" t="s">
        <v>8220</v>
      </c>
      <c r="H893" t="s">
        <v>8223</v>
      </c>
      <c r="I893" t="s">
        <v>8245</v>
      </c>
      <c r="J893">
        <v>1408581930</v>
      </c>
      <c r="K893" s="10">
        <v>1405989930</v>
      </c>
      <c r="L893" s="15">
        <f t="shared" si="66"/>
        <v>41842.031597222223</v>
      </c>
      <c r="M893" t="b">
        <v>0</v>
      </c>
      <c r="N893">
        <v>9</v>
      </c>
      <c r="O893" t="b">
        <v>0</v>
      </c>
      <c r="P893" t="s">
        <v>8277</v>
      </c>
      <c r="Q893" t="str">
        <f t="shared" si="67"/>
        <v>music</v>
      </c>
      <c r="R893" t="str">
        <f t="shared" si="68"/>
        <v>indie rock</v>
      </c>
      <c r="S893">
        <f t="shared" si="69"/>
        <v>2014</v>
      </c>
    </row>
    <row r="894" spans="1:19" ht="46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s="17">
        <f t="shared" si="65"/>
        <v>0.40749999999999997</v>
      </c>
      <c r="G894" t="s">
        <v>8220</v>
      </c>
      <c r="H894" t="s">
        <v>8223</v>
      </c>
      <c r="I894" t="s">
        <v>8245</v>
      </c>
      <c r="J894">
        <v>1280635200</v>
      </c>
      <c r="K894" s="10">
        <v>1273121283</v>
      </c>
      <c r="L894" s="15">
        <f t="shared" si="66"/>
        <v>40304.20003472222</v>
      </c>
      <c r="M894" t="b">
        <v>0</v>
      </c>
      <c r="N894">
        <v>17</v>
      </c>
      <c r="O894" t="b">
        <v>0</v>
      </c>
      <c r="P894" t="s">
        <v>8277</v>
      </c>
      <c r="Q894" t="str">
        <f t="shared" si="67"/>
        <v>music</v>
      </c>
      <c r="R894" t="str">
        <f t="shared" si="68"/>
        <v>indie rock</v>
      </c>
      <c r="S894">
        <f t="shared" si="69"/>
        <v>2010</v>
      </c>
    </row>
    <row r="895" spans="1:19" ht="46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s="17">
        <f t="shared" si="65"/>
        <v>0.1</v>
      </c>
      <c r="G895" t="s">
        <v>8220</v>
      </c>
      <c r="H895" t="s">
        <v>8223</v>
      </c>
      <c r="I895" t="s">
        <v>8245</v>
      </c>
      <c r="J895">
        <v>1427920363</v>
      </c>
      <c r="K895" s="10">
        <v>1425331963</v>
      </c>
      <c r="L895" s="15">
        <f t="shared" si="66"/>
        <v>42065.897719907407</v>
      </c>
      <c r="M895" t="b">
        <v>0</v>
      </c>
      <c r="N895">
        <v>5</v>
      </c>
      <c r="O895" t="b">
        <v>0</v>
      </c>
      <c r="P895" t="s">
        <v>8277</v>
      </c>
      <c r="Q895" t="str">
        <f t="shared" si="67"/>
        <v>music</v>
      </c>
      <c r="R895" t="str">
        <f t="shared" si="68"/>
        <v>indie rock</v>
      </c>
      <c r="S895">
        <f t="shared" si="69"/>
        <v>2015</v>
      </c>
    </row>
    <row r="896" spans="1:19" ht="46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s="17">
        <f t="shared" si="65"/>
        <v>0.39169999999999999</v>
      </c>
      <c r="G896" t="s">
        <v>8220</v>
      </c>
      <c r="H896" t="s">
        <v>8223</v>
      </c>
      <c r="I896" t="s">
        <v>8245</v>
      </c>
      <c r="J896">
        <v>1465169610</v>
      </c>
      <c r="K896" s="10">
        <v>1462577610</v>
      </c>
      <c r="L896" s="15">
        <f t="shared" si="66"/>
        <v>42496.98159722222</v>
      </c>
      <c r="M896" t="b">
        <v>0</v>
      </c>
      <c r="N896">
        <v>53</v>
      </c>
      <c r="O896" t="b">
        <v>0</v>
      </c>
      <c r="P896" t="s">
        <v>8277</v>
      </c>
      <c r="Q896" t="str">
        <f t="shared" si="67"/>
        <v>music</v>
      </c>
      <c r="R896" t="str">
        <f t="shared" si="68"/>
        <v>indie rock</v>
      </c>
      <c r="S896">
        <f t="shared" si="69"/>
        <v>2016</v>
      </c>
    </row>
    <row r="897" spans="1:19" ht="46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s="17">
        <f t="shared" si="65"/>
        <v>2.4375000000000001E-2</v>
      </c>
      <c r="G897" t="s">
        <v>8220</v>
      </c>
      <c r="H897" t="s">
        <v>8223</v>
      </c>
      <c r="I897" t="s">
        <v>8245</v>
      </c>
      <c r="J897">
        <v>1287975829</v>
      </c>
      <c r="K897" s="10">
        <v>1284087829</v>
      </c>
      <c r="L897" s="15">
        <f t="shared" si="66"/>
        <v>40431.127650462964</v>
      </c>
      <c r="M897" t="b">
        <v>0</v>
      </c>
      <c r="N897">
        <v>7</v>
      </c>
      <c r="O897" t="b">
        <v>0</v>
      </c>
      <c r="P897" t="s">
        <v>8277</v>
      </c>
      <c r="Q897" t="str">
        <f t="shared" si="67"/>
        <v>music</v>
      </c>
      <c r="R897" t="str">
        <f t="shared" si="68"/>
        <v>indie rock</v>
      </c>
      <c r="S897">
        <f t="shared" si="69"/>
        <v>2010</v>
      </c>
    </row>
    <row r="898" spans="1:19" ht="46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s="17">
        <f t="shared" si="65"/>
        <v>0.4</v>
      </c>
      <c r="G898" t="s">
        <v>8220</v>
      </c>
      <c r="H898" t="s">
        <v>8223</v>
      </c>
      <c r="I898" t="s">
        <v>8245</v>
      </c>
      <c r="J898">
        <v>1440734400</v>
      </c>
      <c r="K898" s="10">
        <v>1438549026</v>
      </c>
      <c r="L898" s="15">
        <f t="shared" si="66"/>
        <v>42218.872986111106</v>
      </c>
      <c r="M898" t="b">
        <v>0</v>
      </c>
      <c r="N898">
        <v>72</v>
      </c>
      <c r="O898" t="b">
        <v>0</v>
      </c>
      <c r="P898" t="s">
        <v>8277</v>
      </c>
      <c r="Q898" t="str">
        <f t="shared" si="67"/>
        <v>music</v>
      </c>
      <c r="R898" t="str">
        <f t="shared" si="68"/>
        <v>indie rock</v>
      </c>
      <c r="S898">
        <f t="shared" si="69"/>
        <v>2015</v>
      </c>
    </row>
    <row r="899" spans="1:19" ht="46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s="17">
        <f t="shared" ref="F899:F962" si="70">E899/D899</f>
        <v>0</v>
      </c>
      <c r="G899" t="s">
        <v>8220</v>
      </c>
      <c r="H899" t="s">
        <v>8223</v>
      </c>
      <c r="I899" t="s">
        <v>8245</v>
      </c>
      <c r="J899">
        <v>1354123908</v>
      </c>
      <c r="K899" s="10">
        <v>1351528308</v>
      </c>
      <c r="L899" s="15">
        <f t="shared" ref="L899:L962" si="71">(K899/86400)+ DATE(1970,1,1)</f>
        <v>41211.688750000001</v>
      </c>
      <c r="M899" t="b">
        <v>0</v>
      </c>
      <c r="N899">
        <v>0</v>
      </c>
      <c r="O899" t="b">
        <v>0</v>
      </c>
      <c r="P899" t="s">
        <v>8277</v>
      </c>
      <c r="Q899" t="str">
        <f t="shared" ref="Q899:Q962" si="72">LEFT(P899, SEARCH("/",P899)-1)</f>
        <v>music</v>
      </c>
      <c r="R899" t="str">
        <f t="shared" ref="R899:R962" si="73">RIGHT(P899,LEN(P899)-FIND("/",P899))</f>
        <v>indie rock</v>
      </c>
      <c r="S899">
        <f t="shared" ref="S899:S962" si="74">YEAR(L899)</f>
        <v>2012</v>
      </c>
    </row>
    <row r="900" spans="1:19" ht="46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s="17">
        <f t="shared" si="70"/>
        <v>2.8000000000000001E-2</v>
      </c>
      <c r="G900" t="s">
        <v>8220</v>
      </c>
      <c r="H900" t="s">
        <v>8223</v>
      </c>
      <c r="I900" t="s">
        <v>8245</v>
      </c>
      <c r="J900">
        <v>1326651110</v>
      </c>
      <c r="K900" s="10">
        <v>1322763110</v>
      </c>
      <c r="L900" s="15">
        <f t="shared" si="71"/>
        <v>40878.758217592593</v>
      </c>
      <c r="M900" t="b">
        <v>0</v>
      </c>
      <c r="N900">
        <v>2</v>
      </c>
      <c r="O900" t="b">
        <v>0</v>
      </c>
      <c r="P900" t="s">
        <v>8277</v>
      </c>
      <c r="Q900" t="str">
        <f t="shared" si="72"/>
        <v>music</v>
      </c>
      <c r="R900" t="str">
        <f t="shared" si="73"/>
        <v>indie rock</v>
      </c>
      <c r="S900">
        <f t="shared" si="74"/>
        <v>2011</v>
      </c>
    </row>
    <row r="901" spans="1:19" ht="46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s="17">
        <f t="shared" si="70"/>
        <v>0.37333333333333335</v>
      </c>
      <c r="G901" t="s">
        <v>8220</v>
      </c>
      <c r="H901" t="s">
        <v>8223</v>
      </c>
      <c r="I901" t="s">
        <v>8245</v>
      </c>
      <c r="J901">
        <v>1306549362</v>
      </c>
      <c r="K901" s="10">
        <v>1302661362</v>
      </c>
      <c r="L901" s="15">
        <f t="shared" si="71"/>
        <v>40646.099097222221</v>
      </c>
      <c r="M901" t="b">
        <v>0</v>
      </c>
      <c r="N901">
        <v>8</v>
      </c>
      <c r="O901" t="b">
        <v>0</v>
      </c>
      <c r="P901" t="s">
        <v>8277</v>
      </c>
      <c r="Q901" t="str">
        <f t="shared" si="72"/>
        <v>music</v>
      </c>
      <c r="R901" t="str">
        <f t="shared" si="73"/>
        <v>indie rock</v>
      </c>
      <c r="S901">
        <f t="shared" si="74"/>
        <v>2011</v>
      </c>
    </row>
    <row r="902" spans="1:19" ht="3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s="17">
        <f t="shared" si="70"/>
        <v>4.1999999999999997E-3</v>
      </c>
      <c r="G902" t="s">
        <v>8220</v>
      </c>
      <c r="H902" t="s">
        <v>8223</v>
      </c>
      <c r="I902" t="s">
        <v>8245</v>
      </c>
      <c r="J902">
        <v>1459365802</v>
      </c>
      <c r="K902" s="10">
        <v>1456777402</v>
      </c>
      <c r="L902" s="15">
        <f t="shared" si="71"/>
        <v>42429.84956018519</v>
      </c>
      <c r="M902" t="b">
        <v>0</v>
      </c>
      <c r="N902">
        <v>2</v>
      </c>
      <c r="O902" t="b">
        <v>0</v>
      </c>
      <c r="P902" t="s">
        <v>8276</v>
      </c>
      <c r="Q902" t="str">
        <f t="shared" si="72"/>
        <v>music</v>
      </c>
      <c r="R902" t="str">
        <f t="shared" si="73"/>
        <v>jazz</v>
      </c>
      <c r="S902">
        <f t="shared" si="74"/>
        <v>2016</v>
      </c>
    </row>
    <row r="903" spans="1:19" ht="6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s="17">
        <f t="shared" si="70"/>
        <v>0</v>
      </c>
      <c r="G903" t="s">
        <v>8220</v>
      </c>
      <c r="H903" t="s">
        <v>8223</v>
      </c>
      <c r="I903" t="s">
        <v>8245</v>
      </c>
      <c r="J903">
        <v>1276024260</v>
      </c>
      <c r="K903" s="10">
        <v>1272050914</v>
      </c>
      <c r="L903" s="15">
        <f t="shared" si="71"/>
        <v>40291.81150462963</v>
      </c>
      <c r="M903" t="b">
        <v>0</v>
      </c>
      <c r="N903">
        <v>0</v>
      </c>
      <c r="O903" t="b">
        <v>0</v>
      </c>
      <c r="P903" t="s">
        <v>8276</v>
      </c>
      <c r="Q903" t="str">
        <f t="shared" si="72"/>
        <v>music</v>
      </c>
      <c r="R903" t="str">
        <f t="shared" si="73"/>
        <v>jazz</v>
      </c>
      <c r="S903">
        <f t="shared" si="74"/>
        <v>2010</v>
      </c>
    </row>
    <row r="904" spans="1:19" ht="46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s="17">
        <f t="shared" si="70"/>
        <v>3.0000000000000001E-3</v>
      </c>
      <c r="G904" t="s">
        <v>8220</v>
      </c>
      <c r="H904" t="s">
        <v>8223</v>
      </c>
      <c r="I904" t="s">
        <v>8245</v>
      </c>
      <c r="J904">
        <v>1409412600</v>
      </c>
      <c r="K904" s="10">
        <v>1404947422</v>
      </c>
      <c r="L904" s="15">
        <f t="shared" si="71"/>
        <v>41829.965532407405</v>
      </c>
      <c r="M904" t="b">
        <v>0</v>
      </c>
      <c r="N904">
        <v>3</v>
      </c>
      <c r="O904" t="b">
        <v>0</v>
      </c>
      <c r="P904" t="s">
        <v>8276</v>
      </c>
      <c r="Q904" t="str">
        <f t="shared" si="72"/>
        <v>music</v>
      </c>
      <c r="R904" t="str">
        <f t="shared" si="73"/>
        <v>jazz</v>
      </c>
      <c r="S904">
        <f t="shared" si="74"/>
        <v>2014</v>
      </c>
    </row>
    <row r="905" spans="1:19" ht="46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s="17">
        <f t="shared" si="70"/>
        <v>3.2000000000000001E-2</v>
      </c>
      <c r="G905" t="s">
        <v>8220</v>
      </c>
      <c r="H905" t="s">
        <v>8223</v>
      </c>
      <c r="I905" t="s">
        <v>8245</v>
      </c>
      <c r="J905">
        <v>1348367100</v>
      </c>
      <c r="K905" s="10">
        <v>1346180780</v>
      </c>
      <c r="L905" s="15">
        <f t="shared" si="71"/>
        <v>41149.796064814815</v>
      </c>
      <c r="M905" t="b">
        <v>0</v>
      </c>
      <c r="N905">
        <v>4</v>
      </c>
      <c r="O905" t="b">
        <v>0</v>
      </c>
      <c r="P905" t="s">
        <v>8276</v>
      </c>
      <c r="Q905" t="str">
        <f t="shared" si="72"/>
        <v>music</v>
      </c>
      <c r="R905" t="str">
        <f t="shared" si="73"/>
        <v>jazz</v>
      </c>
      <c r="S905">
        <f t="shared" si="74"/>
        <v>2012</v>
      </c>
    </row>
    <row r="906" spans="1:19" ht="46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s="17">
        <f t="shared" si="70"/>
        <v>3.0200000000000001E-3</v>
      </c>
      <c r="G906" t="s">
        <v>8220</v>
      </c>
      <c r="H906" t="s">
        <v>8223</v>
      </c>
      <c r="I906" t="s">
        <v>8245</v>
      </c>
      <c r="J906">
        <v>1451786137</v>
      </c>
      <c r="K906" s="10">
        <v>1449194137</v>
      </c>
      <c r="L906" s="15">
        <f t="shared" si="71"/>
        <v>42342.080289351856</v>
      </c>
      <c r="M906" t="b">
        <v>0</v>
      </c>
      <c r="N906">
        <v>3</v>
      </c>
      <c r="O906" t="b">
        <v>0</v>
      </c>
      <c r="P906" t="s">
        <v>8276</v>
      </c>
      <c r="Q906" t="str">
        <f t="shared" si="72"/>
        <v>music</v>
      </c>
      <c r="R906" t="str">
        <f t="shared" si="73"/>
        <v>jazz</v>
      </c>
      <c r="S906">
        <f t="shared" si="74"/>
        <v>2015</v>
      </c>
    </row>
    <row r="907" spans="1:19" ht="46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s="17">
        <f t="shared" si="70"/>
        <v>3.0153846153846153E-2</v>
      </c>
      <c r="G907" t="s">
        <v>8220</v>
      </c>
      <c r="H907" t="s">
        <v>8223</v>
      </c>
      <c r="I907" t="s">
        <v>8245</v>
      </c>
      <c r="J907">
        <v>1295847926</v>
      </c>
      <c r="K907" s="10">
        <v>1290663926</v>
      </c>
      <c r="L907" s="15">
        <f t="shared" si="71"/>
        <v>40507.239884259259</v>
      </c>
      <c r="M907" t="b">
        <v>0</v>
      </c>
      <c r="N907">
        <v>6</v>
      </c>
      <c r="O907" t="b">
        <v>0</v>
      </c>
      <c r="P907" t="s">
        <v>8276</v>
      </c>
      <c r="Q907" t="str">
        <f t="shared" si="72"/>
        <v>music</v>
      </c>
      <c r="R907" t="str">
        <f t="shared" si="73"/>
        <v>jazz</v>
      </c>
      <c r="S907">
        <f t="shared" si="74"/>
        <v>2010</v>
      </c>
    </row>
    <row r="908" spans="1:19" ht="3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s="17">
        <f t="shared" si="70"/>
        <v>0</v>
      </c>
      <c r="G908" t="s">
        <v>8220</v>
      </c>
      <c r="H908" t="s">
        <v>8223</v>
      </c>
      <c r="I908" t="s">
        <v>8245</v>
      </c>
      <c r="J908">
        <v>1394681590</v>
      </c>
      <c r="K908" s="10">
        <v>1392093190</v>
      </c>
      <c r="L908" s="15">
        <f t="shared" si="71"/>
        <v>41681.189699074072</v>
      </c>
      <c r="M908" t="b">
        <v>0</v>
      </c>
      <c r="N908">
        <v>0</v>
      </c>
      <c r="O908" t="b">
        <v>0</v>
      </c>
      <c r="P908" t="s">
        <v>8276</v>
      </c>
      <c r="Q908" t="str">
        <f t="shared" si="72"/>
        <v>music</v>
      </c>
      <c r="R908" t="str">
        <f t="shared" si="73"/>
        <v>jazz</v>
      </c>
      <c r="S908">
        <f t="shared" si="74"/>
        <v>2014</v>
      </c>
    </row>
    <row r="909" spans="1:19" ht="3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s="17">
        <f t="shared" si="70"/>
        <v>0</v>
      </c>
      <c r="G909" t="s">
        <v>8220</v>
      </c>
      <c r="H909" t="s">
        <v>8223</v>
      </c>
      <c r="I909" t="s">
        <v>8245</v>
      </c>
      <c r="J909">
        <v>1315715823</v>
      </c>
      <c r="K909" s="10">
        <v>1313123823</v>
      </c>
      <c r="L909" s="15">
        <f t="shared" si="71"/>
        <v>40767.192395833335</v>
      </c>
      <c r="M909" t="b">
        <v>0</v>
      </c>
      <c r="N909">
        <v>0</v>
      </c>
      <c r="O909" t="b">
        <v>0</v>
      </c>
      <c r="P909" t="s">
        <v>8276</v>
      </c>
      <c r="Q909" t="str">
        <f t="shared" si="72"/>
        <v>music</v>
      </c>
      <c r="R909" t="str">
        <f t="shared" si="73"/>
        <v>jazz</v>
      </c>
      <c r="S909">
        <f t="shared" si="74"/>
        <v>2011</v>
      </c>
    </row>
    <row r="910" spans="1:19" ht="46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s="17">
        <f t="shared" si="70"/>
        <v>0</v>
      </c>
      <c r="G910" t="s">
        <v>8220</v>
      </c>
      <c r="H910" t="s">
        <v>8223</v>
      </c>
      <c r="I910" t="s">
        <v>8245</v>
      </c>
      <c r="J910">
        <v>1280206740</v>
      </c>
      <c r="K910" s="10">
        <v>1276283655</v>
      </c>
      <c r="L910" s="15">
        <f t="shared" si="71"/>
        <v>40340.801562499997</v>
      </c>
      <c r="M910" t="b">
        <v>0</v>
      </c>
      <c r="N910">
        <v>0</v>
      </c>
      <c r="O910" t="b">
        <v>0</v>
      </c>
      <c r="P910" t="s">
        <v>8276</v>
      </c>
      <c r="Q910" t="str">
        <f t="shared" si="72"/>
        <v>music</v>
      </c>
      <c r="R910" t="str">
        <f t="shared" si="73"/>
        <v>jazz</v>
      </c>
      <c r="S910">
        <f t="shared" si="74"/>
        <v>2010</v>
      </c>
    </row>
    <row r="911" spans="1:19" ht="46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s="17">
        <f t="shared" si="70"/>
        <v>3.2500000000000001E-2</v>
      </c>
      <c r="G911" t="s">
        <v>8220</v>
      </c>
      <c r="H911" t="s">
        <v>8223</v>
      </c>
      <c r="I911" t="s">
        <v>8245</v>
      </c>
      <c r="J911">
        <v>1343016000</v>
      </c>
      <c r="K911" s="10">
        <v>1340296440</v>
      </c>
      <c r="L911" s="15">
        <f t="shared" si="71"/>
        <v>41081.69027777778</v>
      </c>
      <c r="M911" t="b">
        <v>0</v>
      </c>
      <c r="N911">
        <v>8</v>
      </c>
      <c r="O911" t="b">
        <v>0</v>
      </c>
      <c r="P911" t="s">
        <v>8276</v>
      </c>
      <c r="Q911" t="str">
        <f t="shared" si="72"/>
        <v>music</v>
      </c>
      <c r="R911" t="str">
        <f t="shared" si="73"/>
        <v>jazz</v>
      </c>
      <c r="S911">
        <f t="shared" si="74"/>
        <v>2012</v>
      </c>
    </row>
    <row r="912" spans="1:19" ht="46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s="17">
        <f t="shared" si="70"/>
        <v>0.22363636363636363</v>
      </c>
      <c r="G912" t="s">
        <v>8220</v>
      </c>
      <c r="H912" t="s">
        <v>8224</v>
      </c>
      <c r="I912" t="s">
        <v>8246</v>
      </c>
      <c r="J912">
        <v>1488546319</v>
      </c>
      <c r="K912" s="10">
        <v>1483362319</v>
      </c>
      <c r="L912" s="15">
        <f t="shared" si="71"/>
        <v>42737.545358796298</v>
      </c>
      <c r="M912" t="b">
        <v>0</v>
      </c>
      <c r="N912">
        <v>5</v>
      </c>
      <c r="O912" t="b">
        <v>0</v>
      </c>
      <c r="P912" t="s">
        <v>8276</v>
      </c>
      <c r="Q912" t="str">
        <f t="shared" si="72"/>
        <v>music</v>
      </c>
      <c r="R912" t="str">
        <f t="shared" si="73"/>
        <v>jazz</v>
      </c>
      <c r="S912">
        <f t="shared" si="74"/>
        <v>2017</v>
      </c>
    </row>
    <row r="913" spans="1:19" ht="46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s="17">
        <f t="shared" si="70"/>
        <v>0</v>
      </c>
      <c r="G913" t="s">
        <v>8220</v>
      </c>
      <c r="H913" t="s">
        <v>8223</v>
      </c>
      <c r="I913" t="s">
        <v>8245</v>
      </c>
      <c r="J913">
        <v>1390522045</v>
      </c>
      <c r="K913" s="10">
        <v>1388707645</v>
      </c>
      <c r="L913" s="15">
        <f t="shared" si="71"/>
        <v>41642.005150462966</v>
      </c>
      <c r="M913" t="b">
        <v>0</v>
      </c>
      <c r="N913">
        <v>0</v>
      </c>
      <c r="O913" t="b">
        <v>0</v>
      </c>
      <c r="P913" t="s">
        <v>8276</v>
      </c>
      <c r="Q913" t="str">
        <f t="shared" si="72"/>
        <v>music</v>
      </c>
      <c r="R913" t="str">
        <f t="shared" si="73"/>
        <v>jazz</v>
      </c>
      <c r="S913">
        <f t="shared" si="74"/>
        <v>2014</v>
      </c>
    </row>
    <row r="914" spans="1:19" ht="46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s="17">
        <f t="shared" si="70"/>
        <v>8.5714285714285719E-3</v>
      </c>
      <c r="G914" t="s">
        <v>8220</v>
      </c>
      <c r="H914" t="s">
        <v>8223</v>
      </c>
      <c r="I914" t="s">
        <v>8245</v>
      </c>
      <c r="J914">
        <v>1355197047</v>
      </c>
      <c r="K914" s="10">
        <v>1350009447</v>
      </c>
      <c r="L914" s="15">
        <f t="shared" si="71"/>
        <v>41194.109340277777</v>
      </c>
      <c r="M914" t="b">
        <v>0</v>
      </c>
      <c r="N914">
        <v>2</v>
      </c>
      <c r="O914" t="b">
        <v>0</v>
      </c>
      <c r="P914" t="s">
        <v>8276</v>
      </c>
      <c r="Q914" t="str">
        <f t="shared" si="72"/>
        <v>music</v>
      </c>
      <c r="R914" t="str">
        <f t="shared" si="73"/>
        <v>jazz</v>
      </c>
      <c r="S914">
        <f t="shared" si="74"/>
        <v>2012</v>
      </c>
    </row>
    <row r="915" spans="1:19" ht="46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s="17">
        <f t="shared" si="70"/>
        <v>6.6066666666666662E-2</v>
      </c>
      <c r="G915" t="s">
        <v>8220</v>
      </c>
      <c r="H915" t="s">
        <v>8223</v>
      </c>
      <c r="I915" t="s">
        <v>8245</v>
      </c>
      <c r="J915">
        <v>1336188019</v>
      </c>
      <c r="K915" s="10">
        <v>1333596019</v>
      </c>
      <c r="L915" s="15">
        <f t="shared" si="71"/>
        <v>41004.139108796298</v>
      </c>
      <c r="M915" t="b">
        <v>0</v>
      </c>
      <c r="N915">
        <v>24</v>
      </c>
      <c r="O915" t="b">
        <v>0</v>
      </c>
      <c r="P915" t="s">
        <v>8276</v>
      </c>
      <c r="Q915" t="str">
        <f t="shared" si="72"/>
        <v>music</v>
      </c>
      <c r="R915" t="str">
        <f t="shared" si="73"/>
        <v>jazz</v>
      </c>
      <c r="S915">
        <f t="shared" si="74"/>
        <v>2012</v>
      </c>
    </row>
    <row r="916" spans="1:19" ht="46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s="17">
        <f t="shared" si="70"/>
        <v>0</v>
      </c>
      <c r="G916" t="s">
        <v>8220</v>
      </c>
      <c r="H916" t="s">
        <v>8223</v>
      </c>
      <c r="I916" t="s">
        <v>8245</v>
      </c>
      <c r="J916">
        <v>1345918747</v>
      </c>
      <c r="K916" s="10">
        <v>1343326747</v>
      </c>
      <c r="L916" s="15">
        <f t="shared" si="71"/>
        <v>41116.763275462959</v>
      </c>
      <c r="M916" t="b">
        <v>0</v>
      </c>
      <c r="N916">
        <v>0</v>
      </c>
      <c r="O916" t="b">
        <v>0</v>
      </c>
      <c r="P916" t="s">
        <v>8276</v>
      </c>
      <c r="Q916" t="str">
        <f t="shared" si="72"/>
        <v>music</v>
      </c>
      <c r="R916" t="str">
        <f t="shared" si="73"/>
        <v>jazz</v>
      </c>
      <c r="S916">
        <f t="shared" si="74"/>
        <v>2012</v>
      </c>
    </row>
    <row r="917" spans="1:19" ht="46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s="17">
        <f t="shared" si="70"/>
        <v>5.7692307692307696E-2</v>
      </c>
      <c r="G917" t="s">
        <v>8220</v>
      </c>
      <c r="H917" t="s">
        <v>8223</v>
      </c>
      <c r="I917" t="s">
        <v>8245</v>
      </c>
      <c r="J917">
        <v>1330577940</v>
      </c>
      <c r="K917" s="10">
        <v>1327853914</v>
      </c>
      <c r="L917" s="15">
        <f t="shared" si="71"/>
        <v>40937.679560185185</v>
      </c>
      <c r="M917" t="b">
        <v>0</v>
      </c>
      <c r="N917">
        <v>9</v>
      </c>
      <c r="O917" t="b">
        <v>0</v>
      </c>
      <c r="P917" t="s">
        <v>8276</v>
      </c>
      <c r="Q917" t="str">
        <f t="shared" si="72"/>
        <v>music</v>
      </c>
      <c r="R917" t="str">
        <f t="shared" si="73"/>
        <v>jazz</v>
      </c>
      <c r="S917">
        <f t="shared" si="74"/>
        <v>2012</v>
      </c>
    </row>
    <row r="918" spans="1:19" ht="46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s="17">
        <f t="shared" si="70"/>
        <v>0</v>
      </c>
      <c r="G918" t="s">
        <v>8220</v>
      </c>
      <c r="H918" t="s">
        <v>8223</v>
      </c>
      <c r="I918" t="s">
        <v>8245</v>
      </c>
      <c r="J918">
        <v>1287723600</v>
      </c>
      <c r="K918" s="10">
        <v>1284409734</v>
      </c>
      <c r="L918" s="15">
        <f t="shared" si="71"/>
        <v>40434.853402777779</v>
      </c>
      <c r="M918" t="b">
        <v>0</v>
      </c>
      <c r="N918">
        <v>0</v>
      </c>
      <c r="O918" t="b">
        <v>0</v>
      </c>
      <c r="P918" t="s">
        <v>8276</v>
      </c>
      <c r="Q918" t="str">
        <f t="shared" si="72"/>
        <v>music</v>
      </c>
      <c r="R918" t="str">
        <f t="shared" si="73"/>
        <v>jazz</v>
      </c>
      <c r="S918">
        <f t="shared" si="74"/>
        <v>2010</v>
      </c>
    </row>
    <row r="919" spans="1:19" ht="46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s="17">
        <f t="shared" si="70"/>
        <v>6.0000000000000001E-3</v>
      </c>
      <c r="G919" t="s">
        <v>8220</v>
      </c>
      <c r="H919" t="s">
        <v>8223</v>
      </c>
      <c r="I919" t="s">
        <v>8245</v>
      </c>
      <c r="J919">
        <v>1405305000</v>
      </c>
      <c r="K919" s="10">
        <v>1402612730</v>
      </c>
      <c r="L919" s="15">
        <f t="shared" si="71"/>
        <v>41802.94363425926</v>
      </c>
      <c r="M919" t="b">
        <v>0</v>
      </c>
      <c r="N919">
        <v>1</v>
      </c>
      <c r="O919" t="b">
        <v>0</v>
      </c>
      <c r="P919" t="s">
        <v>8276</v>
      </c>
      <c r="Q919" t="str">
        <f t="shared" si="72"/>
        <v>music</v>
      </c>
      <c r="R919" t="str">
        <f t="shared" si="73"/>
        <v>jazz</v>
      </c>
      <c r="S919">
        <f t="shared" si="74"/>
        <v>2014</v>
      </c>
    </row>
    <row r="920" spans="1:19" ht="46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s="17">
        <f t="shared" si="70"/>
        <v>5.0256410256410255E-2</v>
      </c>
      <c r="G920" t="s">
        <v>8220</v>
      </c>
      <c r="H920" t="s">
        <v>8224</v>
      </c>
      <c r="I920" t="s">
        <v>8246</v>
      </c>
      <c r="J920">
        <v>1417474761</v>
      </c>
      <c r="K920" s="10">
        <v>1414879161</v>
      </c>
      <c r="L920" s="15">
        <f t="shared" si="71"/>
        <v>41944.916215277779</v>
      </c>
      <c r="M920" t="b">
        <v>0</v>
      </c>
      <c r="N920">
        <v>10</v>
      </c>
      <c r="O920" t="b">
        <v>0</v>
      </c>
      <c r="P920" t="s">
        <v>8276</v>
      </c>
      <c r="Q920" t="str">
        <f t="shared" si="72"/>
        <v>music</v>
      </c>
      <c r="R920" t="str">
        <f t="shared" si="73"/>
        <v>jazz</v>
      </c>
      <c r="S920">
        <f t="shared" si="74"/>
        <v>2014</v>
      </c>
    </row>
    <row r="921" spans="1:19" ht="16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s="17">
        <f t="shared" si="70"/>
        <v>5.0000000000000001E-3</v>
      </c>
      <c r="G921" t="s">
        <v>8220</v>
      </c>
      <c r="H921" t="s">
        <v>8223</v>
      </c>
      <c r="I921" t="s">
        <v>8245</v>
      </c>
      <c r="J921">
        <v>1355930645</v>
      </c>
      <c r="K921" s="10">
        <v>1352906645</v>
      </c>
      <c r="L921" s="15">
        <f t="shared" si="71"/>
        <v>41227.641724537039</v>
      </c>
      <c r="M921" t="b">
        <v>0</v>
      </c>
      <c r="N921">
        <v>1</v>
      </c>
      <c r="O921" t="b">
        <v>0</v>
      </c>
      <c r="P921" t="s">
        <v>8276</v>
      </c>
      <c r="Q921" t="str">
        <f t="shared" si="72"/>
        <v>music</v>
      </c>
      <c r="R921" t="str">
        <f t="shared" si="73"/>
        <v>jazz</v>
      </c>
      <c r="S921">
        <f t="shared" si="74"/>
        <v>2012</v>
      </c>
    </row>
    <row r="922" spans="1:19" ht="46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s="17">
        <f t="shared" si="70"/>
        <v>0</v>
      </c>
      <c r="G922" t="s">
        <v>8220</v>
      </c>
      <c r="H922" t="s">
        <v>8223</v>
      </c>
      <c r="I922" t="s">
        <v>8245</v>
      </c>
      <c r="J922">
        <v>1384448822</v>
      </c>
      <c r="K922" s="10">
        <v>1381853222</v>
      </c>
      <c r="L922" s="15">
        <f t="shared" si="71"/>
        <v>41562.671550925923</v>
      </c>
      <c r="M922" t="b">
        <v>0</v>
      </c>
      <c r="N922">
        <v>0</v>
      </c>
      <c r="O922" t="b">
        <v>0</v>
      </c>
      <c r="P922" t="s">
        <v>8276</v>
      </c>
      <c r="Q922" t="str">
        <f t="shared" si="72"/>
        <v>music</v>
      </c>
      <c r="R922" t="str">
        <f t="shared" si="73"/>
        <v>jazz</v>
      </c>
      <c r="S922">
        <f t="shared" si="74"/>
        <v>2013</v>
      </c>
    </row>
    <row r="923" spans="1:19" ht="46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s="17">
        <f t="shared" si="70"/>
        <v>0.309</v>
      </c>
      <c r="G923" t="s">
        <v>8220</v>
      </c>
      <c r="H923" t="s">
        <v>8223</v>
      </c>
      <c r="I923" t="s">
        <v>8245</v>
      </c>
      <c r="J923">
        <v>1323666376</v>
      </c>
      <c r="K923" s="10">
        <v>1320033976</v>
      </c>
      <c r="L923" s="15">
        <f t="shared" si="71"/>
        <v>40847.171018518522</v>
      </c>
      <c r="M923" t="b">
        <v>0</v>
      </c>
      <c r="N923">
        <v>20</v>
      </c>
      <c r="O923" t="b">
        <v>0</v>
      </c>
      <c r="P923" t="s">
        <v>8276</v>
      </c>
      <c r="Q923" t="str">
        <f t="shared" si="72"/>
        <v>music</v>
      </c>
      <c r="R923" t="str">
        <f t="shared" si="73"/>
        <v>jazz</v>
      </c>
      <c r="S923">
        <f t="shared" si="74"/>
        <v>2011</v>
      </c>
    </row>
    <row r="924" spans="1:19" ht="46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s="17">
        <f t="shared" si="70"/>
        <v>0.21037037037037037</v>
      </c>
      <c r="G924" t="s">
        <v>8220</v>
      </c>
      <c r="H924" t="s">
        <v>8223</v>
      </c>
      <c r="I924" t="s">
        <v>8245</v>
      </c>
      <c r="J924">
        <v>1412167393</v>
      </c>
      <c r="K924" s="10">
        <v>1409143393</v>
      </c>
      <c r="L924" s="15">
        <f t="shared" si="71"/>
        <v>41878.530011574076</v>
      </c>
      <c r="M924" t="b">
        <v>0</v>
      </c>
      <c r="N924">
        <v>30</v>
      </c>
      <c r="O924" t="b">
        <v>0</v>
      </c>
      <c r="P924" t="s">
        <v>8276</v>
      </c>
      <c r="Q924" t="str">
        <f t="shared" si="72"/>
        <v>music</v>
      </c>
      <c r="R924" t="str">
        <f t="shared" si="73"/>
        <v>jazz</v>
      </c>
      <c r="S924">
        <f t="shared" si="74"/>
        <v>2014</v>
      </c>
    </row>
    <row r="925" spans="1:19" ht="46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s="17">
        <f t="shared" si="70"/>
        <v>2.1999999999999999E-2</v>
      </c>
      <c r="G925" t="s">
        <v>8220</v>
      </c>
      <c r="H925" t="s">
        <v>8223</v>
      </c>
      <c r="I925" t="s">
        <v>8245</v>
      </c>
      <c r="J925">
        <v>1416614523</v>
      </c>
      <c r="K925" s="10">
        <v>1414018923</v>
      </c>
      <c r="L925" s="15">
        <f t="shared" si="71"/>
        <v>41934.959756944445</v>
      </c>
      <c r="M925" t="b">
        <v>0</v>
      </c>
      <c r="N925">
        <v>6</v>
      </c>
      <c r="O925" t="b">
        <v>0</v>
      </c>
      <c r="P925" t="s">
        <v>8276</v>
      </c>
      <c r="Q925" t="str">
        <f t="shared" si="72"/>
        <v>music</v>
      </c>
      <c r="R925" t="str">
        <f t="shared" si="73"/>
        <v>jazz</v>
      </c>
      <c r="S925">
        <f t="shared" si="74"/>
        <v>2014</v>
      </c>
    </row>
    <row r="926" spans="1:19" ht="46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s="17">
        <f t="shared" si="70"/>
        <v>0.109</v>
      </c>
      <c r="G926" t="s">
        <v>8220</v>
      </c>
      <c r="H926" t="s">
        <v>8223</v>
      </c>
      <c r="I926" t="s">
        <v>8245</v>
      </c>
      <c r="J926">
        <v>1360795069</v>
      </c>
      <c r="K926" s="10">
        <v>1358203069</v>
      </c>
      <c r="L926" s="15">
        <f t="shared" si="71"/>
        <v>41288.942928240736</v>
      </c>
      <c r="M926" t="b">
        <v>0</v>
      </c>
      <c r="N926">
        <v>15</v>
      </c>
      <c r="O926" t="b">
        <v>0</v>
      </c>
      <c r="P926" t="s">
        <v>8276</v>
      </c>
      <c r="Q926" t="str">
        <f t="shared" si="72"/>
        <v>music</v>
      </c>
      <c r="R926" t="str">
        <f t="shared" si="73"/>
        <v>jazz</v>
      </c>
      <c r="S926">
        <f t="shared" si="74"/>
        <v>2013</v>
      </c>
    </row>
    <row r="927" spans="1:19" ht="46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s="17">
        <f t="shared" si="70"/>
        <v>2.6666666666666668E-2</v>
      </c>
      <c r="G927" t="s">
        <v>8220</v>
      </c>
      <c r="H927" t="s">
        <v>8223</v>
      </c>
      <c r="I927" t="s">
        <v>8245</v>
      </c>
      <c r="J927">
        <v>1385590111</v>
      </c>
      <c r="K927" s="10">
        <v>1382994511</v>
      </c>
      <c r="L927" s="15">
        <f t="shared" si="71"/>
        <v>41575.880914351852</v>
      </c>
      <c r="M927" t="b">
        <v>0</v>
      </c>
      <c r="N927">
        <v>5</v>
      </c>
      <c r="O927" t="b">
        <v>0</v>
      </c>
      <c r="P927" t="s">
        <v>8276</v>
      </c>
      <c r="Q927" t="str">
        <f t="shared" si="72"/>
        <v>music</v>
      </c>
      <c r="R927" t="str">
        <f t="shared" si="73"/>
        <v>jazz</v>
      </c>
      <c r="S927">
        <f t="shared" si="74"/>
        <v>2013</v>
      </c>
    </row>
    <row r="928" spans="1:19" ht="46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s="17">
        <f t="shared" si="70"/>
        <v>0</v>
      </c>
      <c r="G928" t="s">
        <v>8220</v>
      </c>
      <c r="H928" t="s">
        <v>8223</v>
      </c>
      <c r="I928" t="s">
        <v>8245</v>
      </c>
      <c r="J928">
        <v>1278628800</v>
      </c>
      <c r="K928" s="10">
        <v>1276043330</v>
      </c>
      <c r="L928" s="15">
        <f t="shared" si="71"/>
        <v>40338.02002314815</v>
      </c>
      <c r="M928" t="b">
        <v>0</v>
      </c>
      <c r="N928">
        <v>0</v>
      </c>
      <c r="O928" t="b">
        <v>0</v>
      </c>
      <c r="P928" t="s">
        <v>8276</v>
      </c>
      <c r="Q928" t="str">
        <f t="shared" si="72"/>
        <v>music</v>
      </c>
      <c r="R928" t="str">
        <f t="shared" si="73"/>
        <v>jazz</v>
      </c>
      <c r="S928">
        <f t="shared" si="74"/>
        <v>2010</v>
      </c>
    </row>
    <row r="929" spans="1:19" ht="3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s="17">
        <f t="shared" si="70"/>
        <v>0</v>
      </c>
      <c r="G929" t="s">
        <v>8220</v>
      </c>
      <c r="H929" t="s">
        <v>8223</v>
      </c>
      <c r="I929" t="s">
        <v>8245</v>
      </c>
      <c r="J929">
        <v>1337024695</v>
      </c>
      <c r="K929" s="10">
        <v>1334432695</v>
      </c>
      <c r="L929" s="15">
        <f t="shared" si="71"/>
        <v>41013.822858796295</v>
      </c>
      <c r="M929" t="b">
        <v>0</v>
      </c>
      <c r="N929">
        <v>0</v>
      </c>
      <c r="O929" t="b">
        <v>0</v>
      </c>
      <c r="P929" t="s">
        <v>8276</v>
      </c>
      <c r="Q929" t="str">
        <f t="shared" si="72"/>
        <v>music</v>
      </c>
      <c r="R929" t="str">
        <f t="shared" si="73"/>
        <v>jazz</v>
      </c>
      <c r="S929">
        <f t="shared" si="74"/>
        <v>2012</v>
      </c>
    </row>
    <row r="930" spans="1:19" ht="46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s="17">
        <f t="shared" si="70"/>
        <v>0.10862068965517241</v>
      </c>
      <c r="G930" t="s">
        <v>8220</v>
      </c>
      <c r="H930" t="s">
        <v>8223</v>
      </c>
      <c r="I930" t="s">
        <v>8245</v>
      </c>
      <c r="J930">
        <v>1353196800</v>
      </c>
      <c r="K930" s="10">
        <v>1348864913</v>
      </c>
      <c r="L930" s="15">
        <f t="shared" si="71"/>
        <v>41180.86241898148</v>
      </c>
      <c r="M930" t="b">
        <v>0</v>
      </c>
      <c r="N930">
        <v>28</v>
      </c>
      <c r="O930" t="b">
        <v>0</v>
      </c>
      <c r="P930" t="s">
        <v>8276</v>
      </c>
      <c r="Q930" t="str">
        <f t="shared" si="72"/>
        <v>music</v>
      </c>
      <c r="R930" t="str">
        <f t="shared" si="73"/>
        <v>jazz</v>
      </c>
      <c r="S930">
        <f t="shared" si="74"/>
        <v>2012</v>
      </c>
    </row>
    <row r="931" spans="1:19" ht="46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s="17">
        <f t="shared" si="70"/>
        <v>0</v>
      </c>
      <c r="G931" t="s">
        <v>8220</v>
      </c>
      <c r="H931" t="s">
        <v>8223</v>
      </c>
      <c r="I931" t="s">
        <v>8245</v>
      </c>
      <c r="J931">
        <v>1333946569</v>
      </c>
      <c r="K931" s="10">
        <v>1331358169</v>
      </c>
      <c r="L931" s="15">
        <f t="shared" si="71"/>
        <v>40978.238067129627</v>
      </c>
      <c r="M931" t="b">
        <v>0</v>
      </c>
      <c r="N931">
        <v>0</v>
      </c>
      <c r="O931" t="b">
        <v>0</v>
      </c>
      <c r="P931" t="s">
        <v>8276</v>
      </c>
      <c r="Q931" t="str">
        <f t="shared" si="72"/>
        <v>music</v>
      </c>
      <c r="R931" t="str">
        <f t="shared" si="73"/>
        <v>jazz</v>
      </c>
      <c r="S931">
        <f t="shared" si="74"/>
        <v>2012</v>
      </c>
    </row>
    <row r="932" spans="1:19" ht="46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s="17">
        <f t="shared" si="70"/>
        <v>0.38333333333333336</v>
      </c>
      <c r="G932" t="s">
        <v>8220</v>
      </c>
      <c r="H932" t="s">
        <v>8223</v>
      </c>
      <c r="I932" t="s">
        <v>8245</v>
      </c>
      <c r="J932">
        <v>1277501520</v>
      </c>
      <c r="K932" s="10">
        <v>1273874306</v>
      </c>
      <c r="L932" s="15">
        <f t="shared" si="71"/>
        <v>40312.915578703702</v>
      </c>
      <c r="M932" t="b">
        <v>0</v>
      </c>
      <c r="N932">
        <v>5</v>
      </c>
      <c r="O932" t="b">
        <v>0</v>
      </c>
      <c r="P932" t="s">
        <v>8276</v>
      </c>
      <c r="Q932" t="str">
        <f t="shared" si="72"/>
        <v>music</v>
      </c>
      <c r="R932" t="str">
        <f t="shared" si="73"/>
        <v>jazz</v>
      </c>
      <c r="S932">
        <f t="shared" si="74"/>
        <v>2010</v>
      </c>
    </row>
    <row r="933" spans="1:19" ht="46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s="17">
        <f t="shared" si="70"/>
        <v>6.5500000000000003E-2</v>
      </c>
      <c r="G933" t="s">
        <v>8220</v>
      </c>
      <c r="H933" t="s">
        <v>8224</v>
      </c>
      <c r="I933" t="s">
        <v>8246</v>
      </c>
      <c r="J933">
        <v>1395007200</v>
      </c>
      <c r="K933" s="10">
        <v>1392021502</v>
      </c>
      <c r="L933" s="15">
        <f t="shared" si="71"/>
        <v>41680.359976851854</v>
      </c>
      <c r="M933" t="b">
        <v>0</v>
      </c>
      <c r="N933">
        <v>7</v>
      </c>
      <c r="O933" t="b">
        <v>0</v>
      </c>
      <c r="P933" t="s">
        <v>8276</v>
      </c>
      <c r="Q933" t="str">
        <f t="shared" si="72"/>
        <v>music</v>
      </c>
      <c r="R933" t="str">
        <f t="shared" si="73"/>
        <v>jazz</v>
      </c>
      <c r="S933">
        <f t="shared" si="74"/>
        <v>2014</v>
      </c>
    </row>
    <row r="934" spans="1:19" ht="3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s="17">
        <f t="shared" si="70"/>
        <v>0.14536842105263159</v>
      </c>
      <c r="G934" t="s">
        <v>8220</v>
      </c>
      <c r="H934" t="s">
        <v>8223</v>
      </c>
      <c r="I934" t="s">
        <v>8245</v>
      </c>
      <c r="J934">
        <v>1363990545</v>
      </c>
      <c r="K934" s="10">
        <v>1360106145</v>
      </c>
      <c r="L934" s="15">
        <f t="shared" si="71"/>
        <v>41310.969270833331</v>
      </c>
      <c r="M934" t="b">
        <v>0</v>
      </c>
      <c r="N934">
        <v>30</v>
      </c>
      <c r="O934" t="b">
        <v>0</v>
      </c>
      <c r="P934" t="s">
        <v>8276</v>
      </c>
      <c r="Q934" t="str">
        <f t="shared" si="72"/>
        <v>music</v>
      </c>
      <c r="R934" t="str">
        <f t="shared" si="73"/>
        <v>jazz</v>
      </c>
      <c r="S934">
        <f t="shared" si="74"/>
        <v>2013</v>
      </c>
    </row>
    <row r="935" spans="1:19" ht="46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s="17">
        <f t="shared" si="70"/>
        <v>0.06</v>
      </c>
      <c r="G935" t="s">
        <v>8220</v>
      </c>
      <c r="H935" t="s">
        <v>8223</v>
      </c>
      <c r="I935" t="s">
        <v>8245</v>
      </c>
      <c r="J935">
        <v>1399867409</v>
      </c>
      <c r="K935" s="10">
        <v>1394683409</v>
      </c>
      <c r="L935" s="15">
        <f t="shared" si="71"/>
        <v>41711.169085648144</v>
      </c>
      <c r="M935" t="b">
        <v>0</v>
      </c>
      <c r="N935">
        <v>2</v>
      </c>
      <c r="O935" t="b">
        <v>0</v>
      </c>
      <c r="P935" t="s">
        <v>8276</v>
      </c>
      <c r="Q935" t="str">
        <f t="shared" si="72"/>
        <v>music</v>
      </c>
      <c r="R935" t="str">
        <f t="shared" si="73"/>
        <v>jazz</v>
      </c>
      <c r="S935">
        <f t="shared" si="74"/>
        <v>2014</v>
      </c>
    </row>
    <row r="936" spans="1:19" ht="46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s="17">
        <f t="shared" si="70"/>
        <v>0.30399999999999999</v>
      </c>
      <c r="G936" t="s">
        <v>8220</v>
      </c>
      <c r="H936" t="s">
        <v>8228</v>
      </c>
      <c r="I936" t="s">
        <v>8250</v>
      </c>
      <c r="J936">
        <v>1399183200</v>
      </c>
      <c r="K936" s="10">
        <v>1396633284</v>
      </c>
      <c r="L936" s="15">
        <f t="shared" si="71"/>
        <v>41733.737083333333</v>
      </c>
      <c r="M936" t="b">
        <v>0</v>
      </c>
      <c r="N936">
        <v>30</v>
      </c>
      <c r="O936" t="b">
        <v>0</v>
      </c>
      <c r="P936" t="s">
        <v>8276</v>
      </c>
      <c r="Q936" t="str">
        <f t="shared" si="72"/>
        <v>music</v>
      </c>
      <c r="R936" t="str">
        <f t="shared" si="73"/>
        <v>jazz</v>
      </c>
      <c r="S936">
        <f t="shared" si="74"/>
        <v>2014</v>
      </c>
    </row>
    <row r="937" spans="1:19" ht="46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s="17">
        <f t="shared" si="70"/>
        <v>1.4285714285714285E-2</v>
      </c>
      <c r="G937" t="s">
        <v>8220</v>
      </c>
      <c r="H937" t="s">
        <v>8223</v>
      </c>
      <c r="I937" t="s">
        <v>8245</v>
      </c>
      <c r="J937">
        <v>1454054429</v>
      </c>
      <c r="K937" s="10">
        <v>1451462429</v>
      </c>
      <c r="L937" s="15">
        <f t="shared" si="71"/>
        <v>42368.333668981482</v>
      </c>
      <c r="M937" t="b">
        <v>0</v>
      </c>
      <c r="N937">
        <v>2</v>
      </c>
      <c r="O937" t="b">
        <v>0</v>
      </c>
      <c r="P937" t="s">
        <v>8276</v>
      </c>
      <c r="Q937" t="str">
        <f t="shared" si="72"/>
        <v>music</v>
      </c>
      <c r="R937" t="str">
        <f t="shared" si="73"/>
        <v>jazz</v>
      </c>
      <c r="S937">
        <f t="shared" si="74"/>
        <v>2015</v>
      </c>
    </row>
    <row r="938" spans="1:19" ht="46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s="17">
        <f t="shared" si="70"/>
        <v>0</v>
      </c>
      <c r="G938" t="s">
        <v>8220</v>
      </c>
      <c r="H938" t="s">
        <v>8223</v>
      </c>
      <c r="I938" t="s">
        <v>8245</v>
      </c>
      <c r="J938">
        <v>1326916800</v>
      </c>
      <c r="K938" s="10">
        <v>1323131689</v>
      </c>
      <c r="L938" s="15">
        <f t="shared" si="71"/>
        <v>40883.024178240739</v>
      </c>
      <c r="M938" t="b">
        <v>0</v>
      </c>
      <c r="N938">
        <v>0</v>
      </c>
      <c r="O938" t="b">
        <v>0</v>
      </c>
      <c r="P938" t="s">
        <v>8276</v>
      </c>
      <c r="Q938" t="str">
        <f t="shared" si="72"/>
        <v>music</v>
      </c>
      <c r="R938" t="str">
        <f t="shared" si="73"/>
        <v>jazz</v>
      </c>
      <c r="S938">
        <f t="shared" si="74"/>
        <v>2011</v>
      </c>
    </row>
    <row r="939" spans="1:19" ht="46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s="17">
        <f t="shared" si="70"/>
        <v>1.1428571428571429E-2</v>
      </c>
      <c r="G939" t="s">
        <v>8220</v>
      </c>
      <c r="H939" t="s">
        <v>8223</v>
      </c>
      <c r="I939" t="s">
        <v>8245</v>
      </c>
      <c r="J939">
        <v>1383509357</v>
      </c>
      <c r="K939" s="10">
        <v>1380913757</v>
      </c>
      <c r="L939" s="15">
        <f t="shared" si="71"/>
        <v>41551.798113425924</v>
      </c>
      <c r="M939" t="b">
        <v>0</v>
      </c>
      <c r="N939">
        <v>2</v>
      </c>
      <c r="O939" t="b">
        <v>0</v>
      </c>
      <c r="P939" t="s">
        <v>8276</v>
      </c>
      <c r="Q939" t="str">
        <f t="shared" si="72"/>
        <v>music</v>
      </c>
      <c r="R939" t="str">
        <f t="shared" si="73"/>
        <v>jazz</v>
      </c>
      <c r="S939">
        <f t="shared" si="74"/>
        <v>2013</v>
      </c>
    </row>
    <row r="940" spans="1:19" ht="46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s="17">
        <f t="shared" si="70"/>
        <v>3.5714285714285713E-3</v>
      </c>
      <c r="G940" t="s">
        <v>8220</v>
      </c>
      <c r="H940" t="s">
        <v>8223</v>
      </c>
      <c r="I940" t="s">
        <v>8245</v>
      </c>
      <c r="J940">
        <v>1346585448</v>
      </c>
      <c r="K940" s="10">
        <v>1343993448</v>
      </c>
      <c r="L940" s="15">
        <f t="shared" si="71"/>
        <v>41124.479722222226</v>
      </c>
      <c r="M940" t="b">
        <v>0</v>
      </c>
      <c r="N940">
        <v>1</v>
      </c>
      <c r="O940" t="b">
        <v>0</v>
      </c>
      <c r="P940" t="s">
        <v>8276</v>
      </c>
      <c r="Q940" t="str">
        <f t="shared" si="72"/>
        <v>music</v>
      </c>
      <c r="R940" t="str">
        <f t="shared" si="73"/>
        <v>jazz</v>
      </c>
      <c r="S940">
        <f t="shared" si="74"/>
        <v>2012</v>
      </c>
    </row>
    <row r="941" spans="1:19" ht="46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s="17">
        <f t="shared" si="70"/>
        <v>1.4545454545454545E-2</v>
      </c>
      <c r="G941" t="s">
        <v>8220</v>
      </c>
      <c r="H941" t="s">
        <v>8223</v>
      </c>
      <c r="I941" t="s">
        <v>8245</v>
      </c>
      <c r="J941">
        <v>1372622280</v>
      </c>
      <c r="K941" s="10">
        <v>1369246738</v>
      </c>
      <c r="L941" s="15">
        <f t="shared" si="71"/>
        <v>41416.763171296298</v>
      </c>
      <c r="M941" t="b">
        <v>0</v>
      </c>
      <c r="N941">
        <v>2</v>
      </c>
      <c r="O941" t="b">
        <v>0</v>
      </c>
      <c r="P941" t="s">
        <v>8276</v>
      </c>
      <c r="Q941" t="str">
        <f t="shared" si="72"/>
        <v>music</v>
      </c>
      <c r="R941" t="str">
        <f t="shared" si="73"/>
        <v>jazz</v>
      </c>
      <c r="S941">
        <f t="shared" si="74"/>
        <v>2013</v>
      </c>
    </row>
    <row r="942" spans="1:19" ht="46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s="17">
        <f t="shared" si="70"/>
        <v>0.17155555555555554</v>
      </c>
      <c r="G942" t="s">
        <v>8220</v>
      </c>
      <c r="H942" t="s">
        <v>8223</v>
      </c>
      <c r="I942" t="s">
        <v>8245</v>
      </c>
      <c r="J942">
        <v>1439251926</v>
      </c>
      <c r="K942" s="10">
        <v>1435363926</v>
      </c>
      <c r="L942" s="15">
        <f t="shared" si="71"/>
        <v>42182.008402777778</v>
      </c>
      <c r="M942" t="b">
        <v>0</v>
      </c>
      <c r="N942">
        <v>14</v>
      </c>
      <c r="O942" t="b">
        <v>0</v>
      </c>
      <c r="P942" t="s">
        <v>8271</v>
      </c>
      <c r="Q942" t="str">
        <f t="shared" si="72"/>
        <v>technology</v>
      </c>
      <c r="R942" t="str">
        <f t="shared" si="73"/>
        <v>wearables</v>
      </c>
      <c r="S942">
        <f t="shared" si="74"/>
        <v>2015</v>
      </c>
    </row>
    <row r="943" spans="1:19" ht="46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s="17">
        <f t="shared" si="70"/>
        <v>2.3220000000000001E-2</v>
      </c>
      <c r="G943" t="s">
        <v>8220</v>
      </c>
      <c r="H943" t="s">
        <v>8223</v>
      </c>
      <c r="I943" t="s">
        <v>8245</v>
      </c>
      <c r="J943">
        <v>1486693145</v>
      </c>
      <c r="K943" s="10">
        <v>1484101145</v>
      </c>
      <c r="L943" s="15">
        <f t="shared" si="71"/>
        <v>42746.096585648149</v>
      </c>
      <c r="M943" t="b">
        <v>0</v>
      </c>
      <c r="N943">
        <v>31</v>
      </c>
      <c r="O943" t="b">
        <v>0</v>
      </c>
      <c r="P943" t="s">
        <v>8271</v>
      </c>
      <c r="Q943" t="str">
        <f t="shared" si="72"/>
        <v>technology</v>
      </c>
      <c r="R943" t="str">
        <f t="shared" si="73"/>
        <v>wearables</v>
      </c>
      <c r="S943">
        <f t="shared" si="74"/>
        <v>2017</v>
      </c>
    </row>
    <row r="944" spans="1:19" ht="46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s="17">
        <f t="shared" si="70"/>
        <v>8.9066666666666669E-2</v>
      </c>
      <c r="G944" t="s">
        <v>8220</v>
      </c>
      <c r="H944" t="s">
        <v>8223</v>
      </c>
      <c r="I944" t="s">
        <v>8245</v>
      </c>
      <c r="J944">
        <v>1455826460</v>
      </c>
      <c r="K944" s="10">
        <v>1452716060</v>
      </c>
      <c r="L944" s="15">
        <f t="shared" si="71"/>
        <v>42382.843287037038</v>
      </c>
      <c r="M944" t="b">
        <v>0</v>
      </c>
      <c r="N944">
        <v>16</v>
      </c>
      <c r="O944" t="b">
        <v>0</v>
      </c>
      <c r="P944" t="s">
        <v>8271</v>
      </c>
      <c r="Q944" t="str">
        <f t="shared" si="72"/>
        <v>technology</v>
      </c>
      <c r="R944" t="str">
        <f t="shared" si="73"/>
        <v>wearables</v>
      </c>
      <c r="S944">
        <f t="shared" si="74"/>
        <v>2016</v>
      </c>
    </row>
    <row r="945" spans="1:19" ht="3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s="17">
        <f t="shared" si="70"/>
        <v>9.633333333333334E-2</v>
      </c>
      <c r="G945" t="s">
        <v>8220</v>
      </c>
      <c r="H945" t="s">
        <v>8223</v>
      </c>
      <c r="I945" t="s">
        <v>8245</v>
      </c>
      <c r="J945">
        <v>1480438905</v>
      </c>
      <c r="K945" s="10">
        <v>1477843305</v>
      </c>
      <c r="L945" s="15">
        <f t="shared" si="71"/>
        <v>42673.66788194445</v>
      </c>
      <c r="M945" t="b">
        <v>0</v>
      </c>
      <c r="N945">
        <v>12</v>
      </c>
      <c r="O945" t="b">
        <v>0</v>
      </c>
      <c r="P945" t="s">
        <v>8271</v>
      </c>
      <c r="Q945" t="str">
        <f t="shared" si="72"/>
        <v>technology</v>
      </c>
      <c r="R945" t="str">
        <f t="shared" si="73"/>
        <v>wearables</v>
      </c>
      <c r="S945">
        <f t="shared" si="74"/>
        <v>2016</v>
      </c>
    </row>
    <row r="946" spans="1:19" ht="46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s="17">
        <f t="shared" si="70"/>
        <v>0.13325999999999999</v>
      </c>
      <c r="G946" t="s">
        <v>8220</v>
      </c>
      <c r="H946" t="s">
        <v>8223</v>
      </c>
      <c r="I946" t="s">
        <v>8245</v>
      </c>
      <c r="J946">
        <v>1460988000</v>
      </c>
      <c r="K946" s="10">
        <v>1458050450</v>
      </c>
      <c r="L946" s="15">
        <f t="shared" si="71"/>
        <v>42444.583912037036</v>
      </c>
      <c r="M946" t="b">
        <v>0</v>
      </c>
      <c r="N946">
        <v>96</v>
      </c>
      <c r="O946" t="b">
        <v>0</v>
      </c>
      <c r="P946" t="s">
        <v>8271</v>
      </c>
      <c r="Q946" t="str">
        <f t="shared" si="72"/>
        <v>technology</v>
      </c>
      <c r="R946" t="str">
        <f t="shared" si="73"/>
        <v>wearables</v>
      </c>
      <c r="S946">
        <f t="shared" si="74"/>
        <v>2016</v>
      </c>
    </row>
    <row r="947" spans="1:19" ht="46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s="17">
        <f t="shared" si="70"/>
        <v>2.4840000000000001E-2</v>
      </c>
      <c r="G947" t="s">
        <v>8220</v>
      </c>
      <c r="H947" t="s">
        <v>8229</v>
      </c>
      <c r="I947" t="s">
        <v>8248</v>
      </c>
      <c r="J947">
        <v>1487462340</v>
      </c>
      <c r="K947" s="10">
        <v>1482958626</v>
      </c>
      <c r="L947" s="15">
        <f t="shared" si="71"/>
        <v>42732.872986111106</v>
      </c>
      <c r="M947" t="b">
        <v>0</v>
      </c>
      <c r="N947">
        <v>16</v>
      </c>
      <c r="O947" t="b">
        <v>0</v>
      </c>
      <c r="P947" t="s">
        <v>8271</v>
      </c>
      <c r="Q947" t="str">
        <f t="shared" si="72"/>
        <v>technology</v>
      </c>
      <c r="R947" t="str">
        <f t="shared" si="73"/>
        <v>wearables</v>
      </c>
      <c r="S947">
        <f t="shared" si="74"/>
        <v>2016</v>
      </c>
    </row>
    <row r="948" spans="1:19" ht="3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s="17">
        <f t="shared" si="70"/>
        <v>1.9066666666666666E-2</v>
      </c>
      <c r="G948" t="s">
        <v>8220</v>
      </c>
      <c r="H948" t="s">
        <v>8223</v>
      </c>
      <c r="I948" t="s">
        <v>8245</v>
      </c>
      <c r="J948">
        <v>1473444048</v>
      </c>
      <c r="K948" s="10">
        <v>1470852048</v>
      </c>
      <c r="L948" s="15">
        <f t="shared" si="71"/>
        <v>42592.750555555554</v>
      </c>
      <c r="M948" t="b">
        <v>0</v>
      </c>
      <c r="N948">
        <v>5</v>
      </c>
      <c r="O948" t="b">
        <v>0</v>
      </c>
      <c r="P948" t="s">
        <v>8271</v>
      </c>
      <c r="Q948" t="str">
        <f t="shared" si="72"/>
        <v>technology</v>
      </c>
      <c r="R948" t="str">
        <f t="shared" si="73"/>
        <v>wearables</v>
      </c>
      <c r="S948">
        <f t="shared" si="74"/>
        <v>2016</v>
      </c>
    </row>
    <row r="949" spans="1:19" ht="46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s="17">
        <f t="shared" si="70"/>
        <v>0</v>
      </c>
      <c r="G949" t="s">
        <v>8220</v>
      </c>
      <c r="H949" t="s">
        <v>8223</v>
      </c>
      <c r="I949" t="s">
        <v>8245</v>
      </c>
      <c r="J949">
        <v>1467312306</v>
      </c>
      <c r="K949" s="10">
        <v>1462128306</v>
      </c>
      <c r="L949" s="15">
        <f t="shared" si="71"/>
        <v>42491.781319444446</v>
      </c>
      <c r="M949" t="b">
        <v>0</v>
      </c>
      <c r="N949">
        <v>0</v>
      </c>
      <c r="O949" t="b">
        <v>0</v>
      </c>
      <c r="P949" t="s">
        <v>8271</v>
      </c>
      <c r="Q949" t="str">
        <f t="shared" si="72"/>
        <v>technology</v>
      </c>
      <c r="R949" t="str">
        <f t="shared" si="73"/>
        <v>wearables</v>
      </c>
      <c r="S949">
        <f t="shared" si="74"/>
        <v>2016</v>
      </c>
    </row>
    <row r="950" spans="1:19" ht="46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s="17">
        <f t="shared" si="70"/>
        <v>0.12</v>
      </c>
      <c r="G950" t="s">
        <v>8220</v>
      </c>
      <c r="H950" t="s">
        <v>8232</v>
      </c>
      <c r="I950" t="s">
        <v>8248</v>
      </c>
      <c r="J950">
        <v>1457812364</v>
      </c>
      <c r="K950" s="10">
        <v>1455220364</v>
      </c>
      <c r="L950" s="15">
        <f t="shared" si="71"/>
        <v>42411.828287037039</v>
      </c>
      <c r="M950" t="b">
        <v>0</v>
      </c>
      <c r="N950">
        <v>8</v>
      </c>
      <c r="O950" t="b">
        <v>0</v>
      </c>
      <c r="P950" t="s">
        <v>8271</v>
      </c>
      <c r="Q950" t="str">
        <f t="shared" si="72"/>
        <v>technology</v>
      </c>
      <c r="R950" t="str">
        <f t="shared" si="73"/>
        <v>wearables</v>
      </c>
      <c r="S950">
        <f t="shared" si="74"/>
        <v>2016</v>
      </c>
    </row>
    <row r="951" spans="1:19" ht="46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s="17">
        <f t="shared" si="70"/>
        <v>1.3650000000000001E-2</v>
      </c>
      <c r="G951" t="s">
        <v>8220</v>
      </c>
      <c r="H951" t="s">
        <v>8235</v>
      </c>
      <c r="I951" t="s">
        <v>8248</v>
      </c>
      <c r="J951">
        <v>1456016576</v>
      </c>
      <c r="K951" s="10">
        <v>1450832576</v>
      </c>
      <c r="L951" s="15">
        <f t="shared" si="71"/>
        <v>42361.043703703705</v>
      </c>
      <c r="M951" t="b">
        <v>0</v>
      </c>
      <c r="N951">
        <v>7</v>
      </c>
      <c r="O951" t="b">
        <v>0</v>
      </c>
      <c r="P951" t="s">
        <v>8271</v>
      </c>
      <c r="Q951" t="str">
        <f t="shared" si="72"/>
        <v>technology</v>
      </c>
      <c r="R951" t="str">
        <f t="shared" si="73"/>
        <v>wearables</v>
      </c>
      <c r="S951">
        <f t="shared" si="74"/>
        <v>2015</v>
      </c>
    </row>
    <row r="952" spans="1:19" ht="46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s="17">
        <f t="shared" si="70"/>
        <v>0.28039999999999998</v>
      </c>
      <c r="G952" t="s">
        <v>8220</v>
      </c>
      <c r="H952" t="s">
        <v>8228</v>
      </c>
      <c r="I952" t="s">
        <v>8250</v>
      </c>
      <c r="J952">
        <v>1453053661</v>
      </c>
      <c r="K952" s="10">
        <v>1450461661</v>
      </c>
      <c r="L952" s="15">
        <f t="shared" si="71"/>
        <v>42356.750706018516</v>
      </c>
      <c r="M952" t="b">
        <v>0</v>
      </c>
      <c r="N952">
        <v>24</v>
      </c>
      <c r="O952" t="b">
        <v>0</v>
      </c>
      <c r="P952" t="s">
        <v>8271</v>
      </c>
      <c r="Q952" t="str">
        <f t="shared" si="72"/>
        <v>technology</v>
      </c>
      <c r="R952" t="str">
        <f t="shared" si="73"/>
        <v>wearables</v>
      </c>
      <c r="S952">
        <f t="shared" si="74"/>
        <v>2015</v>
      </c>
    </row>
    <row r="953" spans="1:19" ht="16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s="17">
        <f t="shared" si="70"/>
        <v>0.38390000000000002</v>
      </c>
      <c r="G953" t="s">
        <v>8220</v>
      </c>
      <c r="H953" t="s">
        <v>8223</v>
      </c>
      <c r="I953" t="s">
        <v>8245</v>
      </c>
      <c r="J953">
        <v>1465054872</v>
      </c>
      <c r="K953" s="10">
        <v>1461166872</v>
      </c>
      <c r="L953" s="15">
        <f t="shared" si="71"/>
        <v>42480.653611111113</v>
      </c>
      <c r="M953" t="b">
        <v>0</v>
      </c>
      <c r="N953">
        <v>121</v>
      </c>
      <c r="O953" t="b">
        <v>0</v>
      </c>
      <c r="P953" t="s">
        <v>8271</v>
      </c>
      <c r="Q953" t="str">
        <f t="shared" si="72"/>
        <v>technology</v>
      </c>
      <c r="R953" t="str">
        <f t="shared" si="73"/>
        <v>wearables</v>
      </c>
      <c r="S953">
        <f t="shared" si="74"/>
        <v>2016</v>
      </c>
    </row>
    <row r="954" spans="1:19" ht="3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s="17">
        <f t="shared" si="70"/>
        <v>0.39942857142857141</v>
      </c>
      <c r="G954" t="s">
        <v>8220</v>
      </c>
      <c r="H954" t="s">
        <v>8223</v>
      </c>
      <c r="I954" t="s">
        <v>8245</v>
      </c>
      <c r="J954">
        <v>1479483812</v>
      </c>
      <c r="K954" s="10">
        <v>1476888212</v>
      </c>
      <c r="L954" s="15">
        <f t="shared" si="71"/>
        <v>42662.613564814819</v>
      </c>
      <c r="M954" t="b">
        <v>0</v>
      </c>
      <c r="N954">
        <v>196</v>
      </c>
      <c r="O954" t="b">
        <v>0</v>
      </c>
      <c r="P954" t="s">
        <v>8271</v>
      </c>
      <c r="Q954" t="str">
        <f t="shared" si="72"/>
        <v>technology</v>
      </c>
      <c r="R954" t="str">
        <f t="shared" si="73"/>
        <v>wearables</v>
      </c>
      <c r="S954">
        <f t="shared" si="74"/>
        <v>2016</v>
      </c>
    </row>
    <row r="955" spans="1:19" ht="46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s="17">
        <f t="shared" si="70"/>
        <v>8.3999999999999995E-3</v>
      </c>
      <c r="G955" t="s">
        <v>8220</v>
      </c>
      <c r="H955" t="s">
        <v>8223</v>
      </c>
      <c r="I955" t="s">
        <v>8245</v>
      </c>
      <c r="J955">
        <v>1422158199</v>
      </c>
      <c r="K955" s="10">
        <v>1419566199</v>
      </c>
      <c r="L955" s="15">
        <f t="shared" si="71"/>
        <v>41999.164340277777</v>
      </c>
      <c r="M955" t="b">
        <v>0</v>
      </c>
      <c r="N955">
        <v>5</v>
      </c>
      <c r="O955" t="b">
        <v>0</v>
      </c>
      <c r="P955" t="s">
        <v>8271</v>
      </c>
      <c r="Q955" t="str">
        <f t="shared" si="72"/>
        <v>technology</v>
      </c>
      <c r="R955" t="str">
        <f t="shared" si="73"/>
        <v>wearables</v>
      </c>
      <c r="S955">
        <f t="shared" si="74"/>
        <v>2014</v>
      </c>
    </row>
    <row r="956" spans="1:19" ht="46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s="17">
        <f t="shared" si="70"/>
        <v>0.43406666666666666</v>
      </c>
      <c r="G956" t="s">
        <v>8220</v>
      </c>
      <c r="H956" t="s">
        <v>8223</v>
      </c>
      <c r="I956" t="s">
        <v>8245</v>
      </c>
      <c r="J956">
        <v>1440100839</v>
      </c>
      <c r="K956" s="10">
        <v>1436472039</v>
      </c>
      <c r="L956" s="15">
        <f t="shared" si="71"/>
        <v>42194.833784722221</v>
      </c>
      <c r="M956" t="b">
        <v>0</v>
      </c>
      <c r="N956">
        <v>73</v>
      </c>
      <c r="O956" t="b">
        <v>0</v>
      </c>
      <c r="P956" t="s">
        <v>8271</v>
      </c>
      <c r="Q956" t="str">
        <f t="shared" si="72"/>
        <v>technology</v>
      </c>
      <c r="R956" t="str">
        <f t="shared" si="73"/>
        <v>wearables</v>
      </c>
      <c r="S956">
        <f t="shared" si="74"/>
        <v>2015</v>
      </c>
    </row>
    <row r="957" spans="1:19" ht="46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s="17">
        <f t="shared" si="70"/>
        <v>5.6613333333333335E-2</v>
      </c>
      <c r="G957" t="s">
        <v>8220</v>
      </c>
      <c r="H957" t="s">
        <v>8223</v>
      </c>
      <c r="I957" t="s">
        <v>8245</v>
      </c>
      <c r="J957">
        <v>1473750300</v>
      </c>
      <c r="K957" s="10">
        <v>1470294300</v>
      </c>
      <c r="L957" s="15">
        <f t="shared" si="71"/>
        <v>42586.295138888891</v>
      </c>
      <c r="M957" t="b">
        <v>0</v>
      </c>
      <c r="N957">
        <v>93</v>
      </c>
      <c r="O957" t="b">
        <v>0</v>
      </c>
      <c r="P957" t="s">
        <v>8271</v>
      </c>
      <c r="Q957" t="str">
        <f t="shared" si="72"/>
        <v>technology</v>
      </c>
      <c r="R957" t="str">
        <f t="shared" si="73"/>
        <v>wearables</v>
      </c>
      <c r="S957">
        <f t="shared" si="74"/>
        <v>2016</v>
      </c>
    </row>
    <row r="958" spans="1:19" ht="6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s="17">
        <f t="shared" si="70"/>
        <v>1.7219999999999999E-2</v>
      </c>
      <c r="G958" t="s">
        <v>8220</v>
      </c>
      <c r="H958" t="s">
        <v>8223</v>
      </c>
      <c r="I958" t="s">
        <v>8245</v>
      </c>
      <c r="J958">
        <v>1430081759</v>
      </c>
      <c r="K958" s="10">
        <v>1424901359</v>
      </c>
      <c r="L958" s="15">
        <f t="shared" si="71"/>
        <v>42060.913877314815</v>
      </c>
      <c r="M958" t="b">
        <v>0</v>
      </c>
      <c r="N958">
        <v>17</v>
      </c>
      <c r="O958" t="b">
        <v>0</v>
      </c>
      <c r="P958" t="s">
        <v>8271</v>
      </c>
      <c r="Q958" t="str">
        <f t="shared" si="72"/>
        <v>technology</v>
      </c>
      <c r="R958" t="str">
        <f t="shared" si="73"/>
        <v>wearables</v>
      </c>
      <c r="S958">
        <f t="shared" si="74"/>
        <v>2015</v>
      </c>
    </row>
    <row r="959" spans="1:19" ht="3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s="17">
        <f t="shared" si="70"/>
        <v>1.9416666666666665E-2</v>
      </c>
      <c r="G959" t="s">
        <v>8220</v>
      </c>
      <c r="H959" t="s">
        <v>8223</v>
      </c>
      <c r="I959" t="s">
        <v>8245</v>
      </c>
      <c r="J959">
        <v>1479392133</v>
      </c>
      <c r="K959" s="10">
        <v>1476710133</v>
      </c>
      <c r="L959" s="15">
        <f t="shared" si="71"/>
        <v>42660.552465277782</v>
      </c>
      <c r="M959" t="b">
        <v>0</v>
      </c>
      <c r="N959">
        <v>7</v>
      </c>
      <c r="O959" t="b">
        <v>0</v>
      </c>
      <c r="P959" t="s">
        <v>8271</v>
      </c>
      <c r="Q959" t="str">
        <f t="shared" si="72"/>
        <v>technology</v>
      </c>
      <c r="R959" t="str">
        <f t="shared" si="73"/>
        <v>wearables</v>
      </c>
      <c r="S959">
        <f t="shared" si="74"/>
        <v>2016</v>
      </c>
    </row>
    <row r="960" spans="1:19" ht="46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s="17">
        <f t="shared" si="70"/>
        <v>0.11328275684711328</v>
      </c>
      <c r="G960" t="s">
        <v>8220</v>
      </c>
      <c r="H960" t="s">
        <v>8223</v>
      </c>
      <c r="I960" t="s">
        <v>8245</v>
      </c>
      <c r="J960">
        <v>1428641940</v>
      </c>
      <c r="K960" s="10">
        <v>1426792563</v>
      </c>
      <c r="L960" s="15">
        <f t="shared" si="71"/>
        <v>42082.802812499998</v>
      </c>
      <c r="M960" t="b">
        <v>0</v>
      </c>
      <c r="N960">
        <v>17</v>
      </c>
      <c r="O960" t="b">
        <v>0</v>
      </c>
      <c r="P960" t="s">
        <v>8271</v>
      </c>
      <c r="Q960" t="str">
        <f t="shared" si="72"/>
        <v>technology</v>
      </c>
      <c r="R960" t="str">
        <f t="shared" si="73"/>
        <v>wearables</v>
      </c>
      <c r="S960">
        <f t="shared" si="74"/>
        <v>2015</v>
      </c>
    </row>
    <row r="961" spans="1:19" ht="46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s="17">
        <f t="shared" si="70"/>
        <v>0.3886</v>
      </c>
      <c r="G961" t="s">
        <v>8220</v>
      </c>
      <c r="H961" t="s">
        <v>8223</v>
      </c>
      <c r="I961" t="s">
        <v>8245</v>
      </c>
      <c r="J961">
        <v>1421640665</v>
      </c>
      <c r="K961" s="10">
        <v>1419048665</v>
      </c>
      <c r="L961" s="15">
        <f t="shared" si="71"/>
        <v>41993.174363425926</v>
      </c>
      <c r="M961" t="b">
        <v>0</v>
      </c>
      <c r="N961">
        <v>171</v>
      </c>
      <c r="O961" t="b">
        <v>0</v>
      </c>
      <c r="P961" t="s">
        <v>8271</v>
      </c>
      <c r="Q961" t="str">
        <f t="shared" si="72"/>
        <v>technology</v>
      </c>
      <c r="R961" t="str">
        <f t="shared" si="73"/>
        <v>wearables</v>
      </c>
      <c r="S961">
        <f t="shared" si="74"/>
        <v>2014</v>
      </c>
    </row>
    <row r="962" spans="1:19" ht="46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s="17">
        <f t="shared" si="70"/>
        <v>0.46100628930817611</v>
      </c>
      <c r="G962" t="s">
        <v>8220</v>
      </c>
      <c r="H962" t="s">
        <v>8223</v>
      </c>
      <c r="I962" t="s">
        <v>8245</v>
      </c>
      <c r="J962">
        <v>1489500155</v>
      </c>
      <c r="K962" s="10">
        <v>1485874955</v>
      </c>
      <c r="L962" s="15">
        <f t="shared" si="71"/>
        <v>42766.626793981486</v>
      </c>
      <c r="M962" t="b">
        <v>0</v>
      </c>
      <c r="N962">
        <v>188</v>
      </c>
      <c r="O962" t="b">
        <v>0</v>
      </c>
      <c r="P962" t="s">
        <v>8271</v>
      </c>
      <c r="Q962" t="str">
        <f t="shared" si="72"/>
        <v>technology</v>
      </c>
      <c r="R962" t="str">
        <f t="shared" si="73"/>
        <v>wearables</v>
      </c>
      <c r="S962">
        <f t="shared" si="74"/>
        <v>2017</v>
      </c>
    </row>
    <row r="963" spans="1:19" ht="3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s="17">
        <f t="shared" ref="F963:F1026" si="75">E963/D963</f>
        <v>0.42188421052631581</v>
      </c>
      <c r="G963" t="s">
        <v>8220</v>
      </c>
      <c r="H963" t="s">
        <v>8223</v>
      </c>
      <c r="I963" t="s">
        <v>8245</v>
      </c>
      <c r="J963">
        <v>1487617200</v>
      </c>
      <c r="K963" s="10">
        <v>1483634335</v>
      </c>
      <c r="L963" s="15">
        <f t="shared" ref="L963:L1026" si="76">(K963/86400)+ DATE(1970,1,1)</f>
        <v>42740.693692129629</v>
      </c>
      <c r="M963" t="b">
        <v>0</v>
      </c>
      <c r="N963">
        <v>110</v>
      </c>
      <c r="O963" t="b">
        <v>0</v>
      </c>
      <c r="P963" t="s">
        <v>8271</v>
      </c>
      <c r="Q963" t="str">
        <f t="shared" ref="Q963:Q1026" si="77">LEFT(P963, SEARCH("/",P963)-1)</f>
        <v>technology</v>
      </c>
      <c r="R963" t="str">
        <f t="shared" ref="R963:R1026" si="78">RIGHT(P963,LEN(P963)-FIND("/",P963))</f>
        <v>wearables</v>
      </c>
      <c r="S963">
        <f t="shared" ref="S963:S1026" si="79">YEAR(L963)</f>
        <v>2017</v>
      </c>
    </row>
    <row r="964" spans="1:19" ht="46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s="17">
        <f t="shared" si="75"/>
        <v>0.2848</v>
      </c>
      <c r="G964" t="s">
        <v>8220</v>
      </c>
      <c r="H964" t="s">
        <v>8223</v>
      </c>
      <c r="I964" t="s">
        <v>8245</v>
      </c>
      <c r="J964">
        <v>1455210353</v>
      </c>
      <c r="K964" s="10">
        <v>1451927153</v>
      </c>
      <c r="L964" s="15">
        <f t="shared" si="76"/>
        <v>42373.712418981479</v>
      </c>
      <c r="M964" t="b">
        <v>0</v>
      </c>
      <c r="N964">
        <v>37</v>
      </c>
      <c r="O964" t="b">
        <v>0</v>
      </c>
      <c r="P964" t="s">
        <v>8271</v>
      </c>
      <c r="Q964" t="str">
        <f t="shared" si="77"/>
        <v>technology</v>
      </c>
      <c r="R964" t="str">
        <f t="shared" si="78"/>
        <v>wearables</v>
      </c>
      <c r="S964">
        <f t="shared" si="79"/>
        <v>2016</v>
      </c>
    </row>
    <row r="965" spans="1:19" ht="3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s="17">
        <f t="shared" si="75"/>
        <v>1.0771428571428571E-2</v>
      </c>
      <c r="G965" t="s">
        <v>8220</v>
      </c>
      <c r="H965" t="s">
        <v>8223</v>
      </c>
      <c r="I965" t="s">
        <v>8245</v>
      </c>
      <c r="J965">
        <v>1476717319</v>
      </c>
      <c r="K965" s="10">
        <v>1473693319</v>
      </c>
      <c r="L965" s="15">
        <f t="shared" si="76"/>
        <v>42625.635636574079</v>
      </c>
      <c r="M965" t="b">
        <v>0</v>
      </c>
      <c r="N965">
        <v>9</v>
      </c>
      <c r="O965" t="b">
        <v>0</v>
      </c>
      <c r="P965" t="s">
        <v>8271</v>
      </c>
      <c r="Q965" t="str">
        <f t="shared" si="77"/>
        <v>technology</v>
      </c>
      <c r="R965" t="str">
        <f t="shared" si="78"/>
        <v>wearables</v>
      </c>
      <c r="S965">
        <f t="shared" si="79"/>
        <v>2016</v>
      </c>
    </row>
    <row r="966" spans="1:19" ht="46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s="17">
        <f t="shared" si="75"/>
        <v>7.9909090909090902E-3</v>
      </c>
      <c r="G966" t="s">
        <v>8220</v>
      </c>
      <c r="H966" t="s">
        <v>8228</v>
      </c>
      <c r="I966" t="s">
        <v>8250</v>
      </c>
      <c r="J966">
        <v>1441119919</v>
      </c>
      <c r="K966" s="10">
        <v>1437663919</v>
      </c>
      <c r="L966" s="15">
        <f t="shared" si="76"/>
        <v>42208.628692129627</v>
      </c>
      <c r="M966" t="b">
        <v>0</v>
      </c>
      <c r="N966">
        <v>29</v>
      </c>
      <c r="O966" t="b">
        <v>0</v>
      </c>
      <c r="P966" t="s">
        <v>8271</v>
      </c>
      <c r="Q966" t="str">
        <f t="shared" si="77"/>
        <v>technology</v>
      </c>
      <c r="R966" t="str">
        <f t="shared" si="78"/>
        <v>wearables</v>
      </c>
      <c r="S966">
        <f t="shared" si="79"/>
        <v>2015</v>
      </c>
    </row>
    <row r="967" spans="1:19" ht="46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s="17">
        <f t="shared" si="75"/>
        <v>1.192E-2</v>
      </c>
      <c r="G967" t="s">
        <v>8220</v>
      </c>
      <c r="H967" t="s">
        <v>8223</v>
      </c>
      <c r="I967" t="s">
        <v>8245</v>
      </c>
      <c r="J967">
        <v>1477454340</v>
      </c>
      <c r="K967" s="10">
        <v>1474676646</v>
      </c>
      <c r="L967" s="15">
        <f t="shared" si="76"/>
        <v>42637.016736111109</v>
      </c>
      <c r="M967" t="b">
        <v>0</v>
      </c>
      <c r="N967">
        <v>6</v>
      </c>
      <c r="O967" t="b">
        <v>0</v>
      </c>
      <c r="P967" t="s">
        <v>8271</v>
      </c>
      <c r="Q967" t="str">
        <f t="shared" si="77"/>
        <v>technology</v>
      </c>
      <c r="R967" t="str">
        <f t="shared" si="78"/>
        <v>wearables</v>
      </c>
      <c r="S967">
        <f t="shared" si="79"/>
        <v>2016</v>
      </c>
    </row>
    <row r="968" spans="1:19" ht="46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s="17">
        <f t="shared" si="75"/>
        <v>0.14799999999999999</v>
      </c>
      <c r="G968" t="s">
        <v>8220</v>
      </c>
      <c r="H968" t="s">
        <v>8223</v>
      </c>
      <c r="I968" t="s">
        <v>8245</v>
      </c>
      <c r="J968">
        <v>1475766932</v>
      </c>
      <c r="K968" s="10">
        <v>1473174932</v>
      </c>
      <c r="L968" s="15">
        <f t="shared" si="76"/>
        <v>42619.635787037041</v>
      </c>
      <c r="M968" t="b">
        <v>0</v>
      </c>
      <c r="N968">
        <v>30</v>
      </c>
      <c r="O968" t="b">
        <v>0</v>
      </c>
      <c r="P968" t="s">
        <v>8271</v>
      </c>
      <c r="Q968" t="str">
        <f t="shared" si="77"/>
        <v>technology</v>
      </c>
      <c r="R968" t="str">
        <f t="shared" si="78"/>
        <v>wearables</v>
      </c>
      <c r="S968">
        <f t="shared" si="79"/>
        <v>2016</v>
      </c>
    </row>
    <row r="969" spans="1:19" ht="46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s="17">
        <f t="shared" si="75"/>
        <v>0.17810000000000001</v>
      </c>
      <c r="G969" t="s">
        <v>8220</v>
      </c>
      <c r="H969" t="s">
        <v>8223</v>
      </c>
      <c r="I969" t="s">
        <v>8245</v>
      </c>
      <c r="J969">
        <v>1461301574</v>
      </c>
      <c r="K969" s="10">
        <v>1456121174</v>
      </c>
      <c r="L969" s="15">
        <f t="shared" si="76"/>
        <v>42422.254328703704</v>
      </c>
      <c r="M969" t="b">
        <v>0</v>
      </c>
      <c r="N969">
        <v>81</v>
      </c>
      <c r="O969" t="b">
        <v>0</v>
      </c>
      <c r="P969" t="s">
        <v>8271</v>
      </c>
      <c r="Q969" t="str">
        <f t="shared" si="77"/>
        <v>technology</v>
      </c>
      <c r="R969" t="str">
        <f t="shared" si="78"/>
        <v>wearables</v>
      </c>
      <c r="S969">
        <f t="shared" si="79"/>
        <v>2016</v>
      </c>
    </row>
    <row r="970" spans="1:19" ht="46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s="17">
        <f t="shared" si="75"/>
        <v>1.325E-2</v>
      </c>
      <c r="G970" t="s">
        <v>8220</v>
      </c>
      <c r="H970" t="s">
        <v>8223</v>
      </c>
      <c r="I970" t="s">
        <v>8245</v>
      </c>
      <c r="J970">
        <v>1408134034</v>
      </c>
      <c r="K970" s="10">
        <v>1405542034</v>
      </c>
      <c r="L970" s="15">
        <f t="shared" si="76"/>
        <v>41836.847615740742</v>
      </c>
      <c r="M970" t="b">
        <v>0</v>
      </c>
      <c r="N970">
        <v>4</v>
      </c>
      <c r="O970" t="b">
        <v>0</v>
      </c>
      <c r="P970" t="s">
        <v>8271</v>
      </c>
      <c r="Q970" t="str">
        <f t="shared" si="77"/>
        <v>technology</v>
      </c>
      <c r="R970" t="str">
        <f t="shared" si="78"/>
        <v>wearables</v>
      </c>
      <c r="S970">
        <f t="shared" si="79"/>
        <v>2014</v>
      </c>
    </row>
    <row r="971" spans="1:19" ht="3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s="17">
        <f t="shared" si="75"/>
        <v>0.46666666666666667</v>
      </c>
      <c r="G971" t="s">
        <v>8220</v>
      </c>
      <c r="H971" t="s">
        <v>8237</v>
      </c>
      <c r="I971" t="s">
        <v>8255</v>
      </c>
      <c r="J971">
        <v>1486624607</v>
      </c>
      <c r="K971" s="10">
        <v>1483773407</v>
      </c>
      <c r="L971" s="15">
        <f t="shared" si="76"/>
        <v>42742.30332175926</v>
      </c>
      <c r="M971" t="b">
        <v>0</v>
      </c>
      <c r="N971">
        <v>11</v>
      </c>
      <c r="O971" t="b">
        <v>0</v>
      </c>
      <c r="P971" t="s">
        <v>8271</v>
      </c>
      <c r="Q971" t="str">
        <f t="shared" si="77"/>
        <v>technology</v>
      </c>
      <c r="R971" t="str">
        <f t="shared" si="78"/>
        <v>wearables</v>
      </c>
      <c r="S971">
        <f t="shared" si="79"/>
        <v>2017</v>
      </c>
    </row>
    <row r="972" spans="1:19" ht="46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s="17">
        <f t="shared" si="75"/>
        <v>0.4592</v>
      </c>
      <c r="G972" t="s">
        <v>8220</v>
      </c>
      <c r="H972" t="s">
        <v>8228</v>
      </c>
      <c r="I972" t="s">
        <v>8250</v>
      </c>
      <c r="J972">
        <v>1485147540</v>
      </c>
      <c r="K972" s="10">
        <v>1481951853</v>
      </c>
      <c r="L972" s="15">
        <f t="shared" si="76"/>
        <v>42721.220520833333</v>
      </c>
      <c r="M972" t="b">
        <v>0</v>
      </c>
      <c r="N972">
        <v>14</v>
      </c>
      <c r="O972" t="b">
        <v>0</v>
      </c>
      <c r="P972" t="s">
        <v>8271</v>
      </c>
      <c r="Q972" t="str">
        <f t="shared" si="77"/>
        <v>technology</v>
      </c>
      <c r="R972" t="str">
        <f t="shared" si="78"/>
        <v>wearables</v>
      </c>
      <c r="S972">
        <f t="shared" si="79"/>
        <v>2016</v>
      </c>
    </row>
    <row r="973" spans="1:19" ht="46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s="17">
        <f t="shared" si="75"/>
        <v>2.2599999999999999E-3</v>
      </c>
      <c r="G973" t="s">
        <v>8220</v>
      </c>
      <c r="H973" t="s">
        <v>8223</v>
      </c>
      <c r="I973" t="s">
        <v>8245</v>
      </c>
      <c r="J973">
        <v>1433178060</v>
      </c>
      <c r="K973" s="10">
        <v>1429290060</v>
      </c>
      <c r="L973" s="15">
        <f t="shared" si="76"/>
        <v>42111.709027777775</v>
      </c>
      <c r="M973" t="b">
        <v>0</v>
      </c>
      <c r="N973">
        <v>5</v>
      </c>
      <c r="O973" t="b">
        <v>0</v>
      </c>
      <c r="P973" t="s">
        <v>8271</v>
      </c>
      <c r="Q973" t="str">
        <f t="shared" si="77"/>
        <v>technology</v>
      </c>
      <c r="R973" t="str">
        <f t="shared" si="78"/>
        <v>wearables</v>
      </c>
      <c r="S973">
        <f t="shared" si="79"/>
        <v>2015</v>
      </c>
    </row>
    <row r="974" spans="1:19" ht="46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s="17">
        <f t="shared" si="75"/>
        <v>0.34625</v>
      </c>
      <c r="G974" t="s">
        <v>8220</v>
      </c>
      <c r="H974" t="s">
        <v>8223</v>
      </c>
      <c r="I974" t="s">
        <v>8245</v>
      </c>
      <c r="J974">
        <v>1409813940</v>
      </c>
      <c r="K974" s="10">
        <v>1407271598</v>
      </c>
      <c r="L974" s="15">
        <f t="shared" si="76"/>
        <v>41856.865717592591</v>
      </c>
      <c r="M974" t="b">
        <v>0</v>
      </c>
      <c r="N974">
        <v>45</v>
      </c>
      <c r="O974" t="b">
        <v>0</v>
      </c>
      <c r="P974" t="s">
        <v>8271</v>
      </c>
      <c r="Q974" t="str">
        <f t="shared" si="77"/>
        <v>technology</v>
      </c>
      <c r="R974" t="str">
        <f t="shared" si="78"/>
        <v>wearables</v>
      </c>
      <c r="S974">
        <f t="shared" si="79"/>
        <v>2014</v>
      </c>
    </row>
    <row r="975" spans="1:19" ht="46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s="17">
        <f t="shared" si="75"/>
        <v>2.0549999999999999E-2</v>
      </c>
      <c r="G975" t="s">
        <v>8220</v>
      </c>
      <c r="H975" t="s">
        <v>8223</v>
      </c>
      <c r="I975" t="s">
        <v>8245</v>
      </c>
      <c r="J975">
        <v>1447032093</v>
      </c>
      <c r="K975" s="10">
        <v>1441844493</v>
      </c>
      <c r="L975" s="15">
        <f t="shared" si="76"/>
        <v>42257.014965277776</v>
      </c>
      <c r="M975" t="b">
        <v>0</v>
      </c>
      <c r="N975">
        <v>8</v>
      </c>
      <c r="O975" t="b">
        <v>0</v>
      </c>
      <c r="P975" t="s">
        <v>8271</v>
      </c>
      <c r="Q975" t="str">
        <f t="shared" si="77"/>
        <v>technology</v>
      </c>
      <c r="R975" t="str">
        <f t="shared" si="78"/>
        <v>wearables</v>
      </c>
      <c r="S975">
        <f t="shared" si="79"/>
        <v>2015</v>
      </c>
    </row>
    <row r="976" spans="1:19" ht="46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s="17">
        <f t="shared" si="75"/>
        <v>5.5999999999999999E-3</v>
      </c>
      <c r="G976" t="s">
        <v>8220</v>
      </c>
      <c r="H976" t="s">
        <v>8223</v>
      </c>
      <c r="I976" t="s">
        <v>8245</v>
      </c>
      <c r="J976">
        <v>1458925156</v>
      </c>
      <c r="K976" s="10">
        <v>1456336756</v>
      </c>
      <c r="L976" s="15">
        <f t="shared" si="76"/>
        <v>42424.749490740738</v>
      </c>
      <c r="M976" t="b">
        <v>0</v>
      </c>
      <c r="N976">
        <v>3</v>
      </c>
      <c r="O976" t="b">
        <v>0</v>
      </c>
      <c r="P976" t="s">
        <v>8271</v>
      </c>
      <c r="Q976" t="str">
        <f t="shared" si="77"/>
        <v>technology</v>
      </c>
      <c r="R976" t="str">
        <f t="shared" si="78"/>
        <v>wearables</v>
      </c>
      <c r="S976">
        <f t="shared" si="79"/>
        <v>2016</v>
      </c>
    </row>
    <row r="977" spans="1:19" ht="46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s="17">
        <f t="shared" si="75"/>
        <v>2.6069999999999999E-2</v>
      </c>
      <c r="G977" t="s">
        <v>8220</v>
      </c>
      <c r="H977" t="s">
        <v>8223</v>
      </c>
      <c r="I977" t="s">
        <v>8245</v>
      </c>
      <c r="J977">
        <v>1467132185</v>
      </c>
      <c r="K977" s="10">
        <v>1461948185</v>
      </c>
      <c r="L977" s="15">
        <f t="shared" si="76"/>
        <v>42489.696585648147</v>
      </c>
      <c r="M977" t="b">
        <v>0</v>
      </c>
      <c r="N977">
        <v>24</v>
      </c>
      <c r="O977" t="b">
        <v>0</v>
      </c>
      <c r="P977" t="s">
        <v>8271</v>
      </c>
      <c r="Q977" t="str">
        <f t="shared" si="77"/>
        <v>technology</v>
      </c>
      <c r="R977" t="str">
        <f t="shared" si="78"/>
        <v>wearables</v>
      </c>
      <c r="S977">
        <f t="shared" si="79"/>
        <v>2016</v>
      </c>
    </row>
    <row r="978" spans="1:19" ht="46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s="17">
        <f t="shared" si="75"/>
        <v>1.9259999999999999E-2</v>
      </c>
      <c r="G978" t="s">
        <v>8220</v>
      </c>
      <c r="H978" t="s">
        <v>8225</v>
      </c>
      <c r="I978" t="s">
        <v>8247</v>
      </c>
      <c r="J978">
        <v>1439515497</v>
      </c>
      <c r="K978" s="10">
        <v>1435627497</v>
      </c>
      <c r="L978" s="15">
        <f t="shared" si="76"/>
        <v>42185.058993055558</v>
      </c>
      <c r="M978" t="b">
        <v>0</v>
      </c>
      <c r="N978">
        <v>18</v>
      </c>
      <c r="O978" t="b">
        <v>0</v>
      </c>
      <c r="P978" t="s">
        <v>8271</v>
      </c>
      <c r="Q978" t="str">
        <f t="shared" si="77"/>
        <v>technology</v>
      </c>
      <c r="R978" t="str">
        <f t="shared" si="78"/>
        <v>wearables</v>
      </c>
      <c r="S978">
        <f t="shared" si="79"/>
        <v>2015</v>
      </c>
    </row>
    <row r="979" spans="1:19" ht="46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s="17">
        <f t="shared" si="75"/>
        <v>0.33666666666666667</v>
      </c>
      <c r="G979" t="s">
        <v>8220</v>
      </c>
      <c r="H979" t="s">
        <v>8238</v>
      </c>
      <c r="I979" t="s">
        <v>8248</v>
      </c>
      <c r="J979">
        <v>1456094197</v>
      </c>
      <c r="K979" s="10">
        <v>1453502197</v>
      </c>
      <c r="L979" s="15">
        <f t="shared" si="76"/>
        <v>42391.942094907412</v>
      </c>
      <c r="M979" t="b">
        <v>0</v>
      </c>
      <c r="N979">
        <v>12</v>
      </c>
      <c r="O979" t="b">
        <v>0</v>
      </c>
      <c r="P979" t="s">
        <v>8271</v>
      </c>
      <c r="Q979" t="str">
        <f t="shared" si="77"/>
        <v>technology</v>
      </c>
      <c r="R979" t="str">
        <f t="shared" si="78"/>
        <v>wearables</v>
      </c>
      <c r="S979">
        <f t="shared" si="79"/>
        <v>2016</v>
      </c>
    </row>
    <row r="980" spans="1:19" ht="46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s="17">
        <f t="shared" si="75"/>
        <v>0.5626326718299024</v>
      </c>
      <c r="G980" t="s">
        <v>8220</v>
      </c>
      <c r="H980" t="s">
        <v>8234</v>
      </c>
      <c r="I980" t="s">
        <v>8254</v>
      </c>
      <c r="J980">
        <v>1456385101</v>
      </c>
      <c r="K980" s="10">
        <v>1453793101</v>
      </c>
      <c r="L980" s="15">
        <f t="shared" si="76"/>
        <v>42395.309039351851</v>
      </c>
      <c r="M980" t="b">
        <v>0</v>
      </c>
      <c r="N980">
        <v>123</v>
      </c>
      <c r="O980" t="b">
        <v>0</v>
      </c>
      <c r="P980" t="s">
        <v>8271</v>
      </c>
      <c r="Q980" t="str">
        <f t="shared" si="77"/>
        <v>technology</v>
      </c>
      <c r="R980" t="str">
        <f t="shared" si="78"/>
        <v>wearables</v>
      </c>
      <c r="S980">
        <f t="shared" si="79"/>
        <v>2016</v>
      </c>
    </row>
    <row r="981" spans="1:19" ht="46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s="17">
        <f t="shared" si="75"/>
        <v>0.82817600000000002</v>
      </c>
      <c r="G981" t="s">
        <v>8220</v>
      </c>
      <c r="H981" t="s">
        <v>8223</v>
      </c>
      <c r="I981" t="s">
        <v>8245</v>
      </c>
      <c r="J981">
        <v>1466449140</v>
      </c>
      <c r="K981" s="10">
        <v>1463392828</v>
      </c>
      <c r="L981" s="15">
        <f t="shared" si="76"/>
        <v>42506.416990740741</v>
      </c>
      <c r="M981" t="b">
        <v>0</v>
      </c>
      <c r="N981">
        <v>96</v>
      </c>
      <c r="O981" t="b">
        <v>0</v>
      </c>
      <c r="P981" t="s">
        <v>8271</v>
      </c>
      <c r="Q981" t="str">
        <f t="shared" si="77"/>
        <v>technology</v>
      </c>
      <c r="R981" t="str">
        <f t="shared" si="78"/>
        <v>wearables</v>
      </c>
      <c r="S981">
        <f t="shared" si="79"/>
        <v>2016</v>
      </c>
    </row>
    <row r="982" spans="1:19" ht="46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s="17">
        <f t="shared" si="75"/>
        <v>0.14860000000000001</v>
      </c>
      <c r="G982" t="s">
        <v>8220</v>
      </c>
      <c r="H982" t="s">
        <v>8223</v>
      </c>
      <c r="I982" t="s">
        <v>8245</v>
      </c>
      <c r="J982">
        <v>1417387322</v>
      </c>
      <c r="K982" s="10">
        <v>1413495722</v>
      </c>
      <c r="L982" s="15">
        <f t="shared" si="76"/>
        <v>41928.904189814813</v>
      </c>
      <c r="M982" t="b">
        <v>0</v>
      </c>
      <c r="N982">
        <v>31</v>
      </c>
      <c r="O982" t="b">
        <v>0</v>
      </c>
      <c r="P982" t="s">
        <v>8271</v>
      </c>
      <c r="Q982" t="str">
        <f t="shared" si="77"/>
        <v>technology</v>
      </c>
      <c r="R982" t="str">
        <f t="shared" si="78"/>
        <v>wearables</v>
      </c>
      <c r="S982">
        <f t="shared" si="79"/>
        <v>2014</v>
      </c>
    </row>
    <row r="983" spans="1:19" ht="46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s="17">
        <f t="shared" si="75"/>
        <v>1.2375123751237513E-4</v>
      </c>
      <c r="G983" t="s">
        <v>8220</v>
      </c>
      <c r="H983" t="s">
        <v>8223</v>
      </c>
      <c r="I983" t="s">
        <v>8245</v>
      </c>
      <c r="J983">
        <v>1407624222</v>
      </c>
      <c r="K983" s="10">
        <v>1405032222</v>
      </c>
      <c r="L983" s="15">
        <f t="shared" si="76"/>
        <v>41830.947013888886</v>
      </c>
      <c r="M983" t="b">
        <v>0</v>
      </c>
      <c r="N983">
        <v>4</v>
      </c>
      <c r="O983" t="b">
        <v>0</v>
      </c>
      <c r="P983" t="s">
        <v>8271</v>
      </c>
      <c r="Q983" t="str">
        <f t="shared" si="77"/>
        <v>technology</v>
      </c>
      <c r="R983" t="str">
        <f t="shared" si="78"/>
        <v>wearables</v>
      </c>
      <c r="S983">
        <f t="shared" si="79"/>
        <v>2014</v>
      </c>
    </row>
    <row r="984" spans="1:19" ht="3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s="17">
        <f t="shared" si="75"/>
        <v>1.7142857142857143E-4</v>
      </c>
      <c r="G984" t="s">
        <v>8220</v>
      </c>
      <c r="H984" t="s">
        <v>8223</v>
      </c>
      <c r="I984" t="s">
        <v>8245</v>
      </c>
      <c r="J984">
        <v>1475431486</v>
      </c>
      <c r="K984" s="10">
        <v>1472839486</v>
      </c>
      <c r="L984" s="15">
        <f t="shared" si="76"/>
        <v>42615.753310185188</v>
      </c>
      <c r="M984" t="b">
        <v>0</v>
      </c>
      <c r="N984">
        <v>3</v>
      </c>
      <c r="O984" t="b">
        <v>0</v>
      </c>
      <c r="P984" t="s">
        <v>8271</v>
      </c>
      <c r="Q984" t="str">
        <f t="shared" si="77"/>
        <v>technology</v>
      </c>
      <c r="R984" t="str">
        <f t="shared" si="78"/>
        <v>wearables</v>
      </c>
      <c r="S984">
        <f t="shared" si="79"/>
        <v>2016</v>
      </c>
    </row>
    <row r="985" spans="1:19" ht="46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s="17">
        <f t="shared" si="75"/>
        <v>0.2950613611721471</v>
      </c>
      <c r="G985" t="s">
        <v>8220</v>
      </c>
      <c r="H985" t="s">
        <v>8226</v>
      </c>
      <c r="I985" t="s">
        <v>8248</v>
      </c>
      <c r="J985">
        <v>1471985640</v>
      </c>
      <c r="K985" s="10">
        <v>1469289685</v>
      </c>
      <c r="L985" s="15">
        <f t="shared" si="76"/>
        <v>42574.667650462958</v>
      </c>
      <c r="M985" t="b">
        <v>0</v>
      </c>
      <c r="N985">
        <v>179</v>
      </c>
      <c r="O985" t="b">
        <v>0</v>
      </c>
      <c r="P985" t="s">
        <v>8271</v>
      </c>
      <c r="Q985" t="str">
        <f t="shared" si="77"/>
        <v>technology</v>
      </c>
      <c r="R985" t="str">
        <f t="shared" si="78"/>
        <v>wearables</v>
      </c>
      <c r="S985">
        <f t="shared" si="79"/>
        <v>2016</v>
      </c>
    </row>
    <row r="986" spans="1:19" ht="76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s="17">
        <f t="shared" si="75"/>
        <v>1.06E-2</v>
      </c>
      <c r="G986" t="s">
        <v>8220</v>
      </c>
      <c r="H986" t="s">
        <v>8223</v>
      </c>
      <c r="I986" t="s">
        <v>8245</v>
      </c>
      <c r="J986">
        <v>1427507208</v>
      </c>
      <c r="K986" s="10">
        <v>1424918808</v>
      </c>
      <c r="L986" s="15">
        <f t="shared" si="76"/>
        <v>42061.11583333333</v>
      </c>
      <c r="M986" t="b">
        <v>0</v>
      </c>
      <c r="N986">
        <v>3</v>
      </c>
      <c r="O986" t="b">
        <v>0</v>
      </c>
      <c r="P986" t="s">
        <v>8271</v>
      </c>
      <c r="Q986" t="str">
        <f t="shared" si="77"/>
        <v>technology</v>
      </c>
      <c r="R986" t="str">
        <f t="shared" si="78"/>
        <v>wearables</v>
      </c>
      <c r="S986">
        <f t="shared" si="79"/>
        <v>2015</v>
      </c>
    </row>
    <row r="987" spans="1:19" ht="46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s="17">
        <f t="shared" si="75"/>
        <v>6.2933333333333327E-2</v>
      </c>
      <c r="G987" t="s">
        <v>8220</v>
      </c>
      <c r="H987" t="s">
        <v>8235</v>
      </c>
      <c r="I987" t="s">
        <v>8248</v>
      </c>
      <c r="J987">
        <v>1451602800</v>
      </c>
      <c r="K987" s="10">
        <v>1449011610</v>
      </c>
      <c r="L987" s="15">
        <f t="shared" si="76"/>
        <v>42339.967708333337</v>
      </c>
      <c r="M987" t="b">
        <v>0</v>
      </c>
      <c r="N987">
        <v>23</v>
      </c>
      <c r="O987" t="b">
        <v>0</v>
      </c>
      <c r="P987" t="s">
        <v>8271</v>
      </c>
      <c r="Q987" t="str">
        <f t="shared" si="77"/>
        <v>technology</v>
      </c>
      <c r="R987" t="str">
        <f t="shared" si="78"/>
        <v>wearables</v>
      </c>
      <c r="S987">
        <f t="shared" si="79"/>
        <v>2015</v>
      </c>
    </row>
    <row r="988" spans="1:19" ht="46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s="17">
        <f t="shared" si="75"/>
        <v>0.1275</v>
      </c>
      <c r="G988" t="s">
        <v>8220</v>
      </c>
      <c r="H988" t="s">
        <v>8224</v>
      </c>
      <c r="I988" t="s">
        <v>8246</v>
      </c>
      <c r="J988">
        <v>1452384000</v>
      </c>
      <c r="K988" s="10">
        <v>1447698300</v>
      </c>
      <c r="L988" s="15">
        <f t="shared" si="76"/>
        <v>42324.767361111109</v>
      </c>
      <c r="M988" t="b">
        <v>0</v>
      </c>
      <c r="N988">
        <v>23</v>
      </c>
      <c r="O988" t="b">
        <v>0</v>
      </c>
      <c r="P988" t="s">
        <v>8271</v>
      </c>
      <c r="Q988" t="str">
        <f t="shared" si="77"/>
        <v>technology</v>
      </c>
      <c r="R988" t="str">
        <f t="shared" si="78"/>
        <v>wearables</v>
      </c>
      <c r="S988">
        <f t="shared" si="79"/>
        <v>2015</v>
      </c>
    </row>
    <row r="989" spans="1:19" ht="46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s="17">
        <f t="shared" si="75"/>
        <v>0.13220000000000001</v>
      </c>
      <c r="G989" t="s">
        <v>8220</v>
      </c>
      <c r="H989" t="s">
        <v>8232</v>
      </c>
      <c r="I989" t="s">
        <v>8248</v>
      </c>
      <c r="J989">
        <v>1403507050</v>
      </c>
      <c r="K989" s="10">
        <v>1400051050</v>
      </c>
      <c r="L989" s="15">
        <f t="shared" si="76"/>
        <v>41773.294560185182</v>
      </c>
      <c r="M989" t="b">
        <v>0</v>
      </c>
      <c r="N989">
        <v>41</v>
      </c>
      <c r="O989" t="b">
        <v>0</v>
      </c>
      <c r="P989" t="s">
        <v>8271</v>
      </c>
      <c r="Q989" t="str">
        <f t="shared" si="77"/>
        <v>technology</v>
      </c>
      <c r="R989" t="str">
        <f t="shared" si="78"/>
        <v>wearables</v>
      </c>
      <c r="S989">
        <f t="shared" si="79"/>
        <v>2014</v>
      </c>
    </row>
    <row r="990" spans="1:19" ht="46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s="17">
        <f t="shared" si="75"/>
        <v>0</v>
      </c>
      <c r="G990" t="s">
        <v>8220</v>
      </c>
      <c r="H990" t="s">
        <v>8236</v>
      </c>
      <c r="I990" t="s">
        <v>8248</v>
      </c>
      <c r="J990">
        <v>1475310825</v>
      </c>
      <c r="K990" s="10">
        <v>1472718825</v>
      </c>
      <c r="L990" s="15">
        <f t="shared" si="76"/>
        <v>42614.356770833328</v>
      </c>
      <c r="M990" t="b">
        <v>0</v>
      </c>
      <c r="N990">
        <v>0</v>
      </c>
      <c r="O990" t="b">
        <v>0</v>
      </c>
      <c r="P990" t="s">
        <v>8271</v>
      </c>
      <c r="Q990" t="str">
        <f t="shared" si="77"/>
        <v>technology</v>
      </c>
      <c r="R990" t="str">
        <f t="shared" si="78"/>
        <v>wearables</v>
      </c>
      <c r="S990">
        <f t="shared" si="79"/>
        <v>2016</v>
      </c>
    </row>
    <row r="991" spans="1:19" ht="16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s="17">
        <f t="shared" si="75"/>
        <v>0.16769999999999999</v>
      </c>
      <c r="G991" t="s">
        <v>8220</v>
      </c>
      <c r="H991" t="s">
        <v>8223</v>
      </c>
      <c r="I991" t="s">
        <v>8245</v>
      </c>
      <c r="J991">
        <v>1475101495</v>
      </c>
      <c r="K991" s="10">
        <v>1472509495</v>
      </c>
      <c r="L991" s="15">
        <f t="shared" si="76"/>
        <v>42611.933969907404</v>
      </c>
      <c r="M991" t="b">
        <v>0</v>
      </c>
      <c r="N991">
        <v>32</v>
      </c>
      <c r="O991" t="b">
        <v>0</v>
      </c>
      <c r="P991" t="s">
        <v>8271</v>
      </c>
      <c r="Q991" t="str">
        <f t="shared" si="77"/>
        <v>technology</v>
      </c>
      <c r="R991" t="str">
        <f t="shared" si="78"/>
        <v>wearables</v>
      </c>
      <c r="S991">
        <f t="shared" si="79"/>
        <v>2016</v>
      </c>
    </row>
    <row r="992" spans="1:19" ht="46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s="17">
        <f t="shared" si="75"/>
        <v>1.0399999999999999E-3</v>
      </c>
      <c r="G992" t="s">
        <v>8220</v>
      </c>
      <c r="H992" t="s">
        <v>8223</v>
      </c>
      <c r="I992" t="s">
        <v>8245</v>
      </c>
      <c r="J992">
        <v>1409770164</v>
      </c>
      <c r="K992" s="10">
        <v>1407178164</v>
      </c>
      <c r="L992" s="15">
        <f t="shared" si="76"/>
        <v>41855.784305555557</v>
      </c>
      <c r="M992" t="b">
        <v>0</v>
      </c>
      <c r="N992">
        <v>2</v>
      </c>
      <c r="O992" t="b">
        <v>0</v>
      </c>
      <c r="P992" t="s">
        <v>8271</v>
      </c>
      <c r="Q992" t="str">
        <f t="shared" si="77"/>
        <v>technology</v>
      </c>
      <c r="R992" t="str">
        <f t="shared" si="78"/>
        <v>wearables</v>
      </c>
      <c r="S992">
        <f t="shared" si="79"/>
        <v>2014</v>
      </c>
    </row>
    <row r="993" spans="1:19" ht="76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s="17">
        <f t="shared" si="75"/>
        <v>4.24E-2</v>
      </c>
      <c r="G993" t="s">
        <v>8220</v>
      </c>
      <c r="H993" t="s">
        <v>8224</v>
      </c>
      <c r="I993" t="s">
        <v>8246</v>
      </c>
      <c r="J993">
        <v>1468349460</v>
      </c>
      <c r="K993" s="10">
        <v>1466186988</v>
      </c>
      <c r="L993" s="15">
        <f t="shared" si="76"/>
        <v>42538.75680555556</v>
      </c>
      <c r="M993" t="b">
        <v>0</v>
      </c>
      <c r="N993">
        <v>7</v>
      </c>
      <c r="O993" t="b">
        <v>0</v>
      </c>
      <c r="P993" t="s">
        <v>8271</v>
      </c>
      <c r="Q993" t="str">
        <f t="shared" si="77"/>
        <v>technology</v>
      </c>
      <c r="R993" t="str">
        <f t="shared" si="78"/>
        <v>wearables</v>
      </c>
      <c r="S993">
        <f t="shared" si="79"/>
        <v>2016</v>
      </c>
    </row>
    <row r="994" spans="1:19" ht="46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s="17">
        <f t="shared" si="75"/>
        <v>4.6699999999999997E-3</v>
      </c>
      <c r="G994" t="s">
        <v>8220</v>
      </c>
      <c r="H994" t="s">
        <v>8223</v>
      </c>
      <c r="I994" t="s">
        <v>8245</v>
      </c>
      <c r="J994">
        <v>1462655519</v>
      </c>
      <c r="K994" s="10">
        <v>1457475119</v>
      </c>
      <c r="L994" s="15">
        <f t="shared" si="76"/>
        <v>42437.924988425926</v>
      </c>
      <c r="M994" t="b">
        <v>0</v>
      </c>
      <c r="N994">
        <v>4</v>
      </c>
      <c r="O994" t="b">
        <v>0</v>
      </c>
      <c r="P994" t="s">
        <v>8271</v>
      </c>
      <c r="Q994" t="str">
        <f t="shared" si="77"/>
        <v>technology</v>
      </c>
      <c r="R994" t="str">
        <f t="shared" si="78"/>
        <v>wearables</v>
      </c>
      <c r="S994">
        <f t="shared" si="79"/>
        <v>2016</v>
      </c>
    </row>
    <row r="995" spans="1:19" ht="46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s="17">
        <f t="shared" si="75"/>
        <v>0.25087142857142858</v>
      </c>
      <c r="G995" t="s">
        <v>8220</v>
      </c>
      <c r="H995" t="s">
        <v>8223</v>
      </c>
      <c r="I995" t="s">
        <v>8245</v>
      </c>
      <c r="J995">
        <v>1478926800</v>
      </c>
      <c r="K995" s="10">
        <v>1476054568</v>
      </c>
      <c r="L995" s="15">
        <f t="shared" si="76"/>
        <v>42652.964907407411</v>
      </c>
      <c r="M995" t="b">
        <v>0</v>
      </c>
      <c r="N995">
        <v>196</v>
      </c>
      <c r="O995" t="b">
        <v>0</v>
      </c>
      <c r="P995" t="s">
        <v>8271</v>
      </c>
      <c r="Q995" t="str">
        <f t="shared" si="77"/>
        <v>technology</v>
      </c>
      <c r="R995" t="str">
        <f t="shared" si="78"/>
        <v>wearables</v>
      </c>
      <c r="S995">
        <f t="shared" si="79"/>
        <v>2016</v>
      </c>
    </row>
    <row r="996" spans="1:19" ht="6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s="17">
        <f t="shared" si="75"/>
        <v>2.3345000000000001E-2</v>
      </c>
      <c r="G996" t="s">
        <v>8220</v>
      </c>
      <c r="H996" t="s">
        <v>8223</v>
      </c>
      <c r="I996" t="s">
        <v>8245</v>
      </c>
      <c r="J996">
        <v>1417388340</v>
      </c>
      <c r="K996" s="10">
        <v>1412835530</v>
      </c>
      <c r="L996" s="15">
        <f t="shared" si="76"/>
        <v>41921.263078703705</v>
      </c>
      <c r="M996" t="b">
        <v>0</v>
      </c>
      <c r="N996">
        <v>11</v>
      </c>
      <c r="O996" t="b">
        <v>0</v>
      </c>
      <c r="P996" t="s">
        <v>8271</v>
      </c>
      <c r="Q996" t="str">
        <f t="shared" si="77"/>
        <v>technology</v>
      </c>
      <c r="R996" t="str">
        <f t="shared" si="78"/>
        <v>wearables</v>
      </c>
      <c r="S996">
        <f t="shared" si="79"/>
        <v>2014</v>
      </c>
    </row>
    <row r="997" spans="1:19" ht="46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s="17">
        <f t="shared" si="75"/>
        <v>7.2599999999999998E-2</v>
      </c>
      <c r="G997" t="s">
        <v>8220</v>
      </c>
      <c r="H997" t="s">
        <v>8223</v>
      </c>
      <c r="I997" t="s">
        <v>8245</v>
      </c>
      <c r="J997">
        <v>1417276800</v>
      </c>
      <c r="K997" s="10">
        <v>1415140480</v>
      </c>
      <c r="L997" s="15">
        <f t="shared" si="76"/>
        <v>41947.940740740742</v>
      </c>
      <c r="M997" t="b">
        <v>0</v>
      </c>
      <c r="N997">
        <v>9</v>
      </c>
      <c r="O997" t="b">
        <v>0</v>
      </c>
      <c r="P997" t="s">
        <v>8271</v>
      </c>
      <c r="Q997" t="str">
        <f t="shared" si="77"/>
        <v>technology</v>
      </c>
      <c r="R997" t="str">
        <f t="shared" si="78"/>
        <v>wearables</v>
      </c>
      <c r="S997">
        <f t="shared" si="79"/>
        <v>2014</v>
      </c>
    </row>
    <row r="998" spans="1:19" ht="3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s="17">
        <f t="shared" si="75"/>
        <v>1.6250000000000001E-2</v>
      </c>
      <c r="G998" t="s">
        <v>8220</v>
      </c>
      <c r="H998" t="s">
        <v>8223</v>
      </c>
      <c r="I998" t="s">
        <v>8245</v>
      </c>
      <c r="J998">
        <v>1406474820</v>
      </c>
      <c r="K998" s="10">
        <v>1403902060</v>
      </c>
      <c r="L998" s="15">
        <f t="shared" si="76"/>
        <v>41817.866435185184</v>
      </c>
      <c r="M998" t="b">
        <v>0</v>
      </c>
      <c r="N998">
        <v>5</v>
      </c>
      <c r="O998" t="b">
        <v>0</v>
      </c>
      <c r="P998" t="s">
        <v>8271</v>
      </c>
      <c r="Q998" t="str">
        <f t="shared" si="77"/>
        <v>technology</v>
      </c>
      <c r="R998" t="str">
        <f t="shared" si="78"/>
        <v>wearables</v>
      </c>
      <c r="S998">
        <f t="shared" si="79"/>
        <v>2014</v>
      </c>
    </row>
    <row r="999" spans="1:19" ht="3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s="17">
        <f t="shared" si="75"/>
        <v>1.2999999999999999E-2</v>
      </c>
      <c r="G999" t="s">
        <v>8220</v>
      </c>
      <c r="H999" t="s">
        <v>8223</v>
      </c>
      <c r="I999" t="s">
        <v>8245</v>
      </c>
      <c r="J999">
        <v>1417145297</v>
      </c>
      <c r="K999" s="10">
        <v>1414549697</v>
      </c>
      <c r="L999" s="15">
        <f t="shared" si="76"/>
        <v>41941.10297453704</v>
      </c>
      <c r="M999" t="b">
        <v>0</v>
      </c>
      <c r="N999">
        <v>8</v>
      </c>
      <c r="O999" t="b">
        <v>0</v>
      </c>
      <c r="P999" t="s">
        <v>8271</v>
      </c>
      <c r="Q999" t="str">
        <f t="shared" si="77"/>
        <v>technology</v>
      </c>
      <c r="R999" t="str">
        <f t="shared" si="78"/>
        <v>wearables</v>
      </c>
      <c r="S999">
        <f t="shared" si="79"/>
        <v>2014</v>
      </c>
    </row>
    <row r="1000" spans="1:19" ht="3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s="17">
        <f t="shared" si="75"/>
        <v>0.58558333333333334</v>
      </c>
      <c r="G1000" t="s">
        <v>8220</v>
      </c>
      <c r="H1000" t="s">
        <v>8228</v>
      </c>
      <c r="I1000" t="s">
        <v>8250</v>
      </c>
      <c r="J1000">
        <v>1447909401</v>
      </c>
      <c r="K1000" s="10">
        <v>1444017801</v>
      </c>
      <c r="L1000" s="15">
        <f t="shared" si="76"/>
        <v>42282.168993055559</v>
      </c>
      <c r="M1000" t="b">
        <v>0</v>
      </c>
      <c r="N1000">
        <v>229</v>
      </c>
      <c r="O1000" t="b">
        <v>0</v>
      </c>
      <c r="P1000" t="s">
        <v>8271</v>
      </c>
      <c r="Q1000" t="str">
        <f t="shared" si="77"/>
        <v>technology</v>
      </c>
      <c r="R1000" t="str">
        <f t="shared" si="78"/>
        <v>wearables</v>
      </c>
      <c r="S1000">
        <f t="shared" si="79"/>
        <v>2015</v>
      </c>
    </row>
    <row r="1001" spans="1:19" ht="46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s="17">
        <f t="shared" si="75"/>
        <v>7.7886666666666673E-2</v>
      </c>
      <c r="G1001" t="s">
        <v>8220</v>
      </c>
      <c r="H1001" t="s">
        <v>8228</v>
      </c>
      <c r="I1001" t="s">
        <v>8250</v>
      </c>
      <c r="J1001">
        <v>1415865720</v>
      </c>
      <c r="K1001" s="10">
        <v>1413270690</v>
      </c>
      <c r="L1001" s="15">
        <f t="shared" si="76"/>
        <v>41926.29965277778</v>
      </c>
      <c r="M1001" t="b">
        <v>0</v>
      </c>
      <c r="N1001">
        <v>40</v>
      </c>
      <c r="O1001" t="b">
        <v>0</v>
      </c>
      <c r="P1001" t="s">
        <v>8271</v>
      </c>
      <c r="Q1001" t="str">
        <f t="shared" si="77"/>
        <v>technology</v>
      </c>
      <c r="R1001" t="str">
        <f t="shared" si="78"/>
        <v>wearables</v>
      </c>
      <c r="S1001">
        <f t="shared" si="79"/>
        <v>2014</v>
      </c>
    </row>
    <row r="1002" spans="1:19" ht="46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s="17">
        <f t="shared" si="75"/>
        <v>2.2157147647256063E-2</v>
      </c>
      <c r="G1002" t="s">
        <v>8219</v>
      </c>
      <c r="H1002" t="s">
        <v>8223</v>
      </c>
      <c r="I1002" t="s">
        <v>8245</v>
      </c>
      <c r="J1002">
        <v>1489537560</v>
      </c>
      <c r="K1002" s="10">
        <v>1484357160</v>
      </c>
      <c r="L1002" s="15">
        <f t="shared" si="76"/>
        <v>42749.05972222222</v>
      </c>
      <c r="M1002" t="b">
        <v>0</v>
      </c>
      <c r="N1002">
        <v>6</v>
      </c>
      <c r="O1002" t="b">
        <v>0</v>
      </c>
      <c r="P1002" t="s">
        <v>8271</v>
      </c>
      <c r="Q1002" t="str">
        <f t="shared" si="77"/>
        <v>technology</v>
      </c>
      <c r="R1002" t="str">
        <f t="shared" si="78"/>
        <v>wearables</v>
      </c>
      <c r="S1002">
        <f t="shared" si="79"/>
        <v>2017</v>
      </c>
    </row>
    <row r="1003" spans="1:19" ht="46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s="17">
        <f t="shared" si="75"/>
        <v>1.04</v>
      </c>
      <c r="G1003" t="s">
        <v>8219</v>
      </c>
      <c r="H1003" t="s">
        <v>8224</v>
      </c>
      <c r="I1003" t="s">
        <v>8246</v>
      </c>
      <c r="J1003">
        <v>1485796613</v>
      </c>
      <c r="K1003" s="10">
        <v>1481908613</v>
      </c>
      <c r="L1003" s="15">
        <f t="shared" si="76"/>
        <v>42720.720057870371</v>
      </c>
      <c r="M1003" t="b">
        <v>0</v>
      </c>
      <c r="N1003">
        <v>4</v>
      </c>
      <c r="O1003" t="b">
        <v>0</v>
      </c>
      <c r="P1003" t="s">
        <v>8271</v>
      </c>
      <c r="Q1003" t="str">
        <f t="shared" si="77"/>
        <v>technology</v>
      </c>
      <c r="R1003" t="str">
        <f t="shared" si="78"/>
        <v>wearables</v>
      </c>
      <c r="S1003">
        <f t="shared" si="79"/>
        <v>2016</v>
      </c>
    </row>
    <row r="1004" spans="1:19" ht="46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s="17">
        <f t="shared" si="75"/>
        <v>0.29602960296029601</v>
      </c>
      <c r="G1004" t="s">
        <v>8219</v>
      </c>
      <c r="H1004" t="s">
        <v>8223</v>
      </c>
      <c r="I1004" t="s">
        <v>8245</v>
      </c>
      <c r="J1004">
        <v>1450331940</v>
      </c>
      <c r="K1004" s="10">
        <v>1447777514</v>
      </c>
      <c r="L1004" s="15">
        <f t="shared" si="76"/>
        <v>42325.684189814812</v>
      </c>
      <c r="M1004" t="b">
        <v>0</v>
      </c>
      <c r="N1004">
        <v>22</v>
      </c>
      <c r="O1004" t="b">
        <v>0</v>
      </c>
      <c r="P1004" t="s">
        <v>8271</v>
      </c>
      <c r="Q1004" t="str">
        <f t="shared" si="77"/>
        <v>technology</v>
      </c>
      <c r="R1004" t="str">
        <f t="shared" si="78"/>
        <v>wearables</v>
      </c>
      <c r="S1004">
        <f t="shared" si="79"/>
        <v>2015</v>
      </c>
    </row>
    <row r="1005" spans="1:19" ht="46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s="17">
        <f t="shared" si="75"/>
        <v>0.16055</v>
      </c>
      <c r="G1005" t="s">
        <v>8219</v>
      </c>
      <c r="H1005" t="s">
        <v>8229</v>
      </c>
      <c r="I1005" t="s">
        <v>8248</v>
      </c>
      <c r="J1005">
        <v>1489680061</v>
      </c>
      <c r="K1005" s="10">
        <v>1487091661</v>
      </c>
      <c r="L1005" s="15">
        <f t="shared" si="76"/>
        <v>42780.709039351852</v>
      </c>
      <c r="M1005" t="b">
        <v>0</v>
      </c>
      <c r="N1005">
        <v>15</v>
      </c>
      <c r="O1005" t="b">
        <v>0</v>
      </c>
      <c r="P1005" t="s">
        <v>8271</v>
      </c>
      <c r="Q1005" t="str">
        <f t="shared" si="77"/>
        <v>technology</v>
      </c>
      <c r="R1005" t="str">
        <f t="shared" si="78"/>
        <v>wearables</v>
      </c>
      <c r="S1005">
        <f t="shared" si="79"/>
        <v>2017</v>
      </c>
    </row>
    <row r="1006" spans="1:19" ht="3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s="17">
        <f t="shared" si="75"/>
        <v>0.82208000000000003</v>
      </c>
      <c r="G1006" t="s">
        <v>8219</v>
      </c>
      <c r="H1006" t="s">
        <v>8223</v>
      </c>
      <c r="I1006" t="s">
        <v>8245</v>
      </c>
      <c r="J1006">
        <v>1455814827</v>
      </c>
      <c r="K1006" s="10">
        <v>1453222827</v>
      </c>
      <c r="L1006" s="15">
        <f t="shared" si="76"/>
        <v>42388.708645833336</v>
      </c>
      <c r="M1006" t="b">
        <v>0</v>
      </c>
      <c r="N1006">
        <v>95</v>
      </c>
      <c r="O1006" t="b">
        <v>0</v>
      </c>
      <c r="P1006" t="s">
        <v>8271</v>
      </c>
      <c r="Q1006" t="str">
        <f t="shared" si="77"/>
        <v>technology</v>
      </c>
      <c r="R1006" t="str">
        <f t="shared" si="78"/>
        <v>wearables</v>
      </c>
      <c r="S1006">
        <f t="shared" si="79"/>
        <v>2016</v>
      </c>
    </row>
    <row r="1007" spans="1:19" ht="3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s="17">
        <f t="shared" si="75"/>
        <v>0.75051000000000001</v>
      </c>
      <c r="G1007" t="s">
        <v>8219</v>
      </c>
      <c r="H1007" t="s">
        <v>8223</v>
      </c>
      <c r="I1007" t="s">
        <v>8245</v>
      </c>
      <c r="J1007">
        <v>1446217183</v>
      </c>
      <c r="K1007" s="10">
        <v>1443538783</v>
      </c>
      <c r="L1007" s="15">
        <f t="shared" si="76"/>
        <v>42276.624803240746</v>
      </c>
      <c r="M1007" t="b">
        <v>0</v>
      </c>
      <c r="N1007">
        <v>161</v>
      </c>
      <c r="O1007" t="b">
        <v>0</v>
      </c>
      <c r="P1007" t="s">
        <v>8271</v>
      </c>
      <c r="Q1007" t="str">
        <f t="shared" si="77"/>
        <v>technology</v>
      </c>
      <c r="R1007" t="str">
        <f t="shared" si="78"/>
        <v>wearables</v>
      </c>
      <c r="S1007">
        <f t="shared" si="79"/>
        <v>2015</v>
      </c>
    </row>
    <row r="1008" spans="1:19" ht="46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s="17">
        <f t="shared" si="75"/>
        <v>5.8500000000000003E-2</v>
      </c>
      <c r="G1008" t="s">
        <v>8219</v>
      </c>
      <c r="H1008" t="s">
        <v>8223</v>
      </c>
      <c r="I1008" t="s">
        <v>8245</v>
      </c>
      <c r="J1008">
        <v>1418368260</v>
      </c>
      <c r="K1008" s="10">
        <v>1417654672</v>
      </c>
      <c r="L1008" s="15">
        <f t="shared" si="76"/>
        <v>41977.040185185186</v>
      </c>
      <c r="M1008" t="b">
        <v>0</v>
      </c>
      <c r="N1008">
        <v>8</v>
      </c>
      <c r="O1008" t="b">
        <v>0</v>
      </c>
      <c r="P1008" t="s">
        <v>8271</v>
      </c>
      <c r="Q1008" t="str">
        <f t="shared" si="77"/>
        <v>technology</v>
      </c>
      <c r="R1008" t="str">
        <f t="shared" si="78"/>
        <v>wearables</v>
      </c>
      <c r="S1008">
        <f t="shared" si="79"/>
        <v>2014</v>
      </c>
    </row>
    <row r="1009" spans="1:19" ht="46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s="17">
        <f t="shared" si="75"/>
        <v>0.44319999999999998</v>
      </c>
      <c r="G1009" t="s">
        <v>8219</v>
      </c>
      <c r="H1009" t="s">
        <v>8223</v>
      </c>
      <c r="I1009" t="s">
        <v>8245</v>
      </c>
      <c r="J1009">
        <v>1481727623</v>
      </c>
      <c r="K1009" s="10">
        <v>1478095223</v>
      </c>
      <c r="L1009" s="15">
        <f t="shared" si="76"/>
        <v>42676.583599537036</v>
      </c>
      <c r="M1009" t="b">
        <v>0</v>
      </c>
      <c r="N1009">
        <v>76</v>
      </c>
      <c r="O1009" t="b">
        <v>0</v>
      </c>
      <c r="P1009" t="s">
        <v>8271</v>
      </c>
      <c r="Q1009" t="str">
        <f t="shared" si="77"/>
        <v>technology</v>
      </c>
      <c r="R1009" t="str">
        <f t="shared" si="78"/>
        <v>wearables</v>
      </c>
      <c r="S1009">
        <f t="shared" si="79"/>
        <v>2016</v>
      </c>
    </row>
    <row r="1010" spans="1:19" ht="46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s="17">
        <f t="shared" si="75"/>
        <v>2.6737967914438501E-3</v>
      </c>
      <c r="G1010" t="s">
        <v>8219</v>
      </c>
      <c r="H1010" t="s">
        <v>8237</v>
      </c>
      <c r="I1010" t="s">
        <v>8255</v>
      </c>
      <c r="J1010">
        <v>1482953115</v>
      </c>
      <c r="K1010" s="10">
        <v>1480361115</v>
      </c>
      <c r="L1010" s="15">
        <f t="shared" si="76"/>
        <v>42702.809201388889</v>
      </c>
      <c r="M1010" t="b">
        <v>0</v>
      </c>
      <c r="N1010">
        <v>1</v>
      </c>
      <c r="O1010" t="b">
        <v>0</v>
      </c>
      <c r="P1010" t="s">
        <v>8271</v>
      </c>
      <c r="Q1010" t="str">
        <f t="shared" si="77"/>
        <v>technology</v>
      </c>
      <c r="R1010" t="str">
        <f t="shared" si="78"/>
        <v>wearables</v>
      </c>
      <c r="S1010">
        <f t="shared" si="79"/>
        <v>2016</v>
      </c>
    </row>
    <row r="1011" spans="1:19" ht="46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s="17">
        <f t="shared" si="75"/>
        <v>0.1313</v>
      </c>
      <c r="G1011" t="s">
        <v>8219</v>
      </c>
      <c r="H1011" t="s">
        <v>8223</v>
      </c>
      <c r="I1011" t="s">
        <v>8245</v>
      </c>
      <c r="J1011">
        <v>1466346646</v>
      </c>
      <c r="K1011" s="10">
        <v>1463754646</v>
      </c>
      <c r="L1011" s="15">
        <f t="shared" si="76"/>
        <v>42510.604699074072</v>
      </c>
      <c r="M1011" t="b">
        <v>0</v>
      </c>
      <c r="N1011">
        <v>101</v>
      </c>
      <c r="O1011" t="b">
        <v>0</v>
      </c>
      <c r="P1011" t="s">
        <v>8271</v>
      </c>
      <c r="Q1011" t="str">
        <f t="shared" si="77"/>
        <v>technology</v>
      </c>
      <c r="R1011" t="str">
        <f t="shared" si="78"/>
        <v>wearables</v>
      </c>
      <c r="S1011">
        <f t="shared" si="79"/>
        <v>2016</v>
      </c>
    </row>
    <row r="1012" spans="1:19" ht="46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s="17">
        <f t="shared" si="75"/>
        <v>1.9088937093275488E-3</v>
      </c>
      <c r="G1012" t="s">
        <v>8219</v>
      </c>
      <c r="H1012" t="s">
        <v>8223</v>
      </c>
      <c r="I1012" t="s">
        <v>8245</v>
      </c>
      <c r="J1012">
        <v>1473044340</v>
      </c>
      <c r="K1012" s="10">
        <v>1468180462</v>
      </c>
      <c r="L1012" s="15">
        <f t="shared" si="76"/>
        <v>42561.829421296294</v>
      </c>
      <c r="M1012" t="b">
        <v>0</v>
      </c>
      <c r="N1012">
        <v>4</v>
      </c>
      <c r="O1012" t="b">
        <v>0</v>
      </c>
      <c r="P1012" t="s">
        <v>8271</v>
      </c>
      <c r="Q1012" t="str">
        <f t="shared" si="77"/>
        <v>technology</v>
      </c>
      <c r="R1012" t="str">
        <f t="shared" si="78"/>
        <v>wearables</v>
      </c>
      <c r="S1012">
        <f t="shared" si="79"/>
        <v>2016</v>
      </c>
    </row>
    <row r="1013" spans="1:19" ht="46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s="17">
        <f t="shared" si="75"/>
        <v>3.7499999999999999E-3</v>
      </c>
      <c r="G1013" t="s">
        <v>8219</v>
      </c>
      <c r="H1013" t="s">
        <v>8223</v>
      </c>
      <c r="I1013" t="s">
        <v>8245</v>
      </c>
      <c r="J1013">
        <v>1418938395</v>
      </c>
      <c r="K1013" s="10">
        <v>1415050395</v>
      </c>
      <c r="L1013" s="15">
        <f t="shared" si="76"/>
        <v>41946.898090277777</v>
      </c>
      <c r="M1013" t="b">
        <v>0</v>
      </c>
      <c r="N1013">
        <v>1</v>
      </c>
      <c r="O1013" t="b">
        <v>0</v>
      </c>
      <c r="P1013" t="s">
        <v>8271</v>
      </c>
      <c r="Q1013" t="str">
        <f t="shared" si="77"/>
        <v>technology</v>
      </c>
      <c r="R1013" t="str">
        <f t="shared" si="78"/>
        <v>wearables</v>
      </c>
      <c r="S1013">
        <f t="shared" si="79"/>
        <v>2014</v>
      </c>
    </row>
    <row r="1014" spans="1:19" ht="46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s="17">
        <f t="shared" si="75"/>
        <v>215.35021</v>
      </c>
      <c r="G1014" t="s">
        <v>8219</v>
      </c>
      <c r="H1014" t="s">
        <v>8223</v>
      </c>
      <c r="I1014" t="s">
        <v>8245</v>
      </c>
      <c r="J1014">
        <v>1485254052</v>
      </c>
      <c r="K1014" s="10">
        <v>1481366052</v>
      </c>
      <c r="L1014" s="15">
        <f t="shared" si="76"/>
        <v>42714.440416666665</v>
      </c>
      <c r="M1014" t="b">
        <v>0</v>
      </c>
      <c r="N1014">
        <v>775</v>
      </c>
      <c r="O1014" t="b">
        <v>0</v>
      </c>
      <c r="P1014" t="s">
        <v>8271</v>
      </c>
      <c r="Q1014" t="str">
        <f t="shared" si="77"/>
        <v>technology</v>
      </c>
      <c r="R1014" t="str">
        <f t="shared" si="78"/>
        <v>wearables</v>
      </c>
      <c r="S1014">
        <f t="shared" si="79"/>
        <v>2016</v>
      </c>
    </row>
    <row r="1015" spans="1:19" ht="46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s="17">
        <f t="shared" si="75"/>
        <v>0.34527999999999998</v>
      </c>
      <c r="G1015" t="s">
        <v>8219</v>
      </c>
      <c r="H1015" t="s">
        <v>8223</v>
      </c>
      <c r="I1015" t="s">
        <v>8245</v>
      </c>
      <c r="J1015">
        <v>1451419200</v>
      </c>
      <c r="K1015" s="10">
        <v>1449000056</v>
      </c>
      <c r="L1015" s="15">
        <f t="shared" si="76"/>
        <v>42339.833981481483</v>
      </c>
      <c r="M1015" t="b">
        <v>0</v>
      </c>
      <c r="N1015">
        <v>90</v>
      </c>
      <c r="O1015" t="b">
        <v>0</v>
      </c>
      <c r="P1015" t="s">
        <v>8271</v>
      </c>
      <c r="Q1015" t="str">
        <f t="shared" si="77"/>
        <v>technology</v>
      </c>
      <c r="R1015" t="str">
        <f t="shared" si="78"/>
        <v>wearables</v>
      </c>
      <c r="S1015">
        <f t="shared" si="79"/>
        <v>2015</v>
      </c>
    </row>
    <row r="1016" spans="1:19" ht="3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s="17">
        <f t="shared" si="75"/>
        <v>0.30599999999999999</v>
      </c>
      <c r="G1016" t="s">
        <v>8219</v>
      </c>
      <c r="H1016" t="s">
        <v>8223</v>
      </c>
      <c r="I1016" t="s">
        <v>8245</v>
      </c>
      <c r="J1016">
        <v>1420070615</v>
      </c>
      <c r="K1016" s="10">
        <v>1415750615</v>
      </c>
      <c r="L1016" s="15">
        <f t="shared" si="76"/>
        <v>41955.002488425926</v>
      </c>
      <c r="M1016" t="b">
        <v>0</v>
      </c>
      <c r="N1016">
        <v>16</v>
      </c>
      <c r="O1016" t="b">
        <v>0</v>
      </c>
      <c r="P1016" t="s">
        <v>8271</v>
      </c>
      <c r="Q1016" t="str">
        <f t="shared" si="77"/>
        <v>technology</v>
      </c>
      <c r="R1016" t="str">
        <f t="shared" si="78"/>
        <v>wearables</v>
      </c>
      <c r="S1016">
        <f t="shared" si="79"/>
        <v>2014</v>
      </c>
    </row>
    <row r="1017" spans="1:19" ht="3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s="17">
        <f t="shared" si="75"/>
        <v>2.6666666666666668E-2</v>
      </c>
      <c r="G1017" t="s">
        <v>8219</v>
      </c>
      <c r="H1017" t="s">
        <v>8239</v>
      </c>
      <c r="I1017" t="s">
        <v>8256</v>
      </c>
      <c r="J1017">
        <v>1448489095</v>
      </c>
      <c r="K1017" s="10">
        <v>1445893495</v>
      </c>
      <c r="L1017" s="15">
        <f t="shared" si="76"/>
        <v>42303.878414351857</v>
      </c>
      <c r="M1017" t="b">
        <v>0</v>
      </c>
      <c r="N1017">
        <v>6</v>
      </c>
      <c r="O1017" t="b">
        <v>0</v>
      </c>
      <c r="P1017" t="s">
        <v>8271</v>
      </c>
      <c r="Q1017" t="str">
        <f t="shared" si="77"/>
        <v>technology</v>
      </c>
      <c r="R1017" t="str">
        <f t="shared" si="78"/>
        <v>wearables</v>
      </c>
      <c r="S1017">
        <f t="shared" si="79"/>
        <v>2015</v>
      </c>
    </row>
    <row r="1018" spans="1:19" ht="46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s="17">
        <f t="shared" si="75"/>
        <v>2.8420000000000001E-2</v>
      </c>
      <c r="G1018" t="s">
        <v>8219</v>
      </c>
      <c r="H1018" t="s">
        <v>8223</v>
      </c>
      <c r="I1018" t="s">
        <v>8245</v>
      </c>
      <c r="J1018">
        <v>1459992856</v>
      </c>
      <c r="K1018" s="10">
        <v>1456108456</v>
      </c>
      <c r="L1018" s="15">
        <f t="shared" si="76"/>
        <v>42422.107129629629</v>
      </c>
      <c r="M1018" t="b">
        <v>0</v>
      </c>
      <c r="N1018">
        <v>38</v>
      </c>
      <c r="O1018" t="b">
        <v>0</v>
      </c>
      <c r="P1018" t="s">
        <v>8271</v>
      </c>
      <c r="Q1018" t="str">
        <f t="shared" si="77"/>
        <v>technology</v>
      </c>
      <c r="R1018" t="str">
        <f t="shared" si="78"/>
        <v>wearables</v>
      </c>
      <c r="S1018">
        <f t="shared" si="79"/>
        <v>2016</v>
      </c>
    </row>
    <row r="1019" spans="1:19" ht="46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s="17">
        <f t="shared" si="75"/>
        <v>0.22878799999999999</v>
      </c>
      <c r="G1019" t="s">
        <v>8219</v>
      </c>
      <c r="H1019" t="s">
        <v>8223</v>
      </c>
      <c r="I1019" t="s">
        <v>8245</v>
      </c>
      <c r="J1019">
        <v>1448125935</v>
      </c>
      <c r="K1019" s="10">
        <v>1444666335</v>
      </c>
      <c r="L1019" s="15">
        <f t="shared" si="76"/>
        <v>42289.675173611111</v>
      </c>
      <c r="M1019" t="b">
        <v>0</v>
      </c>
      <c r="N1019">
        <v>355</v>
      </c>
      <c r="O1019" t="b">
        <v>0</v>
      </c>
      <c r="P1019" t="s">
        <v>8271</v>
      </c>
      <c r="Q1019" t="str">
        <f t="shared" si="77"/>
        <v>technology</v>
      </c>
      <c r="R1019" t="str">
        <f t="shared" si="78"/>
        <v>wearables</v>
      </c>
      <c r="S1019">
        <f t="shared" si="79"/>
        <v>2015</v>
      </c>
    </row>
    <row r="1020" spans="1:19" ht="3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s="17">
        <f t="shared" si="75"/>
        <v>3.1050000000000001E-2</v>
      </c>
      <c r="G1020" t="s">
        <v>8219</v>
      </c>
      <c r="H1020" t="s">
        <v>8223</v>
      </c>
      <c r="I1020" t="s">
        <v>8245</v>
      </c>
      <c r="J1020">
        <v>1468496933</v>
      </c>
      <c r="K1020" s="10">
        <v>1465904933</v>
      </c>
      <c r="L1020" s="15">
        <f t="shared" si="76"/>
        <v>42535.492280092592</v>
      </c>
      <c r="M1020" t="b">
        <v>0</v>
      </c>
      <c r="N1020">
        <v>7</v>
      </c>
      <c r="O1020" t="b">
        <v>0</v>
      </c>
      <c r="P1020" t="s">
        <v>8271</v>
      </c>
      <c r="Q1020" t="str">
        <f t="shared" si="77"/>
        <v>technology</v>
      </c>
      <c r="R1020" t="str">
        <f t="shared" si="78"/>
        <v>wearables</v>
      </c>
      <c r="S1020">
        <f t="shared" si="79"/>
        <v>2016</v>
      </c>
    </row>
    <row r="1021" spans="1:19" ht="3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s="17">
        <f t="shared" si="75"/>
        <v>0.47333333333333333</v>
      </c>
      <c r="G1021" t="s">
        <v>8219</v>
      </c>
      <c r="H1021" t="s">
        <v>8223</v>
      </c>
      <c r="I1021" t="s">
        <v>8245</v>
      </c>
      <c r="J1021">
        <v>1423092149</v>
      </c>
      <c r="K1021" s="10">
        <v>1420500149</v>
      </c>
      <c r="L1021" s="15">
        <f t="shared" si="76"/>
        <v>42009.973946759259</v>
      </c>
      <c r="M1021" t="b">
        <v>0</v>
      </c>
      <c r="N1021">
        <v>400</v>
      </c>
      <c r="O1021" t="b">
        <v>0</v>
      </c>
      <c r="P1021" t="s">
        <v>8271</v>
      </c>
      <c r="Q1021" t="str">
        <f t="shared" si="77"/>
        <v>technology</v>
      </c>
      <c r="R1021" t="str">
        <f t="shared" si="78"/>
        <v>wearables</v>
      </c>
      <c r="S1021">
        <f t="shared" si="79"/>
        <v>2015</v>
      </c>
    </row>
    <row r="1022" spans="1:19" ht="46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s="17">
        <f t="shared" si="75"/>
        <v>2.0554838709677421</v>
      </c>
      <c r="G1022" t="s">
        <v>8218</v>
      </c>
      <c r="H1022" t="s">
        <v>8228</v>
      </c>
      <c r="I1022" t="s">
        <v>8250</v>
      </c>
      <c r="J1022">
        <v>1433206020</v>
      </c>
      <c r="K1022" s="10">
        <v>1430617209</v>
      </c>
      <c r="L1022" s="15">
        <f t="shared" si="76"/>
        <v>42127.069548611107</v>
      </c>
      <c r="M1022" t="b">
        <v>0</v>
      </c>
      <c r="N1022">
        <v>30</v>
      </c>
      <c r="O1022" t="b">
        <v>1</v>
      </c>
      <c r="P1022" t="s">
        <v>8278</v>
      </c>
      <c r="Q1022" t="str">
        <f t="shared" si="77"/>
        <v>music</v>
      </c>
      <c r="R1022" t="str">
        <f t="shared" si="78"/>
        <v>electronic music</v>
      </c>
      <c r="S1022">
        <f t="shared" si="79"/>
        <v>2015</v>
      </c>
    </row>
    <row r="1023" spans="1:19" ht="3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s="17">
        <f t="shared" si="75"/>
        <v>3.5180366666666667</v>
      </c>
      <c r="G1023" t="s">
        <v>8218</v>
      </c>
      <c r="H1023" t="s">
        <v>8223</v>
      </c>
      <c r="I1023" t="s">
        <v>8245</v>
      </c>
      <c r="J1023">
        <v>1445054400</v>
      </c>
      <c r="K1023" s="10">
        <v>1443074571</v>
      </c>
      <c r="L1023" s="15">
        <f t="shared" si="76"/>
        <v>42271.251979166671</v>
      </c>
      <c r="M1023" t="b">
        <v>1</v>
      </c>
      <c r="N1023">
        <v>478</v>
      </c>
      <c r="O1023" t="b">
        <v>1</v>
      </c>
      <c r="P1023" t="s">
        <v>8278</v>
      </c>
      <c r="Q1023" t="str">
        <f t="shared" si="77"/>
        <v>music</v>
      </c>
      <c r="R1023" t="str">
        <f t="shared" si="78"/>
        <v>electronic music</v>
      </c>
      <c r="S1023">
        <f t="shared" si="79"/>
        <v>2015</v>
      </c>
    </row>
    <row r="1024" spans="1:19" ht="3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s="17">
        <f t="shared" si="75"/>
        <v>1.149</v>
      </c>
      <c r="G1024" t="s">
        <v>8218</v>
      </c>
      <c r="H1024" t="s">
        <v>8223</v>
      </c>
      <c r="I1024" t="s">
        <v>8245</v>
      </c>
      <c r="J1024">
        <v>1431876677</v>
      </c>
      <c r="K1024" s="10">
        <v>1429284677</v>
      </c>
      <c r="L1024" s="15">
        <f t="shared" si="76"/>
        <v>42111.646724537037</v>
      </c>
      <c r="M1024" t="b">
        <v>1</v>
      </c>
      <c r="N1024">
        <v>74</v>
      </c>
      <c r="O1024" t="b">
        <v>1</v>
      </c>
      <c r="P1024" t="s">
        <v>8278</v>
      </c>
      <c r="Q1024" t="str">
        <f t="shared" si="77"/>
        <v>music</v>
      </c>
      <c r="R1024" t="str">
        <f t="shared" si="78"/>
        <v>electronic music</v>
      </c>
      <c r="S1024">
        <f t="shared" si="79"/>
        <v>2015</v>
      </c>
    </row>
    <row r="1025" spans="1:19" ht="46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s="17">
        <f t="shared" si="75"/>
        <v>2.3715000000000002</v>
      </c>
      <c r="G1025" t="s">
        <v>8218</v>
      </c>
      <c r="H1025" t="s">
        <v>8224</v>
      </c>
      <c r="I1025" t="s">
        <v>8246</v>
      </c>
      <c r="J1025">
        <v>1434837861</v>
      </c>
      <c r="K1025" s="10">
        <v>1432245861</v>
      </c>
      <c r="L1025" s="15">
        <f t="shared" si="76"/>
        <v>42145.919687500005</v>
      </c>
      <c r="M1025" t="b">
        <v>0</v>
      </c>
      <c r="N1025">
        <v>131</v>
      </c>
      <c r="O1025" t="b">
        <v>1</v>
      </c>
      <c r="P1025" t="s">
        <v>8278</v>
      </c>
      <c r="Q1025" t="str">
        <f t="shared" si="77"/>
        <v>music</v>
      </c>
      <c r="R1025" t="str">
        <f t="shared" si="78"/>
        <v>electronic music</v>
      </c>
      <c r="S1025">
        <f t="shared" si="79"/>
        <v>2015</v>
      </c>
    </row>
    <row r="1026" spans="1:19" ht="46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s="17">
        <f t="shared" si="75"/>
        <v>1.1863774999999999</v>
      </c>
      <c r="G1026" t="s">
        <v>8218</v>
      </c>
      <c r="H1026" t="s">
        <v>8234</v>
      </c>
      <c r="I1026" t="s">
        <v>8254</v>
      </c>
      <c r="J1026">
        <v>1454248563</v>
      </c>
      <c r="K1026" s="10">
        <v>1451656563</v>
      </c>
      <c r="L1026" s="15">
        <f t="shared" si="76"/>
        <v>42370.580590277779</v>
      </c>
      <c r="M1026" t="b">
        <v>1</v>
      </c>
      <c r="N1026">
        <v>61</v>
      </c>
      <c r="O1026" t="b">
        <v>1</v>
      </c>
      <c r="P1026" t="s">
        <v>8278</v>
      </c>
      <c r="Q1026" t="str">
        <f t="shared" si="77"/>
        <v>music</v>
      </c>
      <c r="R1026" t="str">
        <f t="shared" si="78"/>
        <v>electronic music</v>
      </c>
      <c r="S1026">
        <f t="shared" si="79"/>
        <v>2016</v>
      </c>
    </row>
    <row r="1027" spans="1:19" ht="3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s="17">
        <f t="shared" ref="F1027:F1090" si="80">E1027/D1027</f>
        <v>1.099283142857143</v>
      </c>
      <c r="G1027" t="s">
        <v>8218</v>
      </c>
      <c r="H1027" t="s">
        <v>8223</v>
      </c>
      <c r="I1027" t="s">
        <v>8245</v>
      </c>
      <c r="J1027">
        <v>1426532437</v>
      </c>
      <c r="K1027" s="10">
        <v>1423944037</v>
      </c>
      <c r="L1027" s="15">
        <f t="shared" ref="L1027:L1090" si="81">(K1027/86400)+ DATE(1970,1,1)</f>
        <v>42049.833761574075</v>
      </c>
      <c r="M1027" t="b">
        <v>1</v>
      </c>
      <c r="N1027">
        <v>1071</v>
      </c>
      <c r="O1027" t="b">
        <v>1</v>
      </c>
      <c r="P1027" t="s">
        <v>8278</v>
      </c>
      <c r="Q1027" t="str">
        <f t="shared" ref="Q1027:Q1090" si="82">LEFT(P1027, SEARCH("/",P1027)-1)</f>
        <v>music</v>
      </c>
      <c r="R1027" t="str">
        <f t="shared" ref="R1027:R1090" si="83">RIGHT(P1027,LEN(P1027)-FIND("/",P1027))</f>
        <v>electronic music</v>
      </c>
      <c r="S1027">
        <f t="shared" ref="S1027:S1090" si="84">YEAR(L1027)</f>
        <v>2015</v>
      </c>
    </row>
    <row r="1028" spans="1:19" ht="46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s="17">
        <f t="shared" si="80"/>
        <v>1.0000828571428571</v>
      </c>
      <c r="G1028" t="s">
        <v>8218</v>
      </c>
      <c r="H1028" t="s">
        <v>8224</v>
      </c>
      <c r="I1028" t="s">
        <v>8246</v>
      </c>
      <c r="J1028">
        <v>1459414016</v>
      </c>
      <c r="K1028" s="10">
        <v>1456480016</v>
      </c>
      <c r="L1028" s="15">
        <f t="shared" si="81"/>
        <v>42426.407592592594</v>
      </c>
      <c r="M1028" t="b">
        <v>1</v>
      </c>
      <c r="N1028">
        <v>122</v>
      </c>
      <c r="O1028" t="b">
        <v>1</v>
      </c>
      <c r="P1028" t="s">
        <v>8278</v>
      </c>
      <c r="Q1028" t="str">
        <f t="shared" si="82"/>
        <v>music</v>
      </c>
      <c r="R1028" t="str">
        <f t="shared" si="83"/>
        <v>electronic music</v>
      </c>
      <c r="S1028">
        <f t="shared" si="84"/>
        <v>2016</v>
      </c>
    </row>
    <row r="1029" spans="1:19" ht="46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s="17">
        <f t="shared" si="80"/>
        <v>1.0309292094387414</v>
      </c>
      <c r="G1029" t="s">
        <v>8218</v>
      </c>
      <c r="H1029" t="s">
        <v>8223</v>
      </c>
      <c r="I1029" t="s">
        <v>8245</v>
      </c>
      <c r="J1029">
        <v>1414025347</v>
      </c>
      <c r="K1029" s="10">
        <v>1411433347</v>
      </c>
      <c r="L1029" s="15">
        <f t="shared" si="81"/>
        <v>41905.034108796295</v>
      </c>
      <c r="M1029" t="b">
        <v>1</v>
      </c>
      <c r="N1029">
        <v>111</v>
      </c>
      <c r="O1029" t="b">
        <v>1</v>
      </c>
      <c r="P1029" t="s">
        <v>8278</v>
      </c>
      <c r="Q1029" t="str">
        <f t="shared" si="82"/>
        <v>music</v>
      </c>
      <c r="R1029" t="str">
        <f t="shared" si="83"/>
        <v>electronic music</v>
      </c>
      <c r="S1029">
        <f t="shared" si="84"/>
        <v>2014</v>
      </c>
    </row>
    <row r="1030" spans="1:19" ht="46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s="17">
        <f t="shared" si="80"/>
        <v>1.1727000000000001</v>
      </c>
      <c r="G1030" t="s">
        <v>8218</v>
      </c>
      <c r="H1030" t="s">
        <v>8224</v>
      </c>
      <c r="I1030" t="s">
        <v>8246</v>
      </c>
      <c r="J1030">
        <v>1488830400</v>
      </c>
      <c r="K1030" s="10">
        <v>1484924605</v>
      </c>
      <c r="L1030" s="15">
        <f t="shared" si="81"/>
        <v>42755.627372685187</v>
      </c>
      <c r="M1030" t="b">
        <v>1</v>
      </c>
      <c r="N1030">
        <v>255</v>
      </c>
      <c r="O1030" t="b">
        <v>1</v>
      </c>
      <c r="P1030" t="s">
        <v>8278</v>
      </c>
      <c r="Q1030" t="str">
        <f t="shared" si="82"/>
        <v>music</v>
      </c>
      <c r="R1030" t="str">
        <f t="shared" si="83"/>
        <v>electronic music</v>
      </c>
      <c r="S1030">
        <f t="shared" si="84"/>
        <v>2017</v>
      </c>
    </row>
    <row r="1031" spans="1:19" ht="3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s="17">
        <f t="shared" si="80"/>
        <v>1.1175999999999999</v>
      </c>
      <c r="G1031" t="s">
        <v>8218</v>
      </c>
      <c r="H1031" t="s">
        <v>8234</v>
      </c>
      <c r="I1031" t="s">
        <v>8254</v>
      </c>
      <c r="J1031">
        <v>1428184740</v>
      </c>
      <c r="K1031" s="10">
        <v>1423501507</v>
      </c>
      <c r="L1031" s="15">
        <f t="shared" si="81"/>
        <v>42044.711886574078</v>
      </c>
      <c r="M1031" t="b">
        <v>0</v>
      </c>
      <c r="N1031">
        <v>141</v>
      </c>
      <c r="O1031" t="b">
        <v>1</v>
      </c>
      <c r="P1031" t="s">
        <v>8278</v>
      </c>
      <c r="Q1031" t="str">
        <f t="shared" si="82"/>
        <v>music</v>
      </c>
      <c r="R1031" t="str">
        <f t="shared" si="83"/>
        <v>electronic music</v>
      </c>
      <c r="S1031">
        <f t="shared" si="84"/>
        <v>2015</v>
      </c>
    </row>
    <row r="1032" spans="1:19" ht="3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s="17">
        <f t="shared" si="80"/>
        <v>3.4209999999999998</v>
      </c>
      <c r="G1032" t="s">
        <v>8218</v>
      </c>
      <c r="H1032" t="s">
        <v>8223</v>
      </c>
      <c r="I1032" t="s">
        <v>8245</v>
      </c>
      <c r="J1032">
        <v>1473680149</v>
      </c>
      <c r="K1032" s="10">
        <v>1472470549</v>
      </c>
      <c r="L1032" s="15">
        <f t="shared" si="81"/>
        <v>42611.483206018514</v>
      </c>
      <c r="M1032" t="b">
        <v>0</v>
      </c>
      <c r="N1032">
        <v>159</v>
      </c>
      <c r="O1032" t="b">
        <v>1</v>
      </c>
      <c r="P1032" t="s">
        <v>8278</v>
      </c>
      <c r="Q1032" t="str">
        <f t="shared" si="82"/>
        <v>music</v>
      </c>
      <c r="R1032" t="str">
        <f t="shared" si="83"/>
        <v>electronic music</v>
      </c>
      <c r="S1032">
        <f t="shared" si="84"/>
        <v>2016</v>
      </c>
    </row>
    <row r="1033" spans="1:19" ht="46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s="17">
        <f t="shared" si="80"/>
        <v>1.0740000000000001</v>
      </c>
      <c r="G1033" t="s">
        <v>8218</v>
      </c>
      <c r="H1033" t="s">
        <v>8223</v>
      </c>
      <c r="I1033" t="s">
        <v>8245</v>
      </c>
      <c r="J1033">
        <v>1450290010</v>
      </c>
      <c r="K1033" s="10">
        <v>1447698010</v>
      </c>
      <c r="L1033" s="15">
        <f t="shared" si="81"/>
        <v>42324.764004629629</v>
      </c>
      <c r="M1033" t="b">
        <v>0</v>
      </c>
      <c r="N1033">
        <v>99</v>
      </c>
      <c r="O1033" t="b">
        <v>1</v>
      </c>
      <c r="P1033" t="s">
        <v>8278</v>
      </c>
      <c r="Q1033" t="str">
        <f t="shared" si="82"/>
        <v>music</v>
      </c>
      <c r="R1033" t="str">
        <f t="shared" si="83"/>
        <v>electronic music</v>
      </c>
      <c r="S1033">
        <f t="shared" si="84"/>
        <v>2015</v>
      </c>
    </row>
    <row r="1034" spans="1:19" ht="16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s="17">
        <f t="shared" si="80"/>
        <v>1.0849703703703704</v>
      </c>
      <c r="G1034" t="s">
        <v>8218</v>
      </c>
      <c r="H1034" t="s">
        <v>8223</v>
      </c>
      <c r="I1034" t="s">
        <v>8245</v>
      </c>
      <c r="J1034">
        <v>1466697625</v>
      </c>
      <c r="K1034" s="10">
        <v>1464105625</v>
      </c>
      <c r="L1034" s="15">
        <f t="shared" si="81"/>
        <v>42514.666956018518</v>
      </c>
      <c r="M1034" t="b">
        <v>0</v>
      </c>
      <c r="N1034">
        <v>96</v>
      </c>
      <c r="O1034" t="b">
        <v>1</v>
      </c>
      <c r="P1034" t="s">
        <v>8278</v>
      </c>
      <c r="Q1034" t="str">
        <f t="shared" si="82"/>
        <v>music</v>
      </c>
      <c r="R1034" t="str">
        <f t="shared" si="83"/>
        <v>electronic music</v>
      </c>
      <c r="S1034">
        <f t="shared" si="84"/>
        <v>2016</v>
      </c>
    </row>
    <row r="1035" spans="1:19" ht="46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s="17">
        <f t="shared" si="80"/>
        <v>1.0286144578313252</v>
      </c>
      <c r="G1035" t="s">
        <v>8218</v>
      </c>
      <c r="H1035" t="s">
        <v>8224</v>
      </c>
      <c r="I1035" t="s">
        <v>8246</v>
      </c>
      <c r="J1035">
        <v>1481564080</v>
      </c>
      <c r="K1035" s="10">
        <v>1479144880</v>
      </c>
      <c r="L1035" s="15">
        <f t="shared" si="81"/>
        <v>42688.732407407406</v>
      </c>
      <c r="M1035" t="b">
        <v>0</v>
      </c>
      <c r="N1035">
        <v>27</v>
      </c>
      <c r="O1035" t="b">
        <v>1</v>
      </c>
      <c r="P1035" t="s">
        <v>8278</v>
      </c>
      <c r="Q1035" t="str">
        <f t="shared" si="82"/>
        <v>music</v>
      </c>
      <c r="R1035" t="str">
        <f t="shared" si="83"/>
        <v>electronic music</v>
      </c>
      <c r="S1035">
        <f t="shared" si="84"/>
        <v>2016</v>
      </c>
    </row>
    <row r="1036" spans="1:19" ht="46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s="17">
        <f t="shared" si="80"/>
        <v>1.3000180000000001</v>
      </c>
      <c r="G1036" t="s">
        <v>8218</v>
      </c>
      <c r="H1036" t="s">
        <v>8223</v>
      </c>
      <c r="I1036" t="s">
        <v>8245</v>
      </c>
      <c r="J1036">
        <v>1470369540</v>
      </c>
      <c r="K1036" s="10">
        <v>1467604804</v>
      </c>
      <c r="L1036" s="15">
        <f t="shared" si="81"/>
        <v>42555.166712962964</v>
      </c>
      <c r="M1036" t="b">
        <v>0</v>
      </c>
      <c r="N1036">
        <v>166</v>
      </c>
      <c r="O1036" t="b">
        <v>1</v>
      </c>
      <c r="P1036" t="s">
        <v>8278</v>
      </c>
      <c r="Q1036" t="str">
        <f t="shared" si="82"/>
        <v>music</v>
      </c>
      <c r="R1036" t="str">
        <f t="shared" si="83"/>
        <v>electronic music</v>
      </c>
      <c r="S1036">
        <f t="shared" si="84"/>
        <v>2016</v>
      </c>
    </row>
    <row r="1037" spans="1:19" ht="46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s="17">
        <f t="shared" si="80"/>
        <v>1.0765217391304347</v>
      </c>
      <c r="G1037" t="s">
        <v>8218</v>
      </c>
      <c r="H1037" t="s">
        <v>8223</v>
      </c>
      <c r="I1037" t="s">
        <v>8245</v>
      </c>
      <c r="J1037">
        <v>1423668220</v>
      </c>
      <c r="K1037" s="10">
        <v>1421076220</v>
      </c>
      <c r="L1037" s="15">
        <f t="shared" si="81"/>
        <v>42016.641435185185</v>
      </c>
      <c r="M1037" t="b">
        <v>0</v>
      </c>
      <c r="N1037">
        <v>76</v>
      </c>
      <c r="O1037" t="b">
        <v>1</v>
      </c>
      <c r="P1037" t="s">
        <v>8278</v>
      </c>
      <c r="Q1037" t="str">
        <f t="shared" si="82"/>
        <v>music</v>
      </c>
      <c r="R1037" t="str">
        <f t="shared" si="83"/>
        <v>electronic music</v>
      </c>
      <c r="S1037">
        <f t="shared" si="84"/>
        <v>2015</v>
      </c>
    </row>
    <row r="1038" spans="1:19" ht="3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s="17">
        <f t="shared" si="80"/>
        <v>1.1236044444444444</v>
      </c>
      <c r="G1038" t="s">
        <v>8218</v>
      </c>
      <c r="H1038" t="s">
        <v>8223</v>
      </c>
      <c r="I1038" t="s">
        <v>8245</v>
      </c>
      <c r="J1038">
        <v>1357545600</v>
      </c>
      <c r="K1038" s="10">
        <v>1354790790</v>
      </c>
      <c r="L1038" s="15">
        <f t="shared" si="81"/>
        <v>41249.448958333334</v>
      </c>
      <c r="M1038" t="b">
        <v>0</v>
      </c>
      <c r="N1038">
        <v>211</v>
      </c>
      <c r="O1038" t="b">
        <v>1</v>
      </c>
      <c r="P1038" t="s">
        <v>8278</v>
      </c>
      <c r="Q1038" t="str">
        <f t="shared" si="82"/>
        <v>music</v>
      </c>
      <c r="R1038" t="str">
        <f t="shared" si="83"/>
        <v>electronic music</v>
      </c>
      <c r="S1038">
        <f t="shared" si="84"/>
        <v>2012</v>
      </c>
    </row>
    <row r="1039" spans="1:19" ht="46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s="17">
        <f t="shared" si="80"/>
        <v>1.0209999999999999</v>
      </c>
      <c r="G1039" t="s">
        <v>8218</v>
      </c>
      <c r="H1039" t="s">
        <v>8223</v>
      </c>
      <c r="I1039" t="s">
        <v>8245</v>
      </c>
      <c r="J1039">
        <v>1431925200</v>
      </c>
      <c r="K1039" s="10">
        <v>1429991062</v>
      </c>
      <c r="L1039" s="15">
        <f t="shared" si="81"/>
        <v>42119.822476851856</v>
      </c>
      <c r="M1039" t="b">
        <v>0</v>
      </c>
      <c r="N1039">
        <v>21</v>
      </c>
      <c r="O1039" t="b">
        <v>1</v>
      </c>
      <c r="P1039" t="s">
        <v>8278</v>
      </c>
      <c r="Q1039" t="str">
        <f t="shared" si="82"/>
        <v>music</v>
      </c>
      <c r="R1039" t="str">
        <f t="shared" si="83"/>
        <v>electronic music</v>
      </c>
      <c r="S1039">
        <f t="shared" si="84"/>
        <v>2015</v>
      </c>
    </row>
    <row r="1040" spans="1:19" ht="46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s="17">
        <f t="shared" si="80"/>
        <v>1.4533333333333334</v>
      </c>
      <c r="G1040" t="s">
        <v>8218</v>
      </c>
      <c r="H1040" t="s">
        <v>8223</v>
      </c>
      <c r="I1040" t="s">
        <v>8245</v>
      </c>
      <c r="J1040">
        <v>1458362023</v>
      </c>
      <c r="K1040" s="10">
        <v>1455773623</v>
      </c>
      <c r="L1040" s="15">
        <f t="shared" si="81"/>
        <v>42418.231747685189</v>
      </c>
      <c r="M1040" t="b">
        <v>0</v>
      </c>
      <c r="N1040">
        <v>61</v>
      </c>
      <c r="O1040" t="b">
        <v>1</v>
      </c>
      <c r="P1040" t="s">
        <v>8278</v>
      </c>
      <c r="Q1040" t="str">
        <f t="shared" si="82"/>
        <v>music</v>
      </c>
      <c r="R1040" t="str">
        <f t="shared" si="83"/>
        <v>electronic music</v>
      </c>
      <c r="S1040">
        <f t="shared" si="84"/>
        <v>2016</v>
      </c>
    </row>
    <row r="1041" spans="1:19" ht="46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s="17">
        <f t="shared" si="80"/>
        <v>1.282</v>
      </c>
      <c r="G1041" t="s">
        <v>8218</v>
      </c>
      <c r="H1041" t="s">
        <v>8223</v>
      </c>
      <c r="I1041" t="s">
        <v>8245</v>
      </c>
      <c r="J1041">
        <v>1481615940</v>
      </c>
      <c r="K1041" s="10">
        <v>1479436646</v>
      </c>
      <c r="L1041" s="15">
        <f t="shared" si="81"/>
        <v>42692.109328703707</v>
      </c>
      <c r="M1041" t="b">
        <v>0</v>
      </c>
      <c r="N1041">
        <v>30</v>
      </c>
      <c r="O1041" t="b">
        <v>1</v>
      </c>
      <c r="P1041" t="s">
        <v>8278</v>
      </c>
      <c r="Q1041" t="str">
        <f t="shared" si="82"/>
        <v>music</v>
      </c>
      <c r="R1041" t="str">
        <f t="shared" si="83"/>
        <v>electronic music</v>
      </c>
      <c r="S1041">
        <f t="shared" si="84"/>
        <v>2016</v>
      </c>
    </row>
    <row r="1042" spans="1:19" ht="46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s="17">
        <f t="shared" si="80"/>
        <v>2.9411764705882353E-3</v>
      </c>
      <c r="G1042" t="s">
        <v>8219</v>
      </c>
      <c r="H1042" t="s">
        <v>8223</v>
      </c>
      <c r="I1042" t="s">
        <v>8245</v>
      </c>
      <c r="J1042">
        <v>1472317209</v>
      </c>
      <c r="K1042" s="10">
        <v>1469725209</v>
      </c>
      <c r="L1042" s="15">
        <f t="shared" si="81"/>
        <v>42579.708437499998</v>
      </c>
      <c r="M1042" t="b">
        <v>0</v>
      </c>
      <c r="N1042">
        <v>1</v>
      </c>
      <c r="O1042" t="b">
        <v>0</v>
      </c>
      <c r="P1042" t="s">
        <v>8279</v>
      </c>
      <c r="Q1042" t="str">
        <f t="shared" si="82"/>
        <v>journalism</v>
      </c>
      <c r="R1042" t="str">
        <f t="shared" si="83"/>
        <v>audio</v>
      </c>
      <c r="S1042">
        <f t="shared" si="84"/>
        <v>2016</v>
      </c>
    </row>
    <row r="1043" spans="1:19" ht="3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s="17">
        <f t="shared" si="80"/>
        <v>0</v>
      </c>
      <c r="G1043" t="s">
        <v>8219</v>
      </c>
      <c r="H1043" t="s">
        <v>8223</v>
      </c>
      <c r="I1043" t="s">
        <v>8245</v>
      </c>
      <c r="J1043">
        <v>1406769992</v>
      </c>
      <c r="K1043" s="10">
        <v>1405041992</v>
      </c>
      <c r="L1043" s="15">
        <f t="shared" si="81"/>
        <v>41831.06009259259</v>
      </c>
      <c r="M1043" t="b">
        <v>0</v>
      </c>
      <c r="N1043">
        <v>0</v>
      </c>
      <c r="O1043" t="b">
        <v>0</v>
      </c>
      <c r="P1043" t="s">
        <v>8279</v>
      </c>
      <c r="Q1043" t="str">
        <f t="shared" si="82"/>
        <v>journalism</v>
      </c>
      <c r="R1043" t="str">
        <f t="shared" si="83"/>
        <v>audio</v>
      </c>
      <c r="S1043">
        <f t="shared" si="84"/>
        <v>2014</v>
      </c>
    </row>
    <row r="1044" spans="1:19" ht="46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s="17">
        <f t="shared" si="80"/>
        <v>1.5384615384615385E-2</v>
      </c>
      <c r="G1044" t="s">
        <v>8219</v>
      </c>
      <c r="H1044" t="s">
        <v>8223</v>
      </c>
      <c r="I1044" t="s">
        <v>8245</v>
      </c>
      <c r="J1044">
        <v>1410516000</v>
      </c>
      <c r="K1044" s="10">
        <v>1406824948</v>
      </c>
      <c r="L1044" s="15">
        <f t="shared" si="81"/>
        <v>41851.696157407408</v>
      </c>
      <c r="M1044" t="b">
        <v>0</v>
      </c>
      <c r="N1044">
        <v>1</v>
      </c>
      <c r="O1044" t="b">
        <v>0</v>
      </c>
      <c r="P1044" t="s">
        <v>8279</v>
      </c>
      <c r="Q1044" t="str">
        <f t="shared" si="82"/>
        <v>journalism</v>
      </c>
      <c r="R1044" t="str">
        <f t="shared" si="83"/>
        <v>audio</v>
      </c>
      <c r="S1044">
        <f t="shared" si="84"/>
        <v>2014</v>
      </c>
    </row>
    <row r="1045" spans="1:19" ht="3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s="17">
        <f t="shared" si="80"/>
        <v>8.5370000000000001E-2</v>
      </c>
      <c r="G1045" t="s">
        <v>8219</v>
      </c>
      <c r="H1045" t="s">
        <v>8223</v>
      </c>
      <c r="I1045" t="s">
        <v>8245</v>
      </c>
      <c r="J1045">
        <v>1432101855</v>
      </c>
      <c r="K1045" s="10">
        <v>1429509855</v>
      </c>
      <c r="L1045" s="15">
        <f t="shared" si="81"/>
        <v>42114.252951388888</v>
      </c>
      <c r="M1045" t="b">
        <v>0</v>
      </c>
      <c r="N1045">
        <v>292</v>
      </c>
      <c r="O1045" t="b">
        <v>0</v>
      </c>
      <c r="P1045" t="s">
        <v>8279</v>
      </c>
      <c r="Q1045" t="str">
        <f t="shared" si="82"/>
        <v>journalism</v>
      </c>
      <c r="R1045" t="str">
        <f t="shared" si="83"/>
        <v>audio</v>
      </c>
      <c r="S1045">
        <f t="shared" si="84"/>
        <v>2015</v>
      </c>
    </row>
    <row r="1046" spans="1:19" ht="46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s="17">
        <f t="shared" si="80"/>
        <v>8.571428571428571E-4</v>
      </c>
      <c r="G1046" t="s">
        <v>8219</v>
      </c>
      <c r="H1046" t="s">
        <v>8223</v>
      </c>
      <c r="I1046" t="s">
        <v>8245</v>
      </c>
      <c r="J1046">
        <v>1425587220</v>
      </c>
      <c r="K1046" s="10">
        <v>1420668801</v>
      </c>
      <c r="L1046" s="15">
        <f t="shared" si="81"/>
        <v>42011.925937499997</v>
      </c>
      <c r="M1046" t="b">
        <v>0</v>
      </c>
      <c r="N1046">
        <v>2</v>
      </c>
      <c r="O1046" t="b">
        <v>0</v>
      </c>
      <c r="P1046" t="s">
        <v>8279</v>
      </c>
      <c r="Q1046" t="str">
        <f t="shared" si="82"/>
        <v>journalism</v>
      </c>
      <c r="R1046" t="str">
        <f t="shared" si="83"/>
        <v>audio</v>
      </c>
      <c r="S1046">
        <f t="shared" si="84"/>
        <v>2015</v>
      </c>
    </row>
    <row r="1047" spans="1:19" ht="46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s="17">
        <f t="shared" si="80"/>
        <v>2.6599999999999999E-2</v>
      </c>
      <c r="G1047" t="s">
        <v>8219</v>
      </c>
      <c r="H1047" t="s">
        <v>8223</v>
      </c>
      <c r="I1047" t="s">
        <v>8245</v>
      </c>
      <c r="J1047">
        <v>1408827550</v>
      </c>
      <c r="K1047" s="10">
        <v>1406235550</v>
      </c>
      <c r="L1047" s="15">
        <f t="shared" si="81"/>
        <v>41844.874421296292</v>
      </c>
      <c r="M1047" t="b">
        <v>0</v>
      </c>
      <c r="N1047">
        <v>8</v>
      </c>
      <c r="O1047" t="b">
        <v>0</v>
      </c>
      <c r="P1047" t="s">
        <v>8279</v>
      </c>
      <c r="Q1047" t="str">
        <f t="shared" si="82"/>
        <v>journalism</v>
      </c>
      <c r="R1047" t="str">
        <f t="shared" si="83"/>
        <v>audio</v>
      </c>
      <c r="S1047">
        <f t="shared" si="84"/>
        <v>2014</v>
      </c>
    </row>
    <row r="1048" spans="1:19" ht="46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s="17">
        <f t="shared" si="80"/>
        <v>0</v>
      </c>
      <c r="G1048" t="s">
        <v>8219</v>
      </c>
      <c r="H1048" t="s">
        <v>8235</v>
      </c>
      <c r="I1048" t="s">
        <v>8248</v>
      </c>
      <c r="J1048">
        <v>1451161560</v>
      </c>
      <c r="K1048" s="10">
        <v>1447273560</v>
      </c>
      <c r="L1048" s="15">
        <f t="shared" si="81"/>
        <v>42319.851388888885</v>
      </c>
      <c r="M1048" t="b">
        <v>0</v>
      </c>
      <c r="N1048">
        <v>0</v>
      </c>
      <c r="O1048" t="b">
        <v>0</v>
      </c>
      <c r="P1048" t="s">
        <v>8279</v>
      </c>
      <c r="Q1048" t="str">
        <f t="shared" si="82"/>
        <v>journalism</v>
      </c>
      <c r="R1048" t="str">
        <f t="shared" si="83"/>
        <v>audio</v>
      </c>
      <c r="S1048">
        <f t="shared" si="84"/>
        <v>2015</v>
      </c>
    </row>
    <row r="1049" spans="1:19" ht="46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s="17">
        <f t="shared" si="80"/>
        <v>5.0000000000000001E-4</v>
      </c>
      <c r="G1049" t="s">
        <v>8219</v>
      </c>
      <c r="H1049" t="s">
        <v>8223</v>
      </c>
      <c r="I1049" t="s">
        <v>8245</v>
      </c>
      <c r="J1049">
        <v>1415219915</v>
      </c>
      <c r="K1049" s="10">
        <v>1412624315</v>
      </c>
      <c r="L1049" s="15">
        <f t="shared" si="81"/>
        <v>41918.818460648152</v>
      </c>
      <c r="M1049" t="b">
        <v>0</v>
      </c>
      <c r="N1049">
        <v>1</v>
      </c>
      <c r="O1049" t="b">
        <v>0</v>
      </c>
      <c r="P1049" t="s">
        <v>8279</v>
      </c>
      <c r="Q1049" t="str">
        <f t="shared" si="82"/>
        <v>journalism</v>
      </c>
      <c r="R1049" t="str">
        <f t="shared" si="83"/>
        <v>audio</v>
      </c>
      <c r="S1049">
        <f t="shared" si="84"/>
        <v>2014</v>
      </c>
    </row>
    <row r="1050" spans="1:19" ht="46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s="17">
        <f t="shared" si="80"/>
        <v>1.4133333333333333E-2</v>
      </c>
      <c r="G1050" t="s">
        <v>8219</v>
      </c>
      <c r="H1050" t="s">
        <v>8223</v>
      </c>
      <c r="I1050" t="s">
        <v>8245</v>
      </c>
      <c r="J1050">
        <v>1474766189</v>
      </c>
      <c r="K1050" s="10">
        <v>1471310189</v>
      </c>
      <c r="L1050" s="15">
        <f t="shared" si="81"/>
        <v>42598.053113425922</v>
      </c>
      <c r="M1050" t="b">
        <v>0</v>
      </c>
      <c r="N1050">
        <v>4</v>
      </c>
      <c r="O1050" t="b">
        <v>0</v>
      </c>
      <c r="P1050" t="s">
        <v>8279</v>
      </c>
      <c r="Q1050" t="str">
        <f t="shared" si="82"/>
        <v>journalism</v>
      </c>
      <c r="R1050" t="str">
        <f t="shared" si="83"/>
        <v>audio</v>
      </c>
      <c r="S1050">
        <f t="shared" si="84"/>
        <v>2016</v>
      </c>
    </row>
    <row r="1051" spans="1:19" ht="16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s="17">
        <f t="shared" si="80"/>
        <v>0</v>
      </c>
      <c r="G1051" t="s">
        <v>8219</v>
      </c>
      <c r="H1051" t="s">
        <v>8223</v>
      </c>
      <c r="I1051" t="s">
        <v>8245</v>
      </c>
      <c r="J1051">
        <v>1455272445</v>
      </c>
      <c r="K1051" s="10">
        <v>1452680445</v>
      </c>
      <c r="L1051" s="15">
        <f t="shared" si="81"/>
        <v>42382.431076388893</v>
      </c>
      <c r="M1051" t="b">
        <v>0</v>
      </c>
      <c r="N1051">
        <v>0</v>
      </c>
      <c r="O1051" t="b">
        <v>0</v>
      </c>
      <c r="P1051" t="s">
        <v>8279</v>
      </c>
      <c r="Q1051" t="str">
        <f t="shared" si="82"/>
        <v>journalism</v>
      </c>
      <c r="R1051" t="str">
        <f t="shared" si="83"/>
        <v>audio</v>
      </c>
      <c r="S1051">
        <f t="shared" si="84"/>
        <v>2016</v>
      </c>
    </row>
    <row r="1052" spans="1:19" ht="16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s="17">
        <f t="shared" si="80"/>
        <v>0</v>
      </c>
      <c r="G1052" t="s">
        <v>8219</v>
      </c>
      <c r="H1052" t="s">
        <v>8223</v>
      </c>
      <c r="I1052" t="s">
        <v>8245</v>
      </c>
      <c r="J1052">
        <v>1442257677</v>
      </c>
      <c r="K1052" s="10">
        <v>1439665677</v>
      </c>
      <c r="L1052" s="15">
        <f t="shared" si="81"/>
        <v>42231.7971875</v>
      </c>
      <c r="M1052" t="b">
        <v>0</v>
      </c>
      <c r="N1052">
        <v>0</v>
      </c>
      <c r="O1052" t="b">
        <v>0</v>
      </c>
      <c r="P1052" t="s">
        <v>8279</v>
      </c>
      <c r="Q1052" t="str">
        <f t="shared" si="82"/>
        <v>journalism</v>
      </c>
      <c r="R1052" t="str">
        <f t="shared" si="83"/>
        <v>audio</v>
      </c>
      <c r="S1052">
        <f t="shared" si="84"/>
        <v>2015</v>
      </c>
    </row>
    <row r="1053" spans="1:19" ht="46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s="17">
        <f t="shared" si="80"/>
        <v>0</v>
      </c>
      <c r="G1053" t="s">
        <v>8219</v>
      </c>
      <c r="H1053" t="s">
        <v>8223</v>
      </c>
      <c r="I1053" t="s">
        <v>8245</v>
      </c>
      <c r="J1053">
        <v>1409098825</v>
      </c>
      <c r="K1053" s="10">
        <v>1406679625</v>
      </c>
      <c r="L1053" s="15">
        <f t="shared" si="81"/>
        <v>41850.014178240745</v>
      </c>
      <c r="M1053" t="b">
        <v>0</v>
      </c>
      <c r="N1053">
        <v>0</v>
      </c>
      <c r="O1053" t="b">
        <v>0</v>
      </c>
      <c r="P1053" t="s">
        <v>8279</v>
      </c>
      <c r="Q1053" t="str">
        <f t="shared" si="82"/>
        <v>journalism</v>
      </c>
      <c r="R1053" t="str">
        <f t="shared" si="83"/>
        <v>audio</v>
      </c>
      <c r="S1053">
        <f t="shared" si="84"/>
        <v>2014</v>
      </c>
    </row>
    <row r="1054" spans="1:19" ht="6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s="17">
        <f t="shared" si="80"/>
        <v>0</v>
      </c>
      <c r="G1054" t="s">
        <v>8219</v>
      </c>
      <c r="H1054" t="s">
        <v>8223</v>
      </c>
      <c r="I1054" t="s">
        <v>8245</v>
      </c>
      <c r="J1054">
        <v>1465243740</v>
      </c>
      <c r="K1054" s="10">
        <v>1461438495</v>
      </c>
      <c r="L1054" s="15">
        <f t="shared" si="81"/>
        <v>42483.797395833331</v>
      </c>
      <c r="M1054" t="b">
        <v>0</v>
      </c>
      <c r="N1054">
        <v>0</v>
      </c>
      <c r="O1054" t="b">
        <v>0</v>
      </c>
      <c r="P1054" t="s">
        <v>8279</v>
      </c>
      <c r="Q1054" t="str">
        <f t="shared" si="82"/>
        <v>journalism</v>
      </c>
      <c r="R1054" t="str">
        <f t="shared" si="83"/>
        <v>audio</v>
      </c>
      <c r="S1054">
        <f t="shared" si="84"/>
        <v>2016</v>
      </c>
    </row>
    <row r="1055" spans="1:19" ht="46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s="17">
        <f t="shared" si="80"/>
        <v>0.01</v>
      </c>
      <c r="G1055" t="s">
        <v>8219</v>
      </c>
      <c r="H1055" t="s">
        <v>8223</v>
      </c>
      <c r="I1055" t="s">
        <v>8245</v>
      </c>
      <c r="J1055">
        <v>1488773332</v>
      </c>
      <c r="K1055" s="10">
        <v>1486613332</v>
      </c>
      <c r="L1055" s="15">
        <f t="shared" si="81"/>
        <v>42775.172824074078</v>
      </c>
      <c r="M1055" t="b">
        <v>0</v>
      </c>
      <c r="N1055">
        <v>1</v>
      </c>
      <c r="O1055" t="b">
        <v>0</v>
      </c>
      <c r="P1055" t="s">
        <v>8279</v>
      </c>
      <c r="Q1055" t="str">
        <f t="shared" si="82"/>
        <v>journalism</v>
      </c>
      <c r="R1055" t="str">
        <f t="shared" si="83"/>
        <v>audio</v>
      </c>
      <c r="S1055">
        <f t="shared" si="84"/>
        <v>2017</v>
      </c>
    </row>
    <row r="1056" spans="1:19" ht="46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s="17">
        <f t="shared" si="80"/>
        <v>0</v>
      </c>
      <c r="G1056" t="s">
        <v>8219</v>
      </c>
      <c r="H1056" t="s">
        <v>8223</v>
      </c>
      <c r="I1056" t="s">
        <v>8245</v>
      </c>
      <c r="J1056">
        <v>1407708000</v>
      </c>
      <c r="K1056" s="10">
        <v>1405110399</v>
      </c>
      <c r="L1056" s="15">
        <f t="shared" si="81"/>
        <v>41831.851840277777</v>
      </c>
      <c r="M1056" t="b">
        <v>0</v>
      </c>
      <c r="N1056">
        <v>0</v>
      </c>
      <c r="O1056" t="b">
        <v>0</v>
      </c>
      <c r="P1056" t="s">
        <v>8279</v>
      </c>
      <c r="Q1056" t="str">
        <f t="shared" si="82"/>
        <v>journalism</v>
      </c>
      <c r="R1056" t="str">
        <f t="shared" si="83"/>
        <v>audio</v>
      </c>
      <c r="S1056">
        <f t="shared" si="84"/>
        <v>2014</v>
      </c>
    </row>
    <row r="1057" spans="1:19" ht="46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s="17">
        <f t="shared" si="80"/>
        <v>0</v>
      </c>
      <c r="G1057" t="s">
        <v>8219</v>
      </c>
      <c r="H1057" t="s">
        <v>8223</v>
      </c>
      <c r="I1057" t="s">
        <v>8245</v>
      </c>
      <c r="J1057">
        <v>1457394545</v>
      </c>
      <c r="K1057" s="10">
        <v>1454802545</v>
      </c>
      <c r="L1057" s="15">
        <f t="shared" si="81"/>
        <v>42406.992418981477</v>
      </c>
      <c r="M1057" t="b">
        <v>0</v>
      </c>
      <c r="N1057">
        <v>0</v>
      </c>
      <c r="O1057" t="b">
        <v>0</v>
      </c>
      <c r="P1057" t="s">
        <v>8279</v>
      </c>
      <c r="Q1057" t="str">
        <f t="shared" si="82"/>
        <v>journalism</v>
      </c>
      <c r="R1057" t="str">
        <f t="shared" si="83"/>
        <v>audio</v>
      </c>
      <c r="S1057">
        <f t="shared" si="84"/>
        <v>2016</v>
      </c>
    </row>
    <row r="1058" spans="1:19" ht="46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s="17">
        <f t="shared" si="80"/>
        <v>0</v>
      </c>
      <c r="G1058" t="s">
        <v>8219</v>
      </c>
      <c r="H1058" t="s">
        <v>8223</v>
      </c>
      <c r="I1058" t="s">
        <v>8245</v>
      </c>
      <c r="J1058">
        <v>1429892177</v>
      </c>
      <c r="K1058" s="10">
        <v>1424711777</v>
      </c>
      <c r="L1058" s="15">
        <f t="shared" si="81"/>
        <v>42058.719641203701</v>
      </c>
      <c r="M1058" t="b">
        <v>0</v>
      </c>
      <c r="N1058">
        <v>0</v>
      </c>
      <c r="O1058" t="b">
        <v>0</v>
      </c>
      <c r="P1058" t="s">
        <v>8279</v>
      </c>
      <c r="Q1058" t="str">
        <f t="shared" si="82"/>
        <v>journalism</v>
      </c>
      <c r="R1058" t="str">
        <f t="shared" si="83"/>
        <v>audio</v>
      </c>
      <c r="S1058">
        <f t="shared" si="84"/>
        <v>2015</v>
      </c>
    </row>
    <row r="1059" spans="1:19" ht="3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s="17">
        <f t="shared" si="80"/>
        <v>0</v>
      </c>
      <c r="G1059" t="s">
        <v>8219</v>
      </c>
      <c r="H1059" t="s">
        <v>8223</v>
      </c>
      <c r="I1059" t="s">
        <v>8245</v>
      </c>
      <c r="J1059">
        <v>1480888483</v>
      </c>
      <c r="K1059" s="10">
        <v>1478292883</v>
      </c>
      <c r="L1059" s="15">
        <f t="shared" si="81"/>
        <v>42678.871331018519</v>
      </c>
      <c r="M1059" t="b">
        <v>0</v>
      </c>
      <c r="N1059">
        <v>0</v>
      </c>
      <c r="O1059" t="b">
        <v>0</v>
      </c>
      <c r="P1059" t="s">
        <v>8279</v>
      </c>
      <c r="Q1059" t="str">
        <f t="shared" si="82"/>
        <v>journalism</v>
      </c>
      <c r="R1059" t="str">
        <f t="shared" si="83"/>
        <v>audio</v>
      </c>
      <c r="S1059">
        <f t="shared" si="84"/>
        <v>2016</v>
      </c>
    </row>
    <row r="1060" spans="1:19" ht="46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s="17">
        <f t="shared" si="80"/>
        <v>0</v>
      </c>
      <c r="G1060" t="s">
        <v>8219</v>
      </c>
      <c r="H1060" t="s">
        <v>8223</v>
      </c>
      <c r="I1060" t="s">
        <v>8245</v>
      </c>
      <c r="J1060">
        <v>1427328000</v>
      </c>
      <c r="K1060" s="10">
        <v>1423777043</v>
      </c>
      <c r="L1060" s="15">
        <f t="shared" si="81"/>
        <v>42047.900960648149</v>
      </c>
      <c r="M1060" t="b">
        <v>0</v>
      </c>
      <c r="N1060">
        <v>0</v>
      </c>
      <c r="O1060" t="b">
        <v>0</v>
      </c>
      <c r="P1060" t="s">
        <v>8279</v>
      </c>
      <c r="Q1060" t="str">
        <f t="shared" si="82"/>
        <v>journalism</v>
      </c>
      <c r="R1060" t="str">
        <f t="shared" si="83"/>
        <v>audio</v>
      </c>
      <c r="S1060">
        <f t="shared" si="84"/>
        <v>2015</v>
      </c>
    </row>
    <row r="1061" spans="1:19" ht="16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s="17">
        <f t="shared" si="80"/>
        <v>0</v>
      </c>
      <c r="G1061" t="s">
        <v>8219</v>
      </c>
      <c r="H1061" t="s">
        <v>8223</v>
      </c>
      <c r="I1061" t="s">
        <v>8245</v>
      </c>
      <c r="J1061">
        <v>1426269456</v>
      </c>
      <c r="K1061" s="10">
        <v>1423681056</v>
      </c>
      <c r="L1061" s="15">
        <f t="shared" si="81"/>
        <v>42046.79</v>
      </c>
      <c r="M1061" t="b">
        <v>0</v>
      </c>
      <c r="N1061">
        <v>0</v>
      </c>
      <c r="O1061" t="b">
        <v>0</v>
      </c>
      <c r="P1061" t="s">
        <v>8279</v>
      </c>
      <c r="Q1061" t="str">
        <f t="shared" si="82"/>
        <v>journalism</v>
      </c>
      <c r="R1061" t="str">
        <f t="shared" si="83"/>
        <v>audio</v>
      </c>
      <c r="S1061">
        <f t="shared" si="84"/>
        <v>2015</v>
      </c>
    </row>
    <row r="1062" spans="1:19" ht="46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s="17">
        <f t="shared" si="80"/>
        <v>0.01</v>
      </c>
      <c r="G1062" t="s">
        <v>8219</v>
      </c>
      <c r="H1062" t="s">
        <v>8223</v>
      </c>
      <c r="I1062" t="s">
        <v>8245</v>
      </c>
      <c r="J1062">
        <v>1429134893</v>
      </c>
      <c r="K1062" s="10">
        <v>1426542893</v>
      </c>
      <c r="L1062" s="15">
        <f t="shared" si="81"/>
        <v>42079.913113425922</v>
      </c>
      <c r="M1062" t="b">
        <v>0</v>
      </c>
      <c r="N1062">
        <v>1</v>
      </c>
      <c r="O1062" t="b">
        <v>0</v>
      </c>
      <c r="P1062" t="s">
        <v>8279</v>
      </c>
      <c r="Q1062" t="str">
        <f t="shared" si="82"/>
        <v>journalism</v>
      </c>
      <c r="R1062" t="str">
        <f t="shared" si="83"/>
        <v>audio</v>
      </c>
      <c r="S1062">
        <f t="shared" si="84"/>
        <v>2015</v>
      </c>
    </row>
    <row r="1063" spans="1:19" ht="3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s="17">
        <f t="shared" si="80"/>
        <v>0</v>
      </c>
      <c r="G1063" t="s">
        <v>8219</v>
      </c>
      <c r="H1063" t="s">
        <v>8223</v>
      </c>
      <c r="I1063" t="s">
        <v>8245</v>
      </c>
      <c r="J1063">
        <v>1462150800</v>
      </c>
      <c r="K1063" s="10">
        <v>1456987108</v>
      </c>
      <c r="L1063" s="15">
        <f t="shared" si="81"/>
        <v>42432.276712962965</v>
      </c>
      <c r="M1063" t="b">
        <v>0</v>
      </c>
      <c r="N1063">
        <v>0</v>
      </c>
      <c r="O1063" t="b">
        <v>0</v>
      </c>
      <c r="P1063" t="s">
        <v>8279</v>
      </c>
      <c r="Q1063" t="str">
        <f t="shared" si="82"/>
        <v>journalism</v>
      </c>
      <c r="R1063" t="str">
        <f t="shared" si="83"/>
        <v>audio</v>
      </c>
      <c r="S1063">
        <f t="shared" si="84"/>
        <v>2016</v>
      </c>
    </row>
    <row r="1064" spans="1:19" ht="16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s="17">
        <f t="shared" si="80"/>
        <v>0.95477386934673369</v>
      </c>
      <c r="G1064" t="s">
        <v>8219</v>
      </c>
      <c r="H1064" t="s">
        <v>8223</v>
      </c>
      <c r="I1064" t="s">
        <v>8245</v>
      </c>
      <c r="J1064">
        <v>1468351341</v>
      </c>
      <c r="K1064" s="10">
        <v>1467746541</v>
      </c>
      <c r="L1064" s="15">
        <f t="shared" si="81"/>
        <v>42556.807187500002</v>
      </c>
      <c r="M1064" t="b">
        <v>0</v>
      </c>
      <c r="N1064">
        <v>4</v>
      </c>
      <c r="O1064" t="b">
        <v>0</v>
      </c>
      <c r="P1064" t="s">
        <v>8279</v>
      </c>
      <c r="Q1064" t="str">
        <f t="shared" si="82"/>
        <v>journalism</v>
      </c>
      <c r="R1064" t="str">
        <f t="shared" si="83"/>
        <v>audio</v>
      </c>
      <c r="S1064">
        <f t="shared" si="84"/>
        <v>2016</v>
      </c>
    </row>
    <row r="1065" spans="1:19" ht="46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s="17">
        <f t="shared" si="80"/>
        <v>0</v>
      </c>
      <c r="G1065" t="s">
        <v>8219</v>
      </c>
      <c r="H1065" t="s">
        <v>8223</v>
      </c>
      <c r="I1065" t="s">
        <v>8245</v>
      </c>
      <c r="J1065">
        <v>1472604262</v>
      </c>
      <c r="K1065" s="10">
        <v>1470012262</v>
      </c>
      <c r="L1065" s="15">
        <f t="shared" si="81"/>
        <v>42583.030810185184</v>
      </c>
      <c r="M1065" t="b">
        <v>0</v>
      </c>
      <c r="N1065">
        <v>0</v>
      </c>
      <c r="O1065" t="b">
        <v>0</v>
      </c>
      <c r="P1065" t="s">
        <v>8279</v>
      </c>
      <c r="Q1065" t="str">
        <f t="shared" si="82"/>
        <v>journalism</v>
      </c>
      <c r="R1065" t="str">
        <f t="shared" si="83"/>
        <v>audio</v>
      </c>
      <c r="S1065">
        <f t="shared" si="84"/>
        <v>2016</v>
      </c>
    </row>
    <row r="1066" spans="1:19" ht="46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s="17">
        <f t="shared" si="80"/>
        <v>8.9744444444444446E-2</v>
      </c>
      <c r="G1066" t="s">
        <v>8220</v>
      </c>
      <c r="H1066" t="s">
        <v>8223</v>
      </c>
      <c r="I1066" t="s">
        <v>8245</v>
      </c>
      <c r="J1066">
        <v>1373174903</v>
      </c>
      <c r="K1066" s="10">
        <v>1369286903</v>
      </c>
      <c r="L1066" s="15">
        <f t="shared" si="81"/>
        <v>41417.228043981479</v>
      </c>
      <c r="M1066" t="b">
        <v>0</v>
      </c>
      <c r="N1066">
        <v>123</v>
      </c>
      <c r="O1066" t="b">
        <v>0</v>
      </c>
      <c r="P1066" t="s">
        <v>8280</v>
      </c>
      <c r="Q1066" t="str">
        <f t="shared" si="82"/>
        <v>games</v>
      </c>
      <c r="R1066" t="str">
        <f t="shared" si="83"/>
        <v>video games</v>
      </c>
      <c r="S1066">
        <f t="shared" si="84"/>
        <v>2013</v>
      </c>
    </row>
    <row r="1067" spans="1:19" ht="46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s="17">
        <f t="shared" si="80"/>
        <v>2.7E-2</v>
      </c>
      <c r="G1067" t="s">
        <v>8220</v>
      </c>
      <c r="H1067" t="s">
        <v>8225</v>
      </c>
      <c r="I1067" t="s">
        <v>8247</v>
      </c>
      <c r="J1067">
        <v>1392800922</v>
      </c>
      <c r="K1067" s="10">
        <v>1390381722</v>
      </c>
      <c r="L1067" s="15">
        <f t="shared" si="81"/>
        <v>41661.381041666667</v>
      </c>
      <c r="M1067" t="b">
        <v>0</v>
      </c>
      <c r="N1067">
        <v>5</v>
      </c>
      <c r="O1067" t="b">
        <v>0</v>
      </c>
      <c r="P1067" t="s">
        <v>8280</v>
      </c>
      <c r="Q1067" t="str">
        <f t="shared" si="82"/>
        <v>games</v>
      </c>
      <c r="R1067" t="str">
        <f t="shared" si="83"/>
        <v>video games</v>
      </c>
      <c r="S1067">
        <f t="shared" si="84"/>
        <v>2014</v>
      </c>
    </row>
    <row r="1068" spans="1:19" ht="46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s="17">
        <f t="shared" si="80"/>
        <v>3.3673333333333333E-2</v>
      </c>
      <c r="G1068" t="s">
        <v>8220</v>
      </c>
      <c r="H1068" t="s">
        <v>8223</v>
      </c>
      <c r="I1068" t="s">
        <v>8245</v>
      </c>
      <c r="J1068">
        <v>1375657582</v>
      </c>
      <c r="K1068" s="10">
        <v>1371769582</v>
      </c>
      <c r="L1068" s="15">
        <f t="shared" si="81"/>
        <v>41445.962754629625</v>
      </c>
      <c r="M1068" t="b">
        <v>0</v>
      </c>
      <c r="N1068">
        <v>148</v>
      </c>
      <c r="O1068" t="b">
        <v>0</v>
      </c>
      <c r="P1068" t="s">
        <v>8280</v>
      </c>
      <c r="Q1068" t="str">
        <f t="shared" si="82"/>
        <v>games</v>
      </c>
      <c r="R1068" t="str">
        <f t="shared" si="83"/>
        <v>video games</v>
      </c>
      <c r="S1068">
        <f t="shared" si="84"/>
        <v>2013</v>
      </c>
    </row>
    <row r="1069" spans="1:19" ht="46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s="17">
        <f t="shared" si="80"/>
        <v>0.26</v>
      </c>
      <c r="G1069" t="s">
        <v>8220</v>
      </c>
      <c r="H1069" t="s">
        <v>8223</v>
      </c>
      <c r="I1069" t="s">
        <v>8245</v>
      </c>
      <c r="J1069">
        <v>1387657931</v>
      </c>
      <c r="K1069" s="10">
        <v>1385065931</v>
      </c>
      <c r="L1069" s="15">
        <f t="shared" si="81"/>
        <v>41599.855682870373</v>
      </c>
      <c r="M1069" t="b">
        <v>0</v>
      </c>
      <c r="N1069">
        <v>10</v>
      </c>
      <c r="O1069" t="b">
        <v>0</v>
      </c>
      <c r="P1069" t="s">
        <v>8280</v>
      </c>
      <c r="Q1069" t="str">
        <f t="shared" si="82"/>
        <v>games</v>
      </c>
      <c r="R1069" t="str">
        <f t="shared" si="83"/>
        <v>video games</v>
      </c>
      <c r="S1069">
        <f t="shared" si="84"/>
        <v>2013</v>
      </c>
    </row>
    <row r="1070" spans="1:19" ht="46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s="17">
        <f t="shared" si="80"/>
        <v>1.5E-3</v>
      </c>
      <c r="G1070" t="s">
        <v>8220</v>
      </c>
      <c r="H1070" t="s">
        <v>8223</v>
      </c>
      <c r="I1070" t="s">
        <v>8245</v>
      </c>
      <c r="J1070">
        <v>1460274864</v>
      </c>
      <c r="K1070" s="10">
        <v>1457686464</v>
      </c>
      <c r="L1070" s="15">
        <f t="shared" si="81"/>
        <v>42440.371111111112</v>
      </c>
      <c r="M1070" t="b">
        <v>0</v>
      </c>
      <c r="N1070">
        <v>4</v>
      </c>
      <c r="O1070" t="b">
        <v>0</v>
      </c>
      <c r="P1070" t="s">
        <v>8280</v>
      </c>
      <c r="Q1070" t="str">
        <f t="shared" si="82"/>
        <v>games</v>
      </c>
      <c r="R1070" t="str">
        <f t="shared" si="83"/>
        <v>video games</v>
      </c>
      <c r="S1070">
        <f t="shared" si="84"/>
        <v>2016</v>
      </c>
    </row>
    <row r="1071" spans="1:19" ht="46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s="17">
        <f t="shared" si="80"/>
        <v>0.38636363636363635</v>
      </c>
      <c r="G1071" t="s">
        <v>8220</v>
      </c>
      <c r="H1071" t="s">
        <v>8223</v>
      </c>
      <c r="I1071" t="s">
        <v>8245</v>
      </c>
      <c r="J1071">
        <v>1385447459</v>
      </c>
      <c r="K1071" s="10">
        <v>1382679059</v>
      </c>
      <c r="L1071" s="15">
        <f t="shared" si="81"/>
        <v>41572.229849537034</v>
      </c>
      <c r="M1071" t="b">
        <v>0</v>
      </c>
      <c r="N1071">
        <v>21</v>
      </c>
      <c r="O1071" t="b">
        <v>0</v>
      </c>
      <c r="P1071" t="s">
        <v>8280</v>
      </c>
      <c r="Q1071" t="str">
        <f t="shared" si="82"/>
        <v>games</v>
      </c>
      <c r="R1071" t="str">
        <f t="shared" si="83"/>
        <v>video games</v>
      </c>
      <c r="S1071">
        <f t="shared" si="84"/>
        <v>2013</v>
      </c>
    </row>
    <row r="1072" spans="1:19" ht="46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s="17">
        <f t="shared" si="80"/>
        <v>7.0000000000000001E-3</v>
      </c>
      <c r="G1072" t="s">
        <v>8220</v>
      </c>
      <c r="H1072" t="s">
        <v>8223</v>
      </c>
      <c r="I1072" t="s">
        <v>8245</v>
      </c>
      <c r="J1072">
        <v>1349050622</v>
      </c>
      <c r="K1072" s="10">
        <v>1347322622</v>
      </c>
      <c r="L1072" s="15">
        <f t="shared" si="81"/>
        <v>41163.011828703704</v>
      </c>
      <c r="M1072" t="b">
        <v>0</v>
      </c>
      <c r="N1072">
        <v>2</v>
      </c>
      <c r="O1072" t="b">
        <v>0</v>
      </c>
      <c r="P1072" t="s">
        <v>8280</v>
      </c>
      <c r="Q1072" t="str">
        <f t="shared" si="82"/>
        <v>games</v>
      </c>
      <c r="R1072" t="str">
        <f t="shared" si="83"/>
        <v>video games</v>
      </c>
      <c r="S1072">
        <f t="shared" si="84"/>
        <v>2012</v>
      </c>
    </row>
    <row r="1073" spans="1:19" ht="46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s="17">
        <f t="shared" si="80"/>
        <v>0</v>
      </c>
      <c r="G1073" t="s">
        <v>8220</v>
      </c>
      <c r="H1073" t="s">
        <v>8233</v>
      </c>
      <c r="I1073" t="s">
        <v>8253</v>
      </c>
      <c r="J1073">
        <v>1447787093</v>
      </c>
      <c r="K1073" s="10">
        <v>1445191493</v>
      </c>
      <c r="L1073" s="15">
        <f t="shared" si="81"/>
        <v>42295.753391203703</v>
      </c>
      <c r="M1073" t="b">
        <v>0</v>
      </c>
      <c r="N1073">
        <v>0</v>
      </c>
      <c r="O1073" t="b">
        <v>0</v>
      </c>
      <c r="P1073" t="s">
        <v>8280</v>
      </c>
      <c r="Q1073" t="str">
        <f t="shared" si="82"/>
        <v>games</v>
      </c>
      <c r="R1073" t="str">
        <f t="shared" si="83"/>
        <v>video games</v>
      </c>
      <c r="S1073">
        <f t="shared" si="84"/>
        <v>2015</v>
      </c>
    </row>
    <row r="1074" spans="1:19" ht="46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s="17">
        <f t="shared" si="80"/>
        <v>6.8000000000000005E-4</v>
      </c>
      <c r="G1074" t="s">
        <v>8220</v>
      </c>
      <c r="H1074" t="s">
        <v>8223</v>
      </c>
      <c r="I1074" t="s">
        <v>8245</v>
      </c>
      <c r="J1074">
        <v>1391630297</v>
      </c>
      <c r="K1074" s="10">
        <v>1389038297</v>
      </c>
      <c r="L1074" s="15">
        <f t="shared" si="81"/>
        <v>41645.832141203704</v>
      </c>
      <c r="M1074" t="b">
        <v>0</v>
      </c>
      <c r="N1074">
        <v>4</v>
      </c>
      <c r="O1074" t="b">
        <v>0</v>
      </c>
      <c r="P1074" t="s">
        <v>8280</v>
      </c>
      <c r="Q1074" t="str">
        <f t="shared" si="82"/>
        <v>games</v>
      </c>
      <c r="R1074" t="str">
        <f t="shared" si="83"/>
        <v>video games</v>
      </c>
      <c r="S1074">
        <f t="shared" si="84"/>
        <v>2014</v>
      </c>
    </row>
    <row r="1075" spans="1:19" ht="3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s="17">
        <f t="shared" si="80"/>
        <v>1.3333333333333334E-2</v>
      </c>
      <c r="G1075" t="s">
        <v>8220</v>
      </c>
      <c r="H1075" t="s">
        <v>8223</v>
      </c>
      <c r="I1075" t="s">
        <v>8245</v>
      </c>
      <c r="J1075">
        <v>1318806541</v>
      </c>
      <c r="K1075" s="10">
        <v>1316214541</v>
      </c>
      <c r="L1075" s="15">
        <f t="shared" si="81"/>
        <v>40802.964594907404</v>
      </c>
      <c r="M1075" t="b">
        <v>0</v>
      </c>
      <c r="N1075">
        <v>1</v>
      </c>
      <c r="O1075" t="b">
        <v>0</v>
      </c>
      <c r="P1075" t="s">
        <v>8280</v>
      </c>
      <c r="Q1075" t="str">
        <f t="shared" si="82"/>
        <v>games</v>
      </c>
      <c r="R1075" t="str">
        <f t="shared" si="83"/>
        <v>video games</v>
      </c>
      <c r="S1075">
        <f t="shared" si="84"/>
        <v>2011</v>
      </c>
    </row>
    <row r="1076" spans="1:19" ht="46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s="17">
        <f t="shared" si="80"/>
        <v>6.3092592592592589E-2</v>
      </c>
      <c r="G1076" t="s">
        <v>8220</v>
      </c>
      <c r="H1076" t="s">
        <v>8223</v>
      </c>
      <c r="I1076" t="s">
        <v>8245</v>
      </c>
      <c r="J1076">
        <v>1388808545</v>
      </c>
      <c r="K1076" s="10">
        <v>1386216545</v>
      </c>
      <c r="L1076" s="15">
        <f t="shared" si="81"/>
        <v>41613.172974537039</v>
      </c>
      <c r="M1076" t="b">
        <v>0</v>
      </c>
      <c r="N1076">
        <v>30</v>
      </c>
      <c r="O1076" t="b">
        <v>0</v>
      </c>
      <c r="P1076" t="s">
        <v>8280</v>
      </c>
      <c r="Q1076" t="str">
        <f t="shared" si="82"/>
        <v>games</v>
      </c>
      <c r="R1076" t="str">
        <f t="shared" si="83"/>
        <v>video games</v>
      </c>
      <c r="S1076">
        <f t="shared" si="84"/>
        <v>2013</v>
      </c>
    </row>
    <row r="1077" spans="1:19" ht="3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s="17">
        <f t="shared" si="80"/>
        <v>4.4999999999999998E-2</v>
      </c>
      <c r="G1077" t="s">
        <v>8220</v>
      </c>
      <c r="H1077" t="s">
        <v>8223</v>
      </c>
      <c r="I1077" t="s">
        <v>8245</v>
      </c>
      <c r="J1077">
        <v>1336340516</v>
      </c>
      <c r="K1077" s="10">
        <v>1333748516</v>
      </c>
      <c r="L1077" s="15">
        <f t="shared" si="81"/>
        <v>41005.904120370367</v>
      </c>
      <c r="M1077" t="b">
        <v>0</v>
      </c>
      <c r="N1077">
        <v>3</v>
      </c>
      <c r="O1077" t="b">
        <v>0</v>
      </c>
      <c r="P1077" t="s">
        <v>8280</v>
      </c>
      <c r="Q1077" t="str">
        <f t="shared" si="82"/>
        <v>games</v>
      </c>
      <c r="R1077" t="str">
        <f t="shared" si="83"/>
        <v>video games</v>
      </c>
      <c r="S1077">
        <f t="shared" si="84"/>
        <v>2012</v>
      </c>
    </row>
    <row r="1078" spans="1:19" ht="46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s="17">
        <f t="shared" si="80"/>
        <v>0.62765333333333329</v>
      </c>
      <c r="G1078" t="s">
        <v>8220</v>
      </c>
      <c r="H1078" t="s">
        <v>8223</v>
      </c>
      <c r="I1078" t="s">
        <v>8245</v>
      </c>
      <c r="J1078">
        <v>1410426250</v>
      </c>
      <c r="K1078" s="10">
        <v>1405674250</v>
      </c>
      <c r="L1078" s="15">
        <f t="shared" si="81"/>
        <v>41838.377893518518</v>
      </c>
      <c r="M1078" t="b">
        <v>0</v>
      </c>
      <c r="N1078">
        <v>975</v>
      </c>
      <c r="O1078" t="b">
        <v>0</v>
      </c>
      <c r="P1078" t="s">
        <v>8280</v>
      </c>
      <c r="Q1078" t="str">
        <f t="shared" si="82"/>
        <v>games</v>
      </c>
      <c r="R1078" t="str">
        <f t="shared" si="83"/>
        <v>video games</v>
      </c>
      <c r="S1078">
        <f t="shared" si="84"/>
        <v>2014</v>
      </c>
    </row>
    <row r="1079" spans="1:19" ht="46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s="17">
        <f t="shared" si="80"/>
        <v>0.29376000000000002</v>
      </c>
      <c r="G1079" t="s">
        <v>8220</v>
      </c>
      <c r="H1079" t="s">
        <v>8223</v>
      </c>
      <c r="I1079" t="s">
        <v>8245</v>
      </c>
      <c r="J1079">
        <v>1452744011</v>
      </c>
      <c r="K1079" s="10">
        <v>1450152011</v>
      </c>
      <c r="L1079" s="15">
        <f t="shared" si="81"/>
        <v>42353.16679398148</v>
      </c>
      <c r="M1079" t="b">
        <v>0</v>
      </c>
      <c r="N1079">
        <v>167</v>
      </c>
      <c r="O1079" t="b">
        <v>0</v>
      </c>
      <c r="P1079" t="s">
        <v>8280</v>
      </c>
      <c r="Q1079" t="str">
        <f t="shared" si="82"/>
        <v>games</v>
      </c>
      <c r="R1079" t="str">
        <f t="shared" si="83"/>
        <v>video games</v>
      </c>
      <c r="S1079">
        <f t="shared" si="84"/>
        <v>2015</v>
      </c>
    </row>
    <row r="1080" spans="1:19" ht="46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s="17">
        <f t="shared" si="80"/>
        <v>7.4999999999999997E-2</v>
      </c>
      <c r="G1080" t="s">
        <v>8220</v>
      </c>
      <c r="H1080" t="s">
        <v>8223</v>
      </c>
      <c r="I1080" t="s">
        <v>8245</v>
      </c>
      <c r="J1080">
        <v>1311309721</v>
      </c>
      <c r="K1080" s="10">
        <v>1307421721</v>
      </c>
      <c r="L1080" s="15">
        <f t="shared" si="81"/>
        <v>40701.195844907408</v>
      </c>
      <c r="M1080" t="b">
        <v>0</v>
      </c>
      <c r="N1080">
        <v>5</v>
      </c>
      <c r="O1080" t="b">
        <v>0</v>
      </c>
      <c r="P1080" t="s">
        <v>8280</v>
      </c>
      <c r="Q1080" t="str">
        <f t="shared" si="82"/>
        <v>games</v>
      </c>
      <c r="R1080" t="str">
        <f t="shared" si="83"/>
        <v>video games</v>
      </c>
      <c r="S1080">
        <f t="shared" si="84"/>
        <v>2011</v>
      </c>
    </row>
    <row r="1081" spans="1:19" ht="46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s="17">
        <f t="shared" si="80"/>
        <v>2.6076923076923077E-2</v>
      </c>
      <c r="G1081" t="s">
        <v>8220</v>
      </c>
      <c r="H1081" t="s">
        <v>8235</v>
      </c>
      <c r="I1081" t="s">
        <v>8248</v>
      </c>
      <c r="J1081">
        <v>1463232936</v>
      </c>
      <c r="K1081" s="10">
        <v>1461072936</v>
      </c>
      <c r="L1081" s="15">
        <f t="shared" si="81"/>
        <v>42479.566388888888</v>
      </c>
      <c r="M1081" t="b">
        <v>0</v>
      </c>
      <c r="N1081">
        <v>18</v>
      </c>
      <c r="O1081" t="b">
        <v>0</v>
      </c>
      <c r="P1081" t="s">
        <v>8280</v>
      </c>
      <c r="Q1081" t="str">
        <f t="shared" si="82"/>
        <v>games</v>
      </c>
      <c r="R1081" t="str">
        <f t="shared" si="83"/>
        <v>video games</v>
      </c>
      <c r="S1081">
        <f t="shared" si="84"/>
        <v>2016</v>
      </c>
    </row>
    <row r="1082" spans="1:19" ht="3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s="17">
        <f t="shared" si="80"/>
        <v>9.1050000000000006E-2</v>
      </c>
      <c r="G1082" t="s">
        <v>8220</v>
      </c>
      <c r="H1082" t="s">
        <v>8223</v>
      </c>
      <c r="I1082" t="s">
        <v>8245</v>
      </c>
      <c r="J1082">
        <v>1399778333</v>
      </c>
      <c r="K1082" s="10">
        <v>1397186333</v>
      </c>
      <c r="L1082" s="15">
        <f t="shared" si="81"/>
        <v>41740.138113425928</v>
      </c>
      <c r="M1082" t="b">
        <v>0</v>
      </c>
      <c r="N1082">
        <v>98</v>
      </c>
      <c r="O1082" t="b">
        <v>0</v>
      </c>
      <c r="P1082" t="s">
        <v>8280</v>
      </c>
      <c r="Q1082" t="str">
        <f t="shared" si="82"/>
        <v>games</v>
      </c>
      <c r="R1082" t="str">
        <f t="shared" si="83"/>
        <v>video games</v>
      </c>
      <c r="S1082">
        <f t="shared" si="84"/>
        <v>2014</v>
      </c>
    </row>
    <row r="1083" spans="1:19" ht="46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s="17">
        <f t="shared" si="80"/>
        <v>1.7647058823529413E-4</v>
      </c>
      <c r="G1083" t="s">
        <v>8220</v>
      </c>
      <c r="H1083" t="s">
        <v>8223</v>
      </c>
      <c r="I1083" t="s">
        <v>8245</v>
      </c>
      <c r="J1083">
        <v>1422483292</v>
      </c>
      <c r="K1083" s="10">
        <v>1419891292</v>
      </c>
      <c r="L1083" s="15">
        <f t="shared" si="81"/>
        <v>42002.926990740743</v>
      </c>
      <c r="M1083" t="b">
        <v>0</v>
      </c>
      <c r="N1083">
        <v>4</v>
      </c>
      <c r="O1083" t="b">
        <v>0</v>
      </c>
      <c r="P1083" t="s">
        <v>8280</v>
      </c>
      <c r="Q1083" t="str">
        <f t="shared" si="82"/>
        <v>games</v>
      </c>
      <c r="R1083" t="str">
        <f t="shared" si="83"/>
        <v>video games</v>
      </c>
      <c r="S1083">
        <f t="shared" si="84"/>
        <v>2014</v>
      </c>
    </row>
    <row r="1084" spans="1:19" ht="3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s="17">
        <f t="shared" si="80"/>
        <v>5.5999999999999999E-3</v>
      </c>
      <c r="G1084" t="s">
        <v>8220</v>
      </c>
      <c r="H1084" t="s">
        <v>8223</v>
      </c>
      <c r="I1084" t="s">
        <v>8245</v>
      </c>
      <c r="J1084">
        <v>1344635088</v>
      </c>
      <c r="K1084" s="10">
        <v>1342043088</v>
      </c>
      <c r="L1084" s="15">
        <f t="shared" si="81"/>
        <v>41101.906111111108</v>
      </c>
      <c r="M1084" t="b">
        <v>0</v>
      </c>
      <c r="N1084">
        <v>3</v>
      </c>
      <c r="O1084" t="b">
        <v>0</v>
      </c>
      <c r="P1084" t="s">
        <v>8280</v>
      </c>
      <c r="Q1084" t="str">
        <f t="shared" si="82"/>
        <v>games</v>
      </c>
      <c r="R1084" t="str">
        <f t="shared" si="83"/>
        <v>video games</v>
      </c>
      <c r="S1084">
        <f t="shared" si="84"/>
        <v>2012</v>
      </c>
    </row>
    <row r="1085" spans="1:19" ht="46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s="17">
        <f t="shared" si="80"/>
        <v>8.2000000000000007E-3</v>
      </c>
      <c r="G1085" t="s">
        <v>8220</v>
      </c>
      <c r="H1085" t="s">
        <v>8228</v>
      </c>
      <c r="I1085" t="s">
        <v>8250</v>
      </c>
      <c r="J1085">
        <v>1406994583</v>
      </c>
      <c r="K1085" s="10">
        <v>1401810583</v>
      </c>
      <c r="L1085" s="15">
        <f t="shared" si="81"/>
        <v>41793.659525462965</v>
      </c>
      <c r="M1085" t="b">
        <v>0</v>
      </c>
      <c r="N1085">
        <v>1</v>
      </c>
      <c r="O1085" t="b">
        <v>0</v>
      </c>
      <c r="P1085" t="s">
        <v>8280</v>
      </c>
      <c r="Q1085" t="str">
        <f t="shared" si="82"/>
        <v>games</v>
      </c>
      <c r="R1085" t="str">
        <f t="shared" si="83"/>
        <v>video games</v>
      </c>
      <c r="S1085">
        <f t="shared" si="84"/>
        <v>2014</v>
      </c>
    </row>
    <row r="1086" spans="1:19" ht="16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s="17">
        <f t="shared" si="80"/>
        <v>0</v>
      </c>
      <c r="G1086" t="s">
        <v>8220</v>
      </c>
      <c r="H1086" t="s">
        <v>8223</v>
      </c>
      <c r="I1086" t="s">
        <v>8245</v>
      </c>
      <c r="J1086">
        <v>1407534804</v>
      </c>
      <c r="K1086" s="10">
        <v>1404942804</v>
      </c>
      <c r="L1086" s="15">
        <f t="shared" si="81"/>
        <v>41829.912083333329</v>
      </c>
      <c r="M1086" t="b">
        <v>0</v>
      </c>
      <c r="N1086">
        <v>0</v>
      </c>
      <c r="O1086" t="b">
        <v>0</v>
      </c>
      <c r="P1086" t="s">
        <v>8280</v>
      </c>
      <c r="Q1086" t="str">
        <f t="shared" si="82"/>
        <v>games</v>
      </c>
      <c r="R1086" t="str">
        <f t="shared" si="83"/>
        <v>video games</v>
      </c>
      <c r="S1086">
        <f t="shared" si="84"/>
        <v>2014</v>
      </c>
    </row>
    <row r="1087" spans="1:19" ht="3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s="17">
        <f t="shared" si="80"/>
        <v>3.4200000000000001E-2</v>
      </c>
      <c r="G1087" t="s">
        <v>8220</v>
      </c>
      <c r="H1087" t="s">
        <v>8228</v>
      </c>
      <c r="I1087" t="s">
        <v>8250</v>
      </c>
      <c r="J1087">
        <v>1457967975</v>
      </c>
      <c r="K1087" s="10">
        <v>1455379575</v>
      </c>
      <c r="L1087" s="15">
        <f t="shared" si="81"/>
        <v>42413.671006944445</v>
      </c>
      <c r="M1087" t="b">
        <v>0</v>
      </c>
      <c r="N1087">
        <v>9</v>
      </c>
      <c r="O1087" t="b">
        <v>0</v>
      </c>
      <c r="P1087" t="s">
        <v>8280</v>
      </c>
      <c r="Q1087" t="str">
        <f t="shared" si="82"/>
        <v>games</v>
      </c>
      <c r="R1087" t="str">
        <f t="shared" si="83"/>
        <v>video games</v>
      </c>
      <c r="S1087">
        <f t="shared" si="84"/>
        <v>2016</v>
      </c>
    </row>
    <row r="1088" spans="1:19" ht="16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s="17">
        <f t="shared" si="80"/>
        <v>8.3333333333333339E-4</v>
      </c>
      <c r="G1088" t="s">
        <v>8220</v>
      </c>
      <c r="H1088" t="s">
        <v>8223</v>
      </c>
      <c r="I1088" t="s">
        <v>8245</v>
      </c>
      <c r="J1088">
        <v>1408913291</v>
      </c>
      <c r="K1088" s="10">
        <v>1406321291</v>
      </c>
      <c r="L1088" s="15">
        <f t="shared" si="81"/>
        <v>41845.866793981484</v>
      </c>
      <c r="M1088" t="b">
        <v>0</v>
      </c>
      <c r="N1088">
        <v>2</v>
      </c>
      <c r="O1088" t="b">
        <v>0</v>
      </c>
      <c r="P1088" t="s">
        <v>8280</v>
      </c>
      <c r="Q1088" t="str">
        <f t="shared" si="82"/>
        <v>games</v>
      </c>
      <c r="R1088" t="str">
        <f t="shared" si="83"/>
        <v>video games</v>
      </c>
      <c r="S1088">
        <f t="shared" si="84"/>
        <v>2014</v>
      </c>
    </row>
    <row r="1089" spans="1:19" ht="46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s="17">
        <f t="shared" si="80"/>
        <v>0</v>
      </c>
      <c r="G1089" t="s">
        <v>8220</v>
      </c>
      <c r="H1089" t="s">
        <v>8223</v>
      </c>
      <c r="I1089" t="s">
        <v>8245</v>
      </c>
      <c r="J1089">
        <v>1402852087</v>
      </c>
      <c r="K1089" s="10">
        <v>1400260087</v>
      </c>
      <c r="L1089" s="15">
        <f t="shared" si="81"/>
        <v>41775.713969907403</v>
      </c>
      <c r="M1089" t="b">
        <v>0</v>
      </c>
      <c r="N1089">
        <v>0</v>
      </c>
      <c r="O1089" t="b">
        <v>0</v>
      </c>
      <c r="P1089" t="s">
        <v>8280</v>
      </c>
      <c r="Q1089" t="str">
        <f t="shared" si="82"/>
        <v>games</v>
      </c>
      <c r="R1089" t="str">
        <f t="shared" si="83"/>
        <v>video games</v>
      </c>
      <c r="S1089">
        <f t="shared" si="84"/>
        <v>2014</v>
      </c>
    </row>
    <row r="1090" spans="1:19" ht="3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s="17">
        <f t="shared" si="80"/>
        <v>0.14182977777777778</v>
      </c>
      <c r="G1090" t="s">
        <v>8220</v>
      </c>
      <c r="H1090" t="s">
        <v>8223</v>
      </c>
      <c r="I1090" t="s">
        <v>8245</v>
      </c>
      <c r="J1090">
        <v>1398366667</v>
      </c>
      <c r="K1090" s="10">
        <v>1395774667</v>
      </c>
      <c r="L1090" s="15">
        <f t="shared" si="81"/>
        <v>41723.799386574072</v>
      </c>
      <c r="M1090" t="b">
        <v>0</v>
      </c>
      <c r="N1090">
        <v>147</v>
      </c>
      <c r="O1090" t="b">
        <v>0</v>
      </c>
      <c r="P1090" t="s">
        <v>8280</v>
      </c>
      <c r="Q1090" t="str">
        <f t="shared" si="82"/>
        <v>games</v>
      </c>
      <c r="R1090" t="str">
        <f t="shared" si="83"/>
        <v>video games</v>
      </c>
      <c r="S1090">
        <f t="shared" si="84"/>
        <v>2014</v>
      </c>
    </row>
    <row r="1091" spans="1:19" ht="3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s="17">
        <f t="shared" ref="F1091:F1154" si="85">E1091/D1091</f>
        <v>7.8266666666666665E-2</v>
      </c>
      <c r="G1091" t="s">
        <v>8220</v>
      </c>
      <c r="H1091" t="s">
        <v>8229</v>
      </c>
      <c r="I1091" t="s">
        <v>8248</v>
      </c>
      <c r="J1091">
        <v>1435293175</v>
      </c>
      <c r="K1091" s="10">
        <v>1432701175</v>
      </c>
      <c r="L1091" s="15">
        <f t="shared" ref="L1091:L1154" si="86">(K1091/86400)+ DATE(1970,1,1)</f>
        <v>42151.189525462964</v>
      </c>
      <c r="M1091" t="b">
        <v>0</v>
      </c>
      <c r="N1091">
        <v>49</v>
      </c>
      <c r="O1091" t="b">
        <v>0</v>
      </c>
      <c r="P1091" t="s">
        <v>8280</v>
      </c>
      <c r="Q1091" t="str">
        <f t="shared" ref="Q1091:Q1154" si="87">LEFT(P1091, SEARCH("/",P1091)-1)</f>
        <v>games</v>
      </c>
      <c r="R1091" t="str">
        <f t="shared" ref="R1091:R1154" si="88">RIGHT(P1091,LEN(P1091)-FIND("/",P1091))</f>
        <v>video games</v>
      </c>
      <c r="S1091">
        <f t="shared" ref="S1091:S1154" si="89">YEAR(L1091)</f>
        <v>2015</v>
      </c>
    </row>
    <row r="1092" spans="1:19" ht="46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s="17">
        <f t="shared" si="85"/>
        <v>3.8464497269020693E-4</v>
      </c>
      <c r="G1092" t="s">
        <v>8220</v>
      </c>
      <c r="H1092" t="s">
        <v>8225</v>
      </c>
      <c r="I1092" t="s">
        <v>8247</v>
      </c>
      <c r="J1092">
        <v>1432873653</v>
      </c>
      <c r="K1092" s="10">
        <v>1430281653</v>
      </c>
      <c r="L1092" s="15">
        <f t="shared" si="86"/>
        <v>42123.185798611114</v>
      </c>
      <c r="M1092" t="b">
        <v>0</v>
      </c>
      <c r="N1092">
        <v>1</v>
      </c>
      <c r="O1092" t="b">
        <v>0</v>
      </c>
      <c r="P1092" t="s">
        <v>8280</v>
      </c>
      <c r="Q1092" t="str">
        <f t="shared" si="87"/>
        <v>games</v>
      </c>
      <c r="R1092" t="str">
        <f t="shared" si="88"/>
        <v>video games</v>
      </c>
      <c r="S1092">
        <f t="shared" si="89"/>
        <v>2015</v>
      </c>
    </row>
    <row r="1093" spans="1:19" ht="46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s="17">
        <f t="shared" si="85"/>
        <v>0.125</v>
      </c>
      <c r="G1093" t="s">
        <v>8220</v>
      </c>
      <c r="H1093" t="s">
        <v>8224</v>
      </c>
      <c r="I1093" t="s">
        <v>8246</v>
      </c>
      <c r="J1093">
        <v>1460313672</v>
      </c>
      <c r="K1093" s="10">
        <v>1457725272</v>
      </c>
      <c r="L1093" s="15">
        <f t="shared" si="86"/>
        <v>42440.820277777777</v>
      </c>
      <c r="M1093" t="b">
        <v>0</v>
      </c>
      <c r="N1093">
        <v>2</v>
      </c>
      <c r="O1093" t="b">
        <v>0</v>
      </c>
      <c r="P1093" t="s">
        <v>8280</v>
      </c>
      <c r="Q1093" t="str">
        <f t="shared" si="87"/>
        <v>games</v>
      </c>
      <c r="R1093" t="str">
        <f t="shared" si="88"/>
        <v>video games</v>
      </c>
      <c r="S1093">
        <f t="shared" si="89"/>
        <v>2016</v>
      </c>
    </row>
    <row r="1094" spans="1:19" ht="46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s="17">
        <f t="shared" si="85"/>
        <v>1.0500000000000001E-2</v>
      </c>
      <c r="G1094" t="s">
        <v>8220</v>
      </c>
      <c r="H1094" t="s">
        <v>8223</v>
      </c>
      <c r="I1094" t="s">
        <v>8245</v>
      </c>
      <c r="J1094">
        <v>1357432638</v>
      </c>
      <c r="K1094" s="10">
        <v>1354840638</v>
      </c>
      <c r="L1094" s="15">
        <f t="shared" si="86"/>
        <v>41250.025902777779</v>
      </c>
      <c r="M1094" t="b">
        <v>0</v>
      </c>
      <c r="N1094">
        <v>7</v>
      </c>
      <c r="O1094" t="b">
        <v>0</v>
      </c>
      <c r="P1094" t="s">
        <v>8280</v>
      </c>
      <c r="Q1094" t="str">
        <f t="shared" si="87"/>
        <v>games</v>
      </c>
      <c r="R1094" t="str">
        <f t="shared" si="88"/>
        <v>video games</v>
      </c>
      <c r="S1094">
        <f t="shared" si="89"/>
        <v>2012</v>
      </c>
    </row>
    <row r="1095" spans="1:19" ht="46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s="17">
        <f t="shared" si="85"/>
        <v>0.14083333333333334</v>
      </c>
      <c r="G1095" t="s">
        <v>8220</v>
      </c>
      <c r="H1095" t="s">
        <v>8228</v>
      </c>
      <c r="I1095" t="s">
        <v>8250</v>
      </c>
      <c r="J1095">
        <v>1455232937</v>
      </c>
      <c r="K1095" s="10">
        <v>1453936937</v>
      </c>
      <c r="L1095" s="15">
        <f t="shared" si="86"/>
        <v>42396.973807870367</v>
      </c>
      <c r="M1095" t="b">
        <v>0</v>
      </c>
      <c r="N1095">
        <v>4</v>
      </c>
      <c r="O1095" t="b">
        <v>0</v>
      </c>
      <c r="P1095" t="s">
        <v>8280</v>
      </c>
      <c r="Q1095" t="str">
        <f t="shared" si="87"/>
        <v>games</v>
      </c>
      <c r="R1095" t="str">
        <f t="shared" si="88"/>
        <v>video games</v>
      </c>
      <c r="S1095">
        <f t="shared" si="89"/>
        <v>2016</v>
      </c>
    </row>
    <row r="1096" spans="1:19" ht="46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s="17">
        <f t="shared" si="85"/>
        <v>0.18300055555555556</v>
      </c>
      <c r="G1096" t="s">
        <v>8220</v>
      </c>
      <c r="H1096" t="s">
        <v>8223</v>
      </c>
      <c r="I1096" t="s">
        <v>8245</v>
      </c>
      <c r="J1096">
        <v>1318180033</v>
      </c>
      <c r="K1096" s="10">
        <v>1315588033</v>
      </c>
      <c r="L1096" s="15">
        <f t="shared" si="86"/>
        <v>40795.71334490741</v>
      </c>
      <c r="M1096" t="b">
        <v>0</v>
      </c>
      <c r="N1096">
        <v>27</v>
      </c>
      <c r="O1096" t="b">
        <v>0</v>
      </c>
      <c r="P1096" t="s">
        <v>8280</v>
      </c>
      <c r="Q1096" t="str">
        <f t="shared" si="87"/>
        <v>games</v>
      </c>
      <c r="R1096" t="str">
        <f t="shared" si="88"/>
        <v>video games</v>
      </c>
      <c r="S1096">
        <f t="shared" si="89"/>
        <v>2011</v>
      </c>
    </row>
    <row r="1097" spans="1:19" ht="46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s="17">
        <f t="shared" si="85"/>
        <v>5.0347999999999997E-2</v>
      </c>
      <c r="G1097" t="s">
        <v>8220</v>
      </c>
      <c r="H1097" t="s">
        <v>8223</v>
      </c>
      <c r="I1097" t="s">
        <v>8245</v>
      </c>
      <c r="J1097">
        <v>1377867220</v>
      </c>
      <c r="K1097" s="10">
        <v>1375275220</v>
      </c>
      <c r="L1097" s="15">
        <f t="shared" si="86"/>
        <v>41486.537268518521</v>
      </c>
      <c r="M1097" t="b">
        <v>0</v>
      </c>
      <c r="N1097">
        <v>94</v>
      </c>
      <c r="O1097" t="b">
        <v>0</v>
      </c>
      <c r="P1097" t="s">
        <v>8280</v>
      </c>
      <c r="Q1097" t="str">
        <f t="shared" si="87"/>
        <v>games</v>
      </c>
      <c r="R1097" t="str">
        <f t="shared" si="88"/>
        <v>video games</v>
      </c>
      <c r="S1097">
        <f t="shared" si="89"/>
        <v>2013</v>
      </c>
    </row>
    <row r="1098" spans="1:19" ht="46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s="17">
        <f t="shared" si="85"/>
        <v>0.17933333333333334</v>
      </c>
      <c r="G1098" t="s">
        <v>8220</v>
      </c>
      <c r="H1098" t="s">
        <v>8223</v>
      </c>
      <c r="I1098" t="s">
        <v>8245</v>
      </c>
      <c r="J1098">
        <v>1412393400</v>
      </c>
      <c r="K1098" s="10">
        <v>1409747154</v>
      </c>
      <c r="L1098" s="15">
        <f t="shared" si="86"/>
        <v>41885.51798611111</v>
      </c>
      <c r="M1098" t="b">
        <v>0</v>
      </c>
      <c r="N1098">
        <v>29</v>
      </c>
      <c r="O1098" t="b">
        <v>0</v>
      </c>
      <c r="P1098" t="s">
        <v>8280</v>
      </c>
      <c r="Q1098" t="str">
        <f t="shared" si="87"/>
        <v>games</v>
      </c>
      <c r="R1098" t="str">
        <f t="shared" si="88"/>
        <v>video games</v>
      </c>
      <c r="S1098">
        <f t="shared" si="89"/>
        <v>2014</v>
      </c>
    </row>
    <row r="1099" spans="1:19" ht="46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s="17">
        <f t="shared" si="85"/>
        <v>4.6999999999999999E-4</v>
      </c>
      <c r="G1099" t="s">
        <v>8220</v>
      </c>
      <c r="H1099" t="s">
        <v>8223</v>
      </c>
      <c r="I1099" t="s">
        <v>8245</v>
      </c>
      <c r="J1099">
        <v>1393786877</v>
      </c>
      <c r="K1099" s="10">
        <v>1390330877</v>
      </c>
      <c r="L1099" s="15">
        <f t="shared" si="86"/>
        <v>41660.792557870373</v>
      </c>
      <c r="M1099" t="b">
        <v>0</v>
      </c>
      <c r="N1099">
        <v>7</v>
      </c>
      <c r="O1099" t="b">
        <v>0</v>
      </c>
      <c r="P1099" t="s">
        <v>8280</v>
      </c>
      <c r="Q1099" t="str">
        <f t="shared" si="87"/>
        <v>games</v>
      </c>
      <c r="R1099" t="str">
        <f t="shared" si="88"/>
        <v>video games</v>
      </c>
      <c r="S1099">
        <f t="shared" si="89"/>
        <v>2014</v>
      </c>
    </row>
    <row r="1100" spans="1:19" ht="3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s="17">
        <f t="shared" si="85"/>
        <v>7.2120000000000004E-2</v>
      </c>
      <c r="G1100" t="s">
        <v>8220</v>
      </c>
      <c r="H1100" t="s">
        <v>8223</v>
      </c>
      <c r="I1100" t="s">
        <v>8245</v>
      </c>
      <c r="J1100">
        <v>1397413095</v>
      </c>
      <c r="K1100" s="10">
        <v>1394821095</v>
      </c>
      <c r="L1100" s="15">
        <f t="shared" si="86"/>
        <v>41712.762673611112</v>
      </c>
      <c r="M1100" t="b">
        <v>0</v>
      </c>
      <c r="N1100">
        <v>22</v>
      </c>
      <c r="O1100" t="b">
        <v>0</v>
      </c>
      <c r="P1100" t="s">
        <v>8280</v>
      </c>
      <c r="Q1100" t="str">
        <f t="shared" si="87"/>
        <v>games</v>
      </c>
      <c r="R1100" t="str">
        <f t="shared" si="88"/>
        <v>video games</v>
      </c>
      <c r="S1100">
        <f t="shared" si="89"/>
        <v>2014</v>
      </c>
    </row>
    <row r="1101" spans="1:19" ht="46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s="17">
        <f t="shared" si="85"/>
        <v>5.0000000000000001E-3</v>
      </c>
      <c r="G1101" t="s">
        <v>8220</v>
      </c>
      <c r="H1101" t="s">
        <v>8224</v>
      </c>
      <c r="I1101" t="s">
        <v>8246</v>
      </c>
      <c r="J1101">
        <v>1431547468</v>
      </c>
      <c r="K1101" s="10">
        <v>1428955468</v>
      </c>
      <c r="L1101" s="15">
        <f t="shared" si="86"/>
        <v>42107.836435185185</v>
      </c>
      <c r="M1101" t="b">
        <v>0</v>
      </c>
      <c r="N1101">
        <v>1</v>
      </c>
      <c r="O1101" t="b">
        <v>0</v>
      </c>
      <c r="P1101" t="s">
        <v>8280</v>
      </c>
      <c r="Q1101" t="str">
        <f t="shared" si="87"/>
        <v>games</v>
      </c>
      <c r="R1101" t="str">
        <f t="shared" si="88"/>
        <v>video games</v>
      </c>
      <c r="S1101">
        <f t="shared" si="89"/>
        <v>2015</v>
      </c>
    </row>
    <row r="1102" spans="1:19" ht="46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s="17">
        <f t="shared" si="85"/>
        <v>2.5000000000000001E-2</v>
      </c>
      <c r="G1102" t="s">
        <v>8220</v>
      </c>
      <c r="H1102" t="s">
        <v>8235</v>
      </c>
      <c r="I1102" t="s">
        <v>8248</v>
      </c>
      <c r="J1102">
        <v>1455417571</v>
      </c>
      <c r="K1102" s="10">
        <v>1452825571</v>
      </c>
      <c r="L1102" s="15">
        <f t="shared" si="86"/>
        <v>42384.110775462963</v>
      </c>
      <c r="M1102" t="b">
        <v>0</v>
      </c>
      <c r="N1102">
        <v>10</v>
      </c>
      <c r="O1102" t="b">
        <v>0</v>
      </c>
      <c r="P1102" t="s">
        <v>8280</v>
      </c>
      <c r="Q1102" t="str">
        <f t="shared" si="87"/>
        <v>games</v>
      </c>
      <c r="R1102" t="str">
        <f t="shared" si="88"/>
        <v>video games</v>
      </c>
      <c r="S1102">
        <f t="shared" si="89"/>
        <v>2016</v>
      </c>
    </row>
    <row r="1103" spans="1:19" ht="3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s="17">
        <f t="shared" si="85"/>
        <v>4.0999999999999999E-4</v>
      </c>
      <c r="G1103" t="s">
        <v>8220</v>
      </c>
      <c r="H1103" t="s">
        <v>8223</v>
      </c>
      <c r="I1103" t="s">
        <v>8245</v>
      </c>
      <c r="J1103">
        <v>1468519920</v>
      </c>
      <c r="K1103" s="10">
        <v>1466188338</v>
      </c>
      <c r="L1103" s="15">
        <f t="shared" si="86"/>
        <v>42538.77243055556</v>
      </c>
      <c r="M1103" t="b">
        <v>0</v>
      </c>
      <c r="N1103">
        <v>6</v>
      </c>
      <c r="O1103" t="b">
        <v>0</v>
      </c>
      <c r="P1103" t="s">
        <v>8280</v>
      </c>
      <c r="Q1103" t="str">
        <f t="shared" si="87"/>
        <v>games</v>
      </c>
      <c r="R1103" t="str">
        <f t="shared" si="88"/>
        <v>video games</v>
      </c>
      <c r="S1103">
        <f t="shared" si="89"/>
        <v>2016</v>
      </c>
    </row>
    <row r="1104" spans="1:19" ht="46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s="17">
        <f t="shared" si="85"/>
        <v>5.3124999999999999E-2</v>
      </c>
      <c r="G1104" t="s">
        <v>8220</v>
      </c>
      <c r="H1104" t="s">
        <v>8223</v>
      </c>
      <c r="I1104" t="s">
        <v>8245</v>
      </c>
      <c r="J1104">
        <v>1386568740</v>
      </c>
      <c r="K1104" s="10">
        <v>1383095125</v>
      </c>
      <c r="L1104" s="15">
        <f t="shared" si="86"/>
        <v>41577.045428240745</v>
      </c>
      <c r="M1104" t="b">
        <v>0</v>
      </c>
      <c r="N1104">
        <v>24</v>
      </c>
      <c r="O1104" t="b">
        <v>0</v>
      </c>
      <c r="P1104" t="s">
        <v>8280</v>
      </c>
      <c r="Q1104" t="str">
        <f t="shared" si="87"/>
        <v>games</v>
      </c>
      <c r="R1104" t="str">
        <f t="shared" si="88"/>
        <v>video games</v>
      </c>
      <c r="S1104">
        <f t="shared" si="89"/>
        <v>2013</v>
      </c>
    </row>
    <row r="1105" spans="1:19" ht="46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s="17">
        <f t="shared" si="85"/>
        <v>1.6199999999999999E-2</v>
      </c>
      <c r="G1105" t="s">
        <v>8220</v>
      </c>
      <c r="H1105" t="s">
        <v>8223</v>
      </c>
      <c r="I1105" t="s">
        <v>8245</v>
      </c>
      <c r="J1105">
        <v>1466227190</v>
      </c>
      <c r="K1105" s="10">
        <v>1461043190</v>
      </c>
      <c r="L1105" s="15">
        <f t="shared" si="86"/>
        <v>42479.22210648148</v>
      </c>
      <c r="M1105" t="b">
        <v>0</v>
      </c>
      <c r="N1105">
        <v>15</v>
      </c>
      <c r="O1105" t="b">
        <v>0</v>
      </c>
      <c r="P1105" t="s">
        <v>8280</v>
      </c>
      <c r="Q1105" t="str">
        <f t="shared" si="87"/>
        <v>games</v>
      </c>
      <c r="R1105" t="str">
        <f t="shared" si="88"/>
        <v>video games</v>
      </c>
      <c r="S1105">
        <f t="shared" si="89"/>
        <v>2016</v>
      </c>
    </row>
    <row r="1106" spans="1:19" ht="46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s="17">
        <f t="shared" si="85"/>
        <v>4.9516666666666667E-2</v>
      </c>
      <c r="G1106" t="s">
        <v>8220</v>
      </c>
      <c r="H1106" t="s">
        <v>8224</v>
      </c>
      <c r="I1106" t="s">
        <v>8246</v>
      </c>
      <c r="J1106">
        <v>1402480221</v>
      </c>
      <c r="K1106" s="10">
        <v>1399888221</v>
      </c>
      <c r="L1106" s="15">
        <f t="shared" si="86"/>
        <v>41771.40996527778</v>
      </c>
      <c r="M1106" t="b">
        <v>0</v>
      </c>
      <c r="N1106">
        <v>37</v>
      </c>
      <c r="O1106" t="b">
        <v>0</v>
      </c>
      <c r="P1106" t="s">
        <v>8280</v>
      </c>
      <c r="Q1106" t="str">
        <f t="shared" si="87"/>
        <v>games</v>
      </c>
      <c r="R1106" t="str">
        <f t="shared" si="88"/>
        <v>video games</v>
      </c>
      <c r="S1106">
        <f t="shared" si="89"/>
        <v>2014</v>
      </c>
    </row>
    <row r="1107" spans="1:19" ht="46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s="17">
        <f t="shared" si="85"/>
        <v>1.5900000000000001E-3</v>
      </c>
      <c r="G1107" t="s">
        <v>8220</v>
      </c>
      <c r="H1107" t="s">
        <v>8223</v>
      </c>
      <c r="I1107" t="s">
        <v>8245</v>
      </c>
      <c r="J1107">
        <v>1395627327</v>
      </c>
      <c r="K1107" s="10">
        <v>1393038927</v>
      </c>
      <c r="L1107" s="15">
        <f t="shared" si="86"/>
        <v>41692.135729166665</v>
      </c>
      <c r="M1107" t="b">
        <v>0</v>
      </c>
      <c r="N1107">
        <v>20</v>
      </c>
      <c r="O1107" t="b">
        <v>0</v>
      </c>
      <c r="P1107" t="s">
        <v>8280</v>
      </c>
      <c r="Q1107" t="str">
        <f t="shared" si="87"/>
        <v>games</v>
      </c>
      <c r="R1107" t="str">
        <f t="shared" si="88"/>
        <v>video games</v>
      </c>
      <c r="S1107">
        <f t="shared" si="89"/>
        <v>2014</v>
      </c>
    </row>
    <row r="1108" spans="1:19" ht="46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s="17">
        <f t="shared" si="85"/>
        <v>0.41249999999999998</v>
      </c>
      <c r="G1108" t="s">
        <v>8220</v>
      </c>
      <c r="H1108" t="s">
        <v>8223</v>
      </c>
      <c r="I1108" t="s">
        <v>8245</v>
      </c>
      <c r="J1108">
        <v>1333557975</v>
      </c>
      <c r="K1108" s="10">
        <v>1330969575</v>
      </c>
      <c r="L1108" s="15">
        <f t="shared" si="86"/>
        <v>40973.740451388891</v>
      </c>
      <c r="M1108" t="b">
        <v>0</v>
      </c>
      <c r="N1108">
        <v>7</v>
      </c>
      <c r="O1108" t="b">
        <v>0</v>
      </c>
      <c r="P1108" t="s">
        <v>8280</v>
      </c>
      <c r="Q1108" t="str">
        <f t="shared" si="87"/>
        <v>games</v>
      </c>
      <c r="R1108" t="str">
        <f t="shared" si="88"/>
        <v>video games</v>
      </c>
      <c r="S1108">
        <f t="shared" si="89"/>
        <v>2012</v>
      </c>
    </row>
    <row r="1109" spans="1:19" ht="46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s="17">
        <f t="shared" si="85"/>
        <v>0</v>
      </c>
      <c r="G1109" t="s">
        <v>8220</v>
      </c>
      <c r="H1109" t="s">
        <v>8223</v>
      </c>
      <c r="I1109" t="s">
        <v>8245</v>
      </c>
      <c r="J1109">
        <v>1406148024</v>
      </c>
      <c r="K1109" s="10">
        <v>1403556024</v>
      </c>
      <c r="L1109" s="15">
        <f t="shared" si="86"/>
        <v>41813.861388888887</v>
      </c>
      <c r="M1109" t="b">
        <v>0</v>
      </c>
      <c r="N1109">
        <v>0</v>
      </c>
      <c r="O1109" t="b">
        <v>0</v>
      </c>
      <c r="P1109" t="s">
        <v>8280</v>
      </c>
      <c r="Q1109" t="str">
        <f t="shared" si="87"/>
        <v>games</v>
      </c>
      <c r="R1109" t="str">
        <f t="shared" si="88"/>
        <v>video games</v>
      </c>
      <c r="S1109">
        <f t="shared" si="89"/>
        <v>2014</v>
      </c>
    </row>
    <row r="1110" spans="1:19" ht="46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s="17">
        <f t="shared" si="85"/>
        <v>2.93E-2</v>
      </c>
      <c r="G1110" t="s">
        <v>8220</v>
      </c>
      <c r="H1110" t="s">
        <v>8223</v>
      </c>
      <c r="I1110" t="s">
        <v>8245</v>
      </c>
      <c r="J1110">
        <v>1334326635</v>
      </c>
      <c r="K1110" s="10">
        <v>1329146235</v>
      </c>
      <c r="L1110" s="15">
        <f t="shared" si="86"/>
        <v>40952.636979166666</v>
      </c>
      <c r="M1110" t="b">
        <v>0</v>
      </c>
      <c r="N1110">
        <v>21</v>
      </c>
      <c r="O1110" t="b">
        <v>0</v>
      </c>
      <c r="P1110" t="s">
        <v>8280</v>
      </c>
      <c r="Q1110" t="str">
        <f t="shared" si="87"/>
        <v>games</v>
      </c>
      <c r="R1110" t="str">
        <f t="shared" si="88"/>
        <v>video games</v>
      </c>
      <c r="S1110">
        <f t="shared" si="89"/>
        <v>2012</v>
      </c>
    </row>
    <row r="1111" spans="1:19" ht="46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s="17">
        <f t="shared" si="85"/>
        <v>4.4999999999999997E-3</v>
      </c>
      <c r="G1111" t="s">
        <v>8220</v>
      </c>
      <c r="H1111" t="s">
        <v>8223</v>
      </c>
      <c r="I1111" t="s">
        <v>8245</v>
      </c>
      <c r="J1111">
        <v>1479495790</v>
      </c>
      <c r="K1111" s="10">
        <v>1476900190</v>
      </c>
      <c r="L1111" s="15">
        <f t="shared" si="86"/>
        <v>42662.752199074079</v>
      </c>
      <c r="M1111" t="b">
        <v>0</v>
      </c>
      <c r="N1111">
        <v>3</v>
      </c>
      <c r="O1111" t="b">
        <v>0</v>
      </c>
      <c r="P1111" t="s">
        <v>8280</v>
      </c>
      <c r="Q1111" t="str">
        <f t="shared" si="87"/>
        <v>games</v>
      </c>
      <c r="R1111" t="str">
        <f t="shared" si="88"/>
        <v>video games</v>
      </c>
      <c r="S1111">
        <f t="shared" si="89"/>
        <v>2016</v>
      </c>
    </row>
    <row r="1112" spans="1:19" ht="46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s="17">
        <f t="shared" si="85"/>
        <v>5.1000000000000004E-3</v>
      </c>
      <c r="G1112" t="s">
        <v>8220</v>
      </c>
      <c r="H1112" t="s">
        <v>8223</v>
      </c>
      <c r="I1112" t="s">
        <v>8245</v>
      </c>
      <c r="J1112">
        <v>1354919022</v>
      </c>
      <c r="K1112" s="10">
        <v>1352327022</v>
      </c>
      <c r="L1112" s="15">
        <f t="shared" si="86"/>
        <v>41220.933124999996</v>
      </c>
      <c r="M1112" t="b">
        <v>0</v>
      </c>
      <c r="N1112">
        <v>11</v>
      </c>
      <c r="O1112" t="b">
        <v>0</v>
      </c>
      <c r="P1112" t="s">
        <v>8280</v>
      </c>
      <c r="Q1112" t="str">
        <f t="shared" si="87"/>
        <v>games</v>
      </c>
      <c r="R1112" t="str">
        <f t="shared" si="88"/>
        <v>video games</v>
      </c>
      <c r="S1112">
        <f t="shared" si="89"/>
        <v>2012</v>
      </c>
    </row>
    <row r="1113" spans="1:19" ht="46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s="17">
        <f t="shared" si="85"/>
        <v>4.0000000000000002E-4</v>
      </c>
      <c r="G1113" t="s">
        <v>8220</v>
      </c>
      <c r="H1113" t="s">
        <v>8223</v>
      </c>
      <c r="I1113" t="s">
        <v>8245</v>
      </c>
      <c r="J1113">
        <v>1452228790</v>
      </c>
      <c r="K1113" s="10">
        <v>1449636790</v>
      </c>
      <c r="L1113" s="15">
        <f t="shared" si="86"/>
        <v>42347.203587962962</v>
      </c>
      <c r="M1113" t="b">
        <v>0</v>
      </c>
      <c r="N1113">
        <v>1</v>
      </c>
      <c r="O1113" t="b">
        <v>0</v>
      </c>
      <c r="P1113" t="s">
        <v>8280</v>
      </c>
      <c r="Q1113" t="str">
        <f t="shared" si="87"/>
        <v>games</v>
      </c>
      <c r="R1113" t="str">
        <f t="shared" si="88"/>
        <v>video games</v>
      </c>
      <c r="S1113">
        <f t="shared" si="89"/>
        <v>2015</v>
      </c>
    </row>
    <row r="1114" spans="1:19" ht="46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s="17">
        <f t="shared" si="85"/>
        <v>0.35537409090909089</v>
      </c>
      <c r="G1114" t="s">
        <v>8220</v>
      </c>
      <c r="H1114" t="s">
        <v>8223</v>
      </c>
      <c r="I1114" t="s">
        <v>8245</v>
      </c>
      <c r="J1114">
        <v>1421656200</v>
      </c>
      <c r="K1114" s="10">
        <v>1416507211</v>
      </c>
      <c r="L1114" s="15">
        <f t="shared" si="86"/>
        <v>41963.759386574078</v>
      </c>
      <c r="M1114" t="b">
        <v>0</v>
      </c>
      <c r="N1114">
        <v>312</v>
      </c>
      <c r="O1114" t="b">
        <v>0</v>
      </c>
      <c r="P1114" t="s">
        <v>8280</v>
      </c>
      <c r="Q1114" t="str">
        <f t="shared" si="87"/>
        <v>games</v>
      </c>
      <c r="R1114" t="str">
        <f t="shared" si="88"/>
        <v>video games</v>
      </c>
      <c r="S1114">
        <f t="shared" si="89"/>
        <v>2014</v>
      </c>
    </row>
    <row r="1115" spans="1:19" ht="46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s="17">
        <f t="shared" si="85"/>
        <v>5.0000000000000001E-3</v>
      </c>
      <c r="G1115" t="s">
        <v>8220</v>
      </c>
      <c r="H1115" t="s">
        <v>8224</v>
      </c>
      <c r="I1115" t="s">
        <v>8246</v>
      </c>
      <c r="J1115">
        <v>1408058820</v>
      </c>
      <c r="K1115" s="10">
        <v>1405466820</v>
      </c>
      <c r="L1115" s="15">
        <f t="shared" si="86"/>
        <v>41835.977083333331</v>
      </c>
      <c r="M1115" t="b">
        <v>0</v>
      </c>
      <c r="N1115">
        <v>1</v>
      </c>
      <c r="O1115" t="b">
        <v>0</v>
      </c>
      <c r="P1115" t="s">
        <v>8280</v>
      </c>
      <c r="Q1115" t="str">
        <f t="shared" si="87"/>
        <v>games</v>
      </c>
      <c r="R1115" t="str">
        <f t="shared" si="88"/>
        <v>video games</v>
      </c>
      <c r="S1115">
        <f t="shared" si="89"/>
        <v>2014</v>
      </c>
    </row>
    <row r="1116" spans="1:19" ht="46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s="17">
        <f t="shared" si="85"/>
        <v>1.6666666666666668E-3</v>
      </c>
      <c r="G1116" t="s">
        <v>8220</v>
      </c>
      <c r="H1116" t="s">
        <v>8224</v>
      </c>
      <c r="I1116" t="s">
        <v>8246</v>
      </c>
      <c r="J1116">
        <v>1381306687</v>
      </c>
      <c r="K1116" s="10">
        <v>1378714687</v>
      </c>
      <c r="L1116" s="15">
        <f t="shared" si="86"/>
        <v>41526.345914351856</v>
      </c>
      <c r="M1116" t="b">
        <v>0</v>
      </c>
      <c r="N1116">
        <v>3</v>
      </c>
      <c r="O1116" t="b">
        <v>0</v>
      </c>
      <c r="P1116" t="s">
        <v>8280</v>
      </c>
      <c r="Q1116" t="str">
        <f t="shared" si="87"/>
        <v>games</v>
      </c>
      <c r="R1116" t="str">
        <f t="shared" si="88"/>
        <v>video games</v>
      </c>
      <c r="S1116">
        <f t="shared" si="89"/>
        <v>2013</v>
      </c>
    </row>
    <row r="1117" spans="1:19" ht="46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s="17">
        <f t="shared" si="85"/>
        <v>1.325E-3</v>
      </c>
      <c r="G1117" t="s">
        <v>8220</v>
      </c>
      <c r="H1117" t="s">
        <v>8223</v>
      </c>
      <c r="I1117" t="s">
        <v>8245</v>
      </c>
      <c r="J1117">
        <v>1459352495</v>
      </c>
      <c r="K1117" s="10">
        <v>1456764095</v>
      </c>
      <c r="L1117" s="15">
        <f t="shared" si="86"/>
        <v>42429.695543981477</v>
      </c>
      <c r="M1117" t="b">
        <v>0</v>
      </c>
      <c r="N1117">
        <v>4</v>
      </c>
      <c r="O1117" t="b">
        <v>0</v>
      </c>
      <c r="P1117" t="s">
        <v>8280</v>
      </c>
      <c r="Q1117" t="str">
        <f t="shared" si="87"/>
        <v>games</v>
      </c>
      <c r="R1117" t="str">
        <f t="shared" si="88"/>
        <v>video games</v>
      </c>
      <c r="S1117">
        <f t="shared" si="89"/>
        <v>2016</v>
      </c>
    </row>
    <row r="1118" spans="1:19" ht="3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s="17">
        <f t="shared" si="85"/>
        <v>3.5704000000000004E-4</v>
      </c>
      <c r="G1118" t="s">
        <v>8220</v>
      </c>
      <c r="H1118" t="s">
        <v>8223</v>
      </c>
      <c r="I1118" t="s">
        <v>8245</v>
      </c>
      <c r="J1118">
        <v>1339273208</v>
      </c>
      <c r="K1118" s="10">
        <v>1334089208</v>
      </c>
      <c r="L1118" s="15">
        <f t="shared" si="86"/>
        <v>41009.847314814819</v>
      </c>
      <c r="M1118" t="b">
        <v>0</v>
      </c>
      <c r="N1118">
        <v>10</v>
      </c>
      <c r="O1118" t="b">
        <v>0</v>
      </c>
      <c r="P1118" t="s">
        <v>8280</v>
      </c>
      <c r="Q1118" t="str">
        <f t="shared" si="87"/>
        <v>games</v>
      </c>
      <c r="R1118" t="str">
        <f t="shared" si="88"/>
        <v>video games</v>
      </c>
      <c r="S1118">
        <f t="shared" si="89"/>
        <v>2012</v>
      </c>
    </row>
    <row r="1119" spans="1:19" ht="46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s="17">
        <f t="shared" si="85"/>
        <v>8.3000000000000004E-2</v>
      </c>
      <c r="G1119" t="s">
        <v>8220</v>
      </c>
      <c r="H1119" t="s">
        <v>8235</v>
      </c>
      <c r="I1119" t="s">
        <v>8248</v>
      </c>
      <c r="J1119">
        <v>1451053313</v>
      </c>
      <c r="K1119" s="10">
        <v>1448461313</v>
      </c>
      <c r="L1119" s="15">
        <f t="shared" si="86"/>
        <v>42333.598530092597</v>
      </c>
      <c r="M1119" t="b">
        <v>0</v>
      </c>
      <c r="N1119">
        <v>8</v>
      </c>
      <c r="O1119" t="b">
        <v>0</v>
      </c>
      <c r="P1119" t="s">
        <v>8280</v>
      </c>
      <c r="Q1119" t="str">
        <f t="shared" si="87"/>
        <v>games</v>
      </c>
      <c r="R1119" t="str">
        <f t="shared" si="88"/>
        <v>video games</v>
      </c>
      <c r="S1119">
        <f t="shared" si="89"/>
        <v>2015</v>
      </c>
    </row>
    <row r="1120" spans="1:19" ht="46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s="17">
        <f t="shared" si="85"/>
        <v>2.4222222222222221E-2</v>
      </c>
      <c r="G1120" t="s">
        <v>8220</v>
      </c>
      <c r="H1120" t="s">
        <v>8225</v>
      </c>
      <c r="I1120" t="s">
        <v>8247</v>
      </c>
      <c r="J1120">
        <v>1396666779</v>
      </c>
      <c r="K1120" s="10">
        <v>1394078379</v>
      </c>
      <c r="L1120" s="15">
        <f t="shared" si="86"/>
        <v>41704.16642361111</v>
      </c>
      <c r="M1120" t="b">
        <v>0</v>
      </c>
      <c r="N1120">
        <v>3</v>
      </c>
      <c r="O1120" t="b">
        <v>0</v>
      </c>
      <c r="P1120" t="s">
        <v>8280</v>
      </c>
      <c r="Q1120" t="str">
        <f t="shared" si="87"/>
        <v>games</v>
      </c>
      <c r="R1120" t="str">
        <f t="shared" si="88"/>
        <v>video games</v>
      </c>
      <c r="S1120">
        <f t="shared" si="89"/>
        <v>2014</v>
      </c>
    </row>
    <row r="1121" spans="1:19" ht="46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s="17">
        <f t="shared" si="85"/>
        <v>2.3809523809523812E-3</v>
      </c>
      <c r="G1121" t="s">
        <v>8220</v>
      </c>
      <c r="H1121" t="s">
        <v>8223</v>
      </c>
      <c r="I1121" t="s">
        <v>8245</v>
      </c>
      <c r="J1121">
        <v>1396810864</v>
      </c>
      <c r="K1121" s="10">
        <v>1395687664</v>
      </c>
      <c r="L1121" s="15">
        <f t="shared" si="86"/>
        <v>41722.792407407411</v>
      </c>
      <c r="M1121" t="b">
        <v>0</v>
      </c>
      <c r="N1121">
        <v>1</v>
      </c>
      <c r="O1121" t="b">
        <v>0</v>
      </c>
      <c r="P1121" t="s">
        <v>8280</v>
      </c>
      <c r="Q1121" t="str">
        <f t="shared" si="87"/>
        <v>games</v>
      </c>
      <c r="R1121" t="str">
        <f t="shared" si="88"/>
        <v>video games</v>
      </c>
      <c r="S1121">
        <f t="shared" si="89"/>
        <v>2014</v>
      </c>
    </row>
    <row r="1122" spans="1:19" ht="3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s="17">
        <f t="shared" si="85"/>
        <v>0</v>
      </c>
      <c r="G1122" t="s">
        <v>8220</v>
      </c>
      <c r="H1122" t="s">
        <v>8223</v>
      </c>
      <c r="I1122" t="s">
        <v>8245</v>
      </c>
      <c r="J1122">
        <v>1319835400</v>
      </c>
      <c r="K1122" s="10">
        <v>1315947400</v>
      </c>
      <c r="L1122" s="15">
        <f t="shared" si="86"/>
        <v>40799.872685185182</v>
      </c>
      <c r="M1122" t="b">
        <v>0</v>
      </c>
      <c r="N1122">
        <v>0</v>
      </c>
      <c r="O1122" t="b">
        <v>0</v>
      </c>
      <c r="P1122" t="s">
        <v>8280</v>
      </c>
      <c r="Q1122" t="str">
        <f t="shared" si="87"/>
        <v>games</v>
      </c>
      <c r="R1122" t="str">
        <f t="shared" si="88"/>
        <v>video games</v>
      </c>
      <c r="S1122">
        <f t="shared" si="89"/>
        <v>2011</v>
      </c>
    </row>
    <row r="1123" spans="1:19" ht="46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s="17">
        <f t="shared" si="85"/>
        <v>1.16E-4</v>
      </c>
      <c r="G1123" t="s">
        <v>8220</v>
      </c>
      <c r="H1123" t="s">
        <v>8223</v>
      </c>
      <c r="I1123" t="s">
        <v>8245</v>
      </c>
      <c r="J1123">
        <v>1457904316</v>
      </c>
      <c r="K1123" s="10">
        <v>1455315916</v>
      </c>
      <c r="L1123" s="15">
        <f t="shared" si="86"/>
        <v>42412.934212962966</v>
      </c>
      <c r="M1123" t="b">
        <v>0</v>
      </c>
      <c r="N1123">
        <v>5</v>
      </c>
      <c r="O1123" t="b">
        <v>0</v>
      </c>
      <c r="P1123" t="s">
        <v>8280</v>
      </c>
      <c r="Q1123" t="str">
        <f t="shared" si="87"/>
        <v>games</v>
      </c>
      <c r="R1123" t="str">
        <f t="shared" si="88"/>
        <v>video games</v>
      </c>
      <c r="S1123">
        <f t="shared" si="89"/>
        <v>2016</v>
      </c>
    </row>
    <row r="1124" spans="1:19" ht="46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s="17">
        <f t="shared" si="85"/>
        <v>0</v>
      </c>
      <c r="G1124" t="s">
        <v>8220</v>
      </c>
      <c r="H1124" t="s">
        <v>8224</v>
      </c>
      <c r="I1124" t="s">
        <v>8246</v>
      </c>
      <c r="J1124">
        <v>1369932825</v>
      </c>
      <c r="K1124" s="10">
        <v>1368723225</v>
      </c>
      <c r="L1124" s="15">
        <f t="shared" si="86"/>
        <v>41410.703993055555</v>
      </c>
      <c r="M1124" t="b">
        <v>0</v>
      </c>
      <c r="N1124">
        <v>0</v>
      </c>
      <c r="O1124" t="b">
        <v>0</v>
      </c>
      <c r="P1124" t="s">
        <v>8280</v>
      </c>
      <c r="Q1124" t="str">
        <f t="shared" si="87"/>
        <v>games</v>
      </c>
      <c r="R1124" t="str">
        <f t="shared" si="88"/>
        <v>video games</v>
      </c>
      <c r="S1124">
        <f t="shared" si="89"/>
        <v>2013</v>
      </c>
    </row>
    <row r="1125" spans="1:19" ht="46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s="17">
        <f t="shared" si="85"/>
        <v>2.2000000000000001E-3</v>
      </c>
      <c r="G1125" t="s">
        <v>8220</v>
      </c>
      <c r="H1125" t="s">
        <v>8223</v>
      </c>
      <c r="I1125" t="s">
        <v>8245</v>
      </c>
      <c r="J1125">
        <v>1397910848</v>
      </c>
      <c r="K1125" s="10">
        <v>1395318848</v>
      </c>
      <c r="L1125" s="15">
        <f t="shared" si="86"/>
        <v>41718.5237037037</v>
      </c>
      <c r="M1125" t="b">
        <v>0</v>
      </c>
      <c r="N1125">
        <v>3</v>
      </c>
      <c r="O1125" t="b">
        <v>0</v>
      </c>
      <c r="P1125" t="s">
        <v>8280</v>
      </c>
      <c r="Q1125" t="str">
        <f t="shared" si="87"/>
        <v>games</v>
      </c>
      <c r="R1125" t="str">
        <f t="shared" si="88"/>
        <v>video games</v>
      </c>
      <c r="S1125">
        <f t="shared" si="89"/>
        <v>2014</v>
      </c>
    </row>
    <row r="1126" spans="1:19" ht="46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s="17">
        <f t="shared" si="85"/>
        <v>4.7222222222222223E-3</v>
      </c>
      <c r="G1126" t="s">
        <v>8220</v>
      </c>
      <c r="H1126" t="s">
        <v>8223</v>
      </c>
      <c r="I1126" t="s">
        <v>8245</v>
      </c>
      <c r="J1126">
        <v>1430409651</v>
      </c>
      <c r="K1126" s="10">
        <v>1427817651</v>
      </c>
      <c r="L1126" s="15">
        <f t="shared" si="86"/>
        <v>42094.667256944449</v>
      </c>
      <c r="M1126" t="b">
        <v>0</v>
      </c>
      <c r="N1126">
        <v>7</v>
      </c>
      <c r="O1126" t="b">
        <v>0</v>
      </c>
      <c r="P1126" t="s">
        <v>8281</v>
      </c>
      <c r="Q1126" t="str">
        <f t="shared" si="87"/>
        <v>games</v>
      </c>
      <c r="R1126" t="str">
        <f t="shared" si="88"/>
        <v>mobile games</v>
      </c>
      <c r="S1126">
        <f t="shared" si="89"/>
        <v>2015</v>
      </c>
    </row>
    <row r="1127" spans="1:19" ht="46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s="17">
        <f t="shared" si="85"/>
        <v>0</v>
      </c>
      <c r="G1127" t="s">
        <v>8220</v>
      </c>
      <c r="H1127" t="s">
        <v>8224</v>
      </c>
      <c r="I1127" t="s">
        <v>8246</v>
      </c>
      <c r="J1127">
        <v>1443193130</v>
      </c>
      <c r="K1127" s="10">
        <v>1438009130</v>
      </c>
      <c r="L1127" s="15">
        <f t="shared" si="86"/>
        <v>42212.624189814815</v>
      </c>
      <c r="M1127" t="b">
        <v>0</v>
      </c>
      <c r="N1127">
        <v>0</v>
      </c>
      <c r="O1127" t="b">
        <v>0</v>
      </c>
      <c r="P1127" t="s">
        <v>8281</v>
      </c>
      <c r="Q1127" t="str">
        <f t="shared" si="87"/>
        <v>games</v>
      </c>
      <c r="R1127" t="str">
        <f t="shared" si="88"/>
        <v>mobile games</v>
      </c>
      <c r="S1127">
        <f t="shared" si="89"/>
        <v>2015</v>
      </c>
    </row>
    <row r="1128" spans="1:19" ht="3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s="17">
        <f t="shared" si="85"/>
        <v>5.0000000000000001E-3</v>
      </c>
      <c r="G1128" t="s">
        <v>8220</v>
      </c>
      <c r="H1128" t="s">
        <v>8223</v>
      </c>
      <c r="I1128" t="s">
        <v>8245</v>
      </c>
      <c r="J1128">
        <v>1468482694</v>
      </c>
      <c r="K1128" s="10">
        <v>1465890694</v>
      </c>
      <c r="L1128" s="15">
        <f t="shared" si="86"/>
        <v>42535.327476851853</v>
      </c>
      <c r="M1128" t="b">
        <v>0</v>
      </c>
      <c r="N1128">
        <v>2</v>
      </c>
      <c r="O1128" t="b">
        <v>0</v>
      </c>
      <c r="P1128" t="s">
        <v>8281</v>
      </c>
      <c r="Q1128" t="str">
        <f t="shared" si="87"/>
        <v>games</v>
      </c>
      <c r="R1128" t="str">
        <f t="shared" si="88"/>
        <v>mobile games</v>
      </c>
      <c r="S1128">
        <f t="shared" si="89"/>
        <v>2016</v>
      </c>
    </row>
    <row r="1129" spans="1:19" ht="46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s="17">
        <f t="shared" si="85"/>
        <v>1.6714285714285713E-2</v>
      </c>
      <c r="G1129" t="s">
        <v>8220</v>
      </c>
      <c r="H1129" t="s">
        <v>8223</v>
      </c>
      <c r="I1129" t="s">
        <v>8245</v>
      </c>
      <c r="J1129">
        <v>1416000600</v>
      </c>
      <c r="K1129" s="10">
        <v>1413318600</v>
      </c>
      <c r="L1129" s="15">
        <f t="shared" si="86"/>
        <v>41926.854166666664</v>
      </c>
      <c r="M1129" t="b">
        <v>0</v>
      </c>
      <c r="N1129">
        <v>23</v>
      </c>
      <c r="O1129" t="b">
        <v>0</v>
      </c>
      <c r="P1129" t="s">
        <v>8281</v>
      </c>
      <c r="Q1129" t="str">
        <f t="shared" si="87"/>
        <v>games</v>
      </c>
      <c r="R1129" t="str">
        <f t="shared" si="88"/>
        <v>mobile games</v>
      </c>
      <c r="S1129">
        <f t="shared" si="89"/>
        <v>2014</v>
      </c>
    </row>
    <row r="1130" spans="1:19" ht="16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s="17">
        <f t="shared" si="85"/>
        <v>1E-3</v>
      </c>
      <c r="G1130" t="s">
        <v>8220</v>
      </c>
      <c r="H1130" t="s">
        <v>8224</v>
      </c>
      <c r="I1130" t="s">
        <v>8246</v>
      </c>
      <c r="J1130">
        <v>1407425717</v>
      </c>
      <c r="K1130" s="10">
        <v>1404833717</v>
      </c>
      <c r="L1130" s="15">
        <f t="shared" si="86"/>
        <v>41828.649502314816</v>
      </c>
      <c r="M1130" t="b">
        <v>0</v>
      </c>
      <c r="N1130">
        <v>1</v>
      </c>
      <c r="O1130" t="b">
        <v>0</v>
      </c>
      <c r="P1130" t="s">
        <v>8281</v>
      </c>
      <c r="Q1130" t="str">
        <f t="shared" si="87"/>
        <v>games</v>
      </c>
      <c r="R1130" t="str">
        <f t="shared" si="88"/>
        <v>mobile games</v>
      </c>
      <c r="S1130">
        <f t="shared" si="89"/>
        <v>2014</v>
      </c>
    </row>
    <row r="1131" spans="1:19" ht="46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s="17">
        <f t="shared" si="85"/>
        <v>1.0499999999999999E-3</v>
      </c>
      <c r="G1131" t="s">
        <v>8220</v>
      </c>
      <c r="H1131" t="s">
        <v>8223</v>
      </c>
      <c r="I1131" t="s">
        <v>8245</v>
      </c>
      <c r="J1131">
        <v>1465107693</v>
      </c>
      <c r="K1131" s="10">
        <v>1462515693</v>
      </c>
      <c r="L1131" s="15">
        <f t="shared" si="86"/>
        <v>42496.264965277776</v>
      </c>
      <c r="M1131" t="b">
        <v>0</v>
      </c>
      <c r="N1131">
        <v>2</v>
      </c>
      <c r="O1131" t="b">
        <v>0</v>
      </c>
      <c r="P1131" t="s">
        <v>8281</v>
      </c>
      <c r="Q1131" t="str">
        <f t="shared" si="87"/>
        <v>games</v>
      </c>
      <c r="R1131" t="str">
        <f t="shared" si="88"/>
        <v>mobile games</v>
      </c>
      <c r="S1131">
        <f t="shared" si="89"/>
        <v>2016</v>
      </c>
    </row>
    <row r="1132" spans="1:19" ht="46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s="17">
        <f t="shared" si="85"/>
        <v>2.2000000000000001E-3</v>
      </c>
      <c r="G1132" t="s">
        <v>8220</v>
      </c>
      <c r="H1132" t="s">
        <v>8223</v>
      </c>
      <c r="I1132" t="s">
        <v>8245</v>
      </c>
      <c r="J1132">
        <v>1416963300</v>
      </c>
      <c r="K1132" s="10">
        <v>1411775700</v>
      </c>
      <c r="L1132" s="15">
        <f t="shared" si="86"/>
        <v>41908.996527777781</v>
      </c>
      <c r="M1132" t="b">
        <v>0</v>
      </c>
      <c r="N1132">
        <v>3</v>
      </c>
      <c r="O1132" t="b">
        <v>0</v>
      </c>
      <c r="P1132" t="s">
        <v>8281</v>
      </c>
      <c r="Q1132" t="str">
        <f t="shared" si="87"/>
        <v>games</v>
      </c>
      <c r="R1132" t="str">
        <f t="shared" si="88"/>
        <v>mobile games</v>
      </c>
      <c r="S1132">
        <f t="shared" si="89"/>
        <v>2014</v>
      </c>
    </row>
    <row r="1133" spans="1:19" ht="46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s="17">
        <f t="shared" si="85"/>
        <v>0</v>
      </c>
      <c r="G1133" t="s">
        <v>8220</v>
      </c>
      <c r="H1133" t="s">
        <v>8225</v>
      </c>
      <c r="I1133" t="s">
        <v>8247</v>
      </c>
      <c r="J1133">
        <v>1450993668</v>
      </c>
      <c r="K1133" s="10">
        <v>1448401668</v>
      </c>
      <c r="L1133" s="15">
        <f t="shared" si="86"/>
        <v>42332.908194444448</v>
      </c>
      <c r="M1133" t="b">
        <v>0</v>
      </c>
      <c r="N1133">
        <v>0</v>
      </c>
      <c r="O1133" t="b">
        <v>0</v>
      </c>
      <c r="P1133" t="s">
        <v>8281</v>
      </c>
      <c r="Q1133" t="str">
        <f t="shared" si="87"/>
        <v>games</v>
      </c>
      <c r="R1133" t="str">
        <f t="shared" si="88"/>
        <v>mobile games</v>
      </c>
      <c r="S1133">
        <f t="shared" si="89"/>
        <v>2015</v>
      </c>
    </row>
    <row r="1134" spans="1:19" ht="46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s="17">
        <f t="shared" si="85"/>
        <v>0.14380000000000001</v>
      </c>
      <c r="G1134" t="s">
        <v>8220</v>
      </c>
      <c r="H1134" t="s">
        <v>8228</v>
      </c>
      <c r="I1134" t="s">
        <v>8250</v>
      </c>
      <c r="J1134">
        <v>1483238771</v>
      </c>
      <c r="K1134" s="10">
        <v>1480646771</v>
      </c>
      <c r="L1134" s="15">
        <f t="shared" si="86"/>
        <v>42706.115405092598</v>
      </c>
      <c r="M1134" t="b">
        <v>0</v>
      </c>
      <c r="N1134">
        <v>13</v>
      </c>
      <c r="O1134" t="b">
        <v>0</v>
      </c>
      <c r="P1134" t="s">
        <v>8281</v>
      </c>
      <c r="Q1134" t="str">
        <f t="shared" si="87"/>
        <v>games</v>
      </c>
      <c r="R1134" t="str">
        <f t="shared" si="88"/>
        <v>mobile games</v>
      </c>
      <c r="S1134">
        <f t="shared" si="89"/>
        <v>2016</v>
      </c>
    </row>
    <row r="1135" spans="1:19" ht="46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s="17">
        <f t="shared" si="85"/>
        <v>6.6666666666666671E-3</v>
      </c>
      <c r="G1135" t="s">
        <v>8220</v>
      </c>
      <c r="H1135" t="s">
        <v>8224</v>
      </c>
      <c r="I1135" t="s">
        <v>8246</v>
      </c>
      <c r="J1135">
        <v>1406799981</v>
      </c>
      <c r="K1135" s="10">
        <v>1404207981</v>
      </c>
      <c r="L1135" s="15">
        <f t="shared" si="86"/>
        <v>41821.407187500001</v>
      </c>
      <c r="M1135" t="b">
        <v>0</v>
      </c>
      <c r="N1135">
        <v>1</v>
      </c>
      <c r="O1135" t="b">
        <v>0</v>
      </c>
      <c r="P1135" t="s">
        <v>8281</v>
      </c>
      <c r="Q1135" t="str">
        <f t="shared" si="87"/>
        <v>games</v>
      </c>
      <c r="R1135" t="str">
        <f t="shared" si="88"/>
        <v>mobile games</v>
      </c>
      <c r="S1135">
        <f t="shared" si="89"/>
        <v>2014</v>
      </c>
    </row>
    <row r="1136" spans="1:19" ht="46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s="17">
        <f t="shared" si="85"/>
        <v>4.0000000000000003E-5</v>
      </c>
      <c r="G1136" t="s">
        <v>8220</v>
      </c>
      <c r="H1136" t="s">
        <v>8225</v>
      </c>
      <c r="I1136" t="s">
        <v>8247</v>
      </c>
      <c r="J1136">
        <v>1417235580</v>
      </c>
      <c r="K1136" s="10">
        <v>1416034228</v>
      </c>
      <c r="L1136" s="15">
        <f t="shared" si="86"/>
        <v>41958.285046296296</v>
      </c>
      <c r="M1136" t="b">
        <v>0</v>
      </c>
      <c r="N1136">
        <v>1</v>
      </c>
      <c r="O1136" t="b">
        <v>0</v>
      </c>
      <c r="P1136" t="s">
        <v>8281</v>
      </c>
      <c r="Q1136" t="str">
        <f t="shared" si="87"/>
        <v>games</v>
      </c>
      <c r="R1136" t="str">
        <f t="shared" si="88"/>
        <v>mobile games</v>
      </c>
      <c r="S1136">
        <f t="shared" si="89"/>
        <v>2014</v>
      </c>
    </row>
    <row r="1137" spans="1:19" ht="6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s="17">
        <f t="shared" si="85"/>
        <v>0.05</v>
      </c>
      <c r="G1137" t="s">
        <v>8220</v>
      </c>
      <c r="H1137" t="s">
        <v>8235</v>
      </c>
      <c r="I1137" t="s">
        <v>8248</v>
      </c>
      <c r="J1137">
        <v>1470527094</v>
      </c>
      <c r="K1137" s="10">
        <v>1467935094</v>
      </c>
      <c r="L1137" s="15">
        <f t="shared" si="86"/>
        <v>42558.98951388889</v>
      </c>
      <c r="M1137" t="b">
        <v>0</v>
      </c>
      <c r="N1137">
        <v>1</v>
      </c>
      <c r="O1137" t="b">
        <v>0</v>
      </c>
      <c r="P1137" t="s">
        <v>8281</v>
      </c>
      <c r="Q1137" t="str">
        <f t="shared" si="87"/>
        <v>games</v>
      </c>
      <c r="R1137" t="str">
        <f t="shared" si="88"/>
        <v>mobile games</v>
      </c>
      <c r="S1137">
        <f t="shared" si="89"/>
        <v>2016</v>
      </c>
    </row>
    <row r="1138" spans="1:19" ht="46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s="17">
        <f t="shared" si="85"/>
        <v>6.4439140811455853E-2</v>
      </c>
      <c r="G1138" t="s">
        <v>8220</v>
      </c>
      <c r="H1138" t="s">
        <v>8229</v>
      </c>
      <c r="I1138" t="s">
        <v>8248</v>
      </c>
      <c r="J1138">
        <v>1450541229</v>
      </c>
      <c r="K1138" s="10">
        <v>1447949229</v>
      </c>
      <c r="L1138" s="15">
        <f t="shared" si="86"/>
        <v>42327.671631944446</v>
      </c>
      <c r="M1138" t="b">
        <v>0</v>
      </c>
      <c r="N1138">
        <v>6</v>
      </c>
      <c r="O1138" t="b">
        <v>0</v>
      </c>
      <c r="P1138" t="s">
        <v>8281</v>
      </c>
      <c r="Q1138" t="str">
        <f t="shared" si="87"/>
        <v>games</v>
      </c>
      <c r="R1138" t="str">
        <f t="shared" si="88"/>
        <v>mobile games</v>
      </c>
      <c r="S1138">
        <f t="shared" si="89"/>
        <v>2015</v>
      </c>
    </row>
    <row r="1139" spans="1:19" ht="46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s="17">
        <f t="shared" si="85"/>
        <v>0.39500000000000002</v>
      </c>
      <c r="G1139" t="s">
        <v>8220</v>
      </c>
      <c r="H1139" t="s">
        <v>8223</v>
      </c>
      <c r="I1139" t="s">
        <v>8245</v>
      </c>
      <c r="J1139">
        <v>1461440421</v>
      </c>
      <c r="K1139" s="10">
        <v>1458848421</v>
      </c>
      <c r="L1139" s="15">
        <f t="shared" si="86"/>
        <v>42453.819687499999</v>
      </c>
      <c r="M1139" t="b">
        <v>0</v>
      </c>
      <c r="N1139">
        <v>39</v>
      </c>
      <c r="O1139" t="b">
        <v>0</v>
      </c>
      <c r="P1139" t="s">
        <v>8281</v>
      </c>
      <c r="Q1139" t="str">
        <f t="shared" si="87"/>
        <v>games</v>
      </c>
      <c r="R1139" t="str">
        <f t="shared" si="88"/>
        <v>mobile games</v>
      </c>
      <c r="S1139">
        <f t="shared" si="89"/>
        <v>2016</v>
      </c>
    </row>
    <row r="1140" spans="1:19" ht="46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s="17">
        <f t="shared" si="85"/>
        <v>3.5714285714285713E-3</v>
      </c>
      <c r="G1140" t="s">
        <v>8220</v>
      </c>
      <c r="H1140" t="s">
        <v>8223</v>
      </c>
      <c r="I1140" t="s">
        <v>8245</v>
      </c>
      <c r="J1140">
        <v>1485035131</v>
      </c>
      <c r="K1140" s="10">
        <v>1483307131</v>
      </c>
      <c r="L1140" s="15">
        <f t="shared" si="86"/>
        <v>42736.9066087963</v>
      </c>
      <c r="M1140" t="b">
        <v>0</v>
      </c>
      <c r="N1140">
        <v>4</v>
      </c>
      <c r="O1140" t="b">
        <v>0</v>
      </c>
      <c r="P1140" t="s">
        <v>8281</v>
      </c>
      <c r="Q1140" t="str">
        <f t="shared" si="87"/>
        <v>games</v>
      </c>
      <c r="R1140" t="str">
        <f t="shared" si="88"/>
        <v>mobile games</v>
      </c>
      <c r="S1140">
        <f t="shared" si="89"/>
        <v>2017</v>
      </c>
    </row>
    <row r="1141" spans="1:19" ht="46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s="17">
        <f t="shared" si="85"/>
        <v>6.2500000000000001E-4</v>
      </c>
      <c r="G1141" t="s">
        <v>8220</v>
      </c>
      <c r="H1141" t="s">
        <v>8223</v>
      </c>
      <c r="I1141" t="s">
        <v>8245</v>
      </c>
      <c r="J1141">
        <v>1420100426</v>
      </c>
      <c r="K1141" s="10">
        <v>1417508426</v>
      </c>
      <c r="L1141" s="15">
        <f t="shared" si="86"/>
        <v>41975.34752314815</v>
      </c>
      <c r="M1141" t="b">
        <v>0</v>
      </c>
      <c r="N1141">
        <v>1</v>
      </c>
      <c r="O1141" t="b">
        <v>0</v>
      </c>
      <c r="P1141" t="s">
        <v>8281</v>
      </c>
      <c r="Q1141" t="str">
        <f t="shared" si="87"/>
        <v>games</v>
      </c>
      <c r="R1141" t="str">
        <f t="shared" si="88"/>
        <v>mobile games</v>
      </c>
      <c r="S1141">
        <f t="shared" si="89"/>
        <v>2014</v>
      </c>
    </row>
    <row r="1142" spans="1:19" ht="46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s="17">
        <f t="shared" si="85"/>
        <v>0</v>
      </c>
      <c r="G1142" t="s">
        <v>8220</v>
      </c>
      <c r="H1142" t="s">
        <v>8224</v>
      </c>
      <c r="I1142" t="s">
        <v>8246</v>
      </c>
      <c r="J1142">
        <v>1438859121</v>
      </c>
      <c r="K1142" s="10">
        <v>1436267121</v>
      </c>
      <c r="L1142" s="15">
        <f t="shared" si="86"/>
        <v>42192.462048611109</v>
      </c>
      <c r="M1142" t="b">
        <v>0</v>
      </c>
      <c r="N1142">
        <v>0</v>
      </c>
      <c r="O1142" t="b">
        <v>0</v>
      </c>
      <c r="P1142" t="s">
        <v>8281</v>
      </c>
      <c r="Q1142" t="str">
        <f t="shared" si="87"/>
        <v>games</v>
      </c>
      <c r="R1142" t="str">
        <f t="shared" si="88"/>
        <v>mobile games</v>
      </c>
      <c r="S1142">
        <f t="shared" si="89"/>
        <v>2015</v>
      </c>
    </row>
    <row r="1143" spans="1:19" ht="16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s="17">
        <f t="shared" si="85"/>
        <v>0</v>
      </c>
      <c r="G1143" t="s">
        <v>8220</v>
      </c>
      <c r="H1143" t="s">
        <v>8235</v>
      </c>
      <c r="I1143" t="s">
        <v>8248</v>
      </c>
      <c r="J1143">
        <v>1436460450</v>
      </c>
      <c r="K1143" s="10">
        <v>1433868450</v>
      </c>
      <c r="L1143" s="15">
        <f t="shared" si="86"/>
        <v>42164.699652777781</v>
      </c>
      <c r="M1143" t="b">
        <v>0</v>
      </c>
      <c r="N1143">
        <v>0</v>
      </c>
      <c r="O1143" t="b">
        <v>0</v>
      </c>
      <c r="P1143" t="s">
        <v>8281</v>
      </c>
      <c r="Q1143" t="str">
        <f t="shared" si="87"/>
        <v>games</v>
      </c>
      <c r="R1143" t="str">
        <f t="shared" si="88"/>
        <v>mobile games</v>
      </c>
      <c r="S1143">
        <f t="shared" si="89"/>
        <v>2015</v>
      </c>
    </row>
    <row r="1144" spans="1:19" ht="46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s="17">
        <f t="shared" si="85"/>
        <v>0</v>
      </c>
      <c r="G1144" t="s">
        <v>8220</v>
      </c>
      <c r="H1144" t="s">
        <v>8223</v>
      </c>
      <c r="I1144" t="s">
        <v>8245</v>
      </c>
      <c r="J1144">
        <v>1424131727</v>
      </c>
      <c r="K1144" s="10">
        <v>1421539727</v>
      </c>
      <c r="L1144" s="15">
        <f t="shared" si="86"/>
        <v>42022.006099537037</v>
      </c>
      <c r="M1144" t="b">
        <v>0</v>
      </c>
      <c r="N1144">
        <v>0</v>
      </c>
      <c r="O1144" t="b">
        <v>0</v>
      </c>
      <c r="P1144" t="s">
        <v>8281</v>
      </c>
      <c r="Q1144" t="str">
        <f t="shared" si="87"/>
        <v>games</v>
      </c>
      <c r="R1144" t="str">
        <f t="shared" si="88"/>
        <v>mobile games</v>
      </c>
      <c r="S1144">
        <f t="shared" si="89"/>
        <v>2015</v>
      </c>
    </row>
    <row r="1145" spans="1:19" ht="46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s="17">
        <f t="shared" si="85"/>
        <v>4.1333333333333335E-3</v>
      </c>
      <c r="G1145" t="s">
        <v>8220</v>
      </c>
      <c r="H1145" t="s">
        <v>8223</v>
      </c>
      <c r="I1145" t="s">
        <v>8245</v>
      </c>
      <c r="J1145">
        <v>1450327126</v>
      </c>
      <c r="K1145" s="10">
        <v>1447735126</v>
      </c>
      <c r="L1145" s="15">
        <f t="shared" si="86"/>
        <v>42325.19358796296</v>
      </c>
      <c r="M1145" t="b">
        <v>0</v>
      </c>
      <c r="N1145">
        <v>8</v>
      </c>
      <c r="O1145" t="b">
        <v>0</v>
      </c>
      <c r="P1145" t="s">
        <v>8281</v>
      </c>
      <c r="Q1145" t="str">
        <f t="shared" si="87"/>
        <v>games</v>
      </c>
      <c r="R1145" t="str">
        <f t="shared" si="88"/>
        <v>mobile games</v>
      </c>
      <c r="S1145">
        <f t="shared" si="89"/>
        <v>2015</v>
      </c>
    </row>
    <row r="1146" spans="1:19" ht="46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s="17">
        <f t="shared" si="85"/>
        <v>0</v>
      </c>
      <c r="G1146" t="s">
        <v>8220</v>
      </c>
      <c r="H1146" t="s">
        <v>8223</v>
      </c>
      <c r="I1146" t="s">
        <v>8245</v>
      </c>
      <c r="J1146">
        <v>1430281320</v>
      </c>
      <c r="K1146" s="10">
        <v>1427689320</v>
      </c>
      <c r="L1146" s="15">
        <f t="shared" si="86"/>
        <v>42093.181944444441</v>
      </c>
      <c r="M1146" t="b">
        <v>0</v>
      </c>
      <c r="N1146">
        <v>0</v>
      </c>
      <c r="O1146" t="b">
        <v>0</v>
      </c>
      <c r="P1146" t="s">
        <v>8282</v>
      </c>
      <c r="Q1146" t="str">
        <f t="shared" si="87"/>
        <v>food</v>
      </c>
      <c r="R1146" t="str">
        <f t="shared" si="88"/>
        <v>food trucks</v>
      </c>
      <c r="S1146">
        <f t="shared" si="89"/>
        <v>2015</v>
      </c>
    </row>
    <row r="1147" spans="1:19" ht="3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s="17">
        <f t="shared" si="85"/>
        <v>1.25E-3</v>
      </c>
      <c r="G1147" t="s">
        <v>8220</v>
      </c>
      <c r="H1147" t="s">
        <v>8223</v>
      </c>
      <c r="I1147" t="s">
        <v>8245</v>
      </c>
      <c r="J1147">
        <v>1412272592</v>
      </c>
      <c r="K1147" s="10">
        <v>1407088592</v>
      </c>
      <c r="L1147" s="15">
        <f t="shared" si="86"/>
        <v>41854.74759259259</v>
      </c>
      <c r="M1147" t="b">
        <v>0</v>
      </c>
      <c r="N1147">
        <v>1</v>
      </c>
      <c r="O1147" t="b">
        <v>0</v>
      </c>
      <c r="P1147" t="s">
        <v>8282</v>
      </c>
      <c r="Q1147" t="str">
        <f t="shared" si="87"/>
        <v>food</v>
      </c>
      <c r="R1147" t="str">
        <f t="shared" si="88"/>
        <v>food trucks</v>
      </c>
      <c r="S1147">
        <f t="shared" si="89"/>
        <v>2014</v>
      </c>
    </row>
    <row r="1148" spans="1:19" ht="3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s="17">
        <f t="shared" si="85"/>
        <v>8.8333333333333333E-2</v>
      </c>
      <c r="G1148" t="s">
        <v>8220</v>
      </c>
      <c r="H1148" t="s">
        <v>8223</v>
      </c>
      <c r="I1148" t="s">
        <v>8245</v>
      </c>
      <c r="J1148">
        <v>1399071173</v>
      </c>
      <c r="K1148" s="10">
        <v>1395787973</v>
      </c>
      <c r="L1148" s="15">
        <f t="shared" si="86"/>
        <v>41723.9533912037</v>
      </c>
      <c r="M1148" t="b">
        <v>0</v>
      </c>
      <c r="N1148">
        <v>12</v>
      </c>
      <c r="O1148" t="b">
        <v>0</v>
      </c>
      <c r="P1148" t="s">
        <v>8282</v>
      </c>
      <c r="Q1148" t="str">
        <f t="shared" si="87"/>
        <v>food</v>
      </c>
      <c r="R1148" t="str">
        <f t="shared" si="88"/>
        <v>food trucks</v>
      </c>
      <c r="S1148">
        <f t="shared" si="89"/>
        <v>2014</v>
      </c>
    </row>
    <row r="1149" spans="1:19" ht="46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s="17">
        <f t="shared" si="85"/>
        <v>0</v>
      </c>
      <c r="G1149" t="s">
        <v>8220</v>
      </c>
      <c r="H1149" t="s">
        <v>8228</v>
      </c>
      <c r="I1149" t="s">
        <v>8250</v>
      </c>
      <c r="J1149">
        <v>1413760783</v>
      </c>
      <c r="K1149" s="10">
        <v>1408576783</v>
      </c>
      <c r="L1149" s="15">
        <f t="shared" si="86"/>
        <v>41871.972025462965</v>
      </c>
      <c r="M1149" t="b">
        <v>0</v>
      </c>
      <c r="N1149">
        <v>0</v>
      </c>
      <c r="O1149" t="b">
        <v>0</v>
      </c>
      <c r="P1149" t="s">
        <v>8282</v>
      </c>
      <c r="Q1149" t="str">
        <f t="shared" si="87"/>
        <v>food</v>
      </c>
      <c r="R1149" t="str">
        <f t="shared" si="88"/>
        <v>food trucks</v>
      </c>
      <c r="S1149">
        <f t="shared" si="89"/>
        <v>2014</v>
      </c>
    </row>
    <row r="1150" spans="1:19" ht="3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s="17">
        <f t="shared" si="85"/>
        <v>4.8666666666666667E-3</v>
      </c>
      <c r="G1150" t="s">
        <v>8220</v>
      </c>
      <c r="H1150" t="s">
        <v>8223</v>
      </c>
      <c r="I1150" t="s">
        <v>8245</v>
      </c>
      <c r="J1150">
        <v>1480568781</v>
      </c>
      <c r="K1150" s="10">
        <v>1477973181</v>
      </c>
      <c r="L1150" s="15">
        <f t="shared" si="86"/>
        <v>42675.171076388884</v>
      </c>
      <c r="M1150" t="b">
        <v>0</v>
      </c>
      <c r="N1150">
        <v>3</v>
      </c>
      <c r="O1150" t="b">
        <v>0</v>
      </c>
      <c r="P1150" t="s">
        <v>8282</v>
      </c>
      <c r="Q1150" t="str">
        <f t="shared" si="87"/>
        <v>food</v>
      </c>
      <c r="R1150" t="str">
        <f t="shared" si="88"/>
        <v>food trucks</v>
      </c>
      <c r="S1150">
        <f t="shared" si="89"/>
        <v>2016</v>
      </c>
    </row>
    <row r="1151" spans="1:19" ht="3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s="17">
        <f t="shared" si="85"/>
        <v>1.5E-3</v>
      </c>
      <c r="G1151" t="s">
        <v>8220</v>
      </c>
      <c r="H1151" t="s">
        <v>8223</v>
      </c>
      <c r="I1151" t="s">
        <v>8245</v>
      </c>
      <c r="J1151">
        <v>1466096566</v>
      </c>
      <c r="K1151" s="10">
        <v>1463504566</v>
      </c>
      <c r="L1151" s="15">
        <f t="shared" si="86"/>
        <v>42507.71025462963</v>
      </c>
      <c r="M1151" t="b">
        <v>0</v>
      </c>
      <c r="N1151">
        <v>2</v>
      </c>
      <c r="O1151" t="b">
        <v>0</v>
      </c>
      <c r="P1151" t="s">
        <v>8282</v>
      </c>
      <c r="Q1151" t="str">
        <f t="shared" si="87"/>
        <v>food</v>
      </c>
      <c r="R1151" t="str">
        <f t="shared" si="88"/>
        <v>food trucks</v>
      </c>
      <c r="S1151">
        <f t="shared" si="89"/>
        <v>2016</v>
      </c>
    </row>
    <row r="1152" spans="1:19" ht="3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s="17">
        <f t="shared" si="85"/>
        <v>0.1008</v>
      </c>
      <c r="G1152" t="s">
        <v>8220</v>
      </c>
      <c r="H1152" t="s">
        <v>8223</v>
      </c>
      <c r="I1152" t="s">
        <v>8245</v>
      </c>
      <c r="J1152">
        <v>1452293675</v>
      </c>
      <c r="K1152" s="10">
        <v>1447109675</v>
      </c>
      <c r="L1152" s="15">
        <f t="shared" si="86"/>
        <v>42317.954571759255</v>
      </c>
      <c r="M1152" t="b">
        <v>0</v>
      </c>
      <c r="N1152">
        <v>6</v>
      </c>
      <c r="O1152" t="b">
        <v>0</v>
      </c>
      <c r="P1152" t="s">
        <v>8282</v>
      </c>
      <c r="Q1152" t="str">
        <f t="shared" si="87"/>
        <v>food</v>
      </c>
      <c r="R1152" t="str">
        <f t="shared" si="88"/>
        <v>food trucks</v>
      </c>
      <c r="S1152">
        <f t="shared" si="89"/>
        <v>2015</v>
      </c>
    </row>
    <row r="1153" spans="1:19" ht="46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s="17">
        <f t="shared" si="85"/>
        <v>0</v>
      </c>
      <c r="G1153" t="s">
        <v>8220</v>
      </c>
      <c r="H1153" t="s">
        <v>8223</v>
      </c>
      <c r="I1153" t="s">
        <v>8245</v>
      </c>
      <c r="J1153">
        <v>1441592863</v>
      </c>
      <c r="K1153" s="10">
        <v>1439000863</v>
      </c>
      <c r="L1153" s="15">
        <f t="shared" si="86"/>
        <v>42224.102581018524</v>
      </c>
      <c r="M1153" t="b">
        <v>0</v>
      </c>
      <c r="N1153">
        <v>0</v>
      </c>
      <c r="O1153" t="b">
        <v>0</v>
      </c>
      <c r="P1153" t="s">
        <v>8282</v>
      </c>
      <c r="Q1153" t="str">
        <f t="shared" si="87"/>
        <v>food</v>
      </c>
      <c r="R1153" t="str">
        <f t="shared" si="88"/>
        <v>food trucks</v>
      </c>
      <c r="S1153">
        <f t="shared" si="89"/>
        <v>2015</v>
      </c>
    </row>
    <row r="1154" spans="1:19" ht="16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s="17">
        <f t="shared" si="85"/>
        <v>5.6937500000000002E-2</v>
      </c>
      <c r="G1154" t="s">
        <v>8220</v>
      </c>
      <c r="H1154" t="s">
        <v>8223</v>
      </c>
      <c r="I1154" t="s">
        <v>8245</v>
      </c>
      <c r="J1154">
        <v>1431709312</v>
      </c>
      <c r="K1154" s="10">
        <v>1429117312</v>
      </c>
      <c r="L1154" s="15">
        <f t="shared" si="86"/>
        <v>42109.709629629629</v>
      </c>
      <c r="M1154" t="b">
        <v>0</v>
      </c>
      <c r="N1154">
        <v>15</v>
      </c>
      <c r="O1154" t="b">
        <v>0</v>
      </c>
      <c r="P1154" t="s">
        <v>8282</v>
      </c>
      <c r="Q1154" t="str">
        <f t="shared" si="87"/>
        <v>food</v>
      </c>
      <c r="R1154" t="str">
        <f t="shared" si="88"/>
        <v>food trucks</v>
      </c>
      <c r="S1154">
        <f t="shared" si="89"/>
        <v>2015</v>
      </c>
    </row>
    <row r="1155" spans="1:19" ht="3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s="17">
        <f t="shared" ref="F1155:F1218" si="90">E1155/D1155</f>
        <v>6.2500000000000003E-3</v>
      </c>
      <c r="G1155" t="s">
        <v>8220</v>
      </c>
      <c r="H1155" t="s">
        <v>8223</v>
      </c>
      <c r="I1155" t="s">
        <v>8245</v>
      </c>
      <c r="J1155">
        <v>1434647305</v>
      </c>
      <c r="K1155" s="10">
        <v>1432055305</v>
      </c>
      <c r="L1155" s="15">
        <f t="shared" ref="L1155:L1218" si="91">(K1155/86400)+ DATE(1970,1,1)</f>
        <v>42143.714178240742</v>
      </c>
      <c r="M1155" t="b">
        <v>0</v>
      </c>
      <c r="N1155">
        <v>1</v>
      </c>
      <c r="O1155" t="b">
        <v>0</v>
      </c>
      <c r="P1155" t="s">
        <v>8282</v>
      </c>
      <c r="Q1155" t="str">
        <f t="shared" ref="Q1155:Q1218" si="92">LEFT(P1155, SEARCH("/",P1155)-1)</f>
        <v>food</v>
      </c>
      <c r="R1155" t="str">
        <f t="shared" ref="R1155:R1218" si="93">RIGHT(P1155,LEN(P1155)-FIND("/",P1155))</f>
        <v>food trucks</v>
      </c>
      <c r="S1155">
        <f t="shared" ref="S1155:S1218" si="94">YEAR(L1155)</f>
        <v>2015</v>
      </c>
    </row>
    <row r="1156" spans="1:19" ht="46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s="17">
        <f t="shared" si="90"/>
        <v>6.5000000000000002E-2</v>
      </c>
      <c r="G1156" t="s">
        <v>8220</v>
      </c>
      <c r="H1156" t="s">
        <v>8223</v>
      </c>
      <c r="I1156" t="s">
        <v>8245</v>
      </c>
      <c r="J1156">
        <v>1441507006</v>
      </c>
      <c r="K1156" s="10">
        <v>1438915006</v>
      </c>
      <c r="L1156" s="15">
        <f t="shared" si="91"/>
        <v>42223.108865740738</v>
      </c>
      <c r="M1156" t="b">
        <v>0</v>
      </c>
      <c r="N1156">
        <v>3</v>
      </c>
      <c r="O1156" t="b">
        <v>0</v>
      </c>
      <c r="P1156" t="s">
        <v>8282</v>
      </c>
      <c r="Q1156" t="str">
        <f t="shared" si="92"/>
        <v>food</v>
      </c>
      <c r="R1156" t="str">
        <f t="shared" si="93"/>
        <v>food trucks</v>
      </c>
      <c r="S1156">
        <f t="shared" si="94"/>
        <v>2015</v>
      </c>
    </row>
    <row r="1157" spans="1:19" ht="46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s="17">
        <f t="shared" si="90"/>
        <v>7.5199999999999998E-3</v>
      </c>
      <c r="G1157" t="s">
        <v>8220</v>
      </c>
      <c r="H1157" t="s">
        <v>8223</v>
      </c>
      <c r="I1157" t="s">
        <v>8245</v>
      </c>
      <c r="J1157">
        <v>1408040408</v>
      </c>
      <c r="K1157" s="10">
        <v>1405448408</v>
      </c>
      <c r="L1157" s="15">
        <f t="shared" si="91"/>
        <v>41835.763981481483</v>
      </c>
      <c r="M1157" t="b">
        <v>0</v>
      </c>
      <c r="N1157">
        <v>8</v>
      </c>
      <c r="O1157" t="b">
        <v>0</v>
      </c>
      <c r="P1157" t="s">
        <v>8282</v>
      </c>
      <c r="Q1157" t="str">
        <f t="shared" si="92"/>
        <v>food</v>
      </c>
      <c r="R1157" t="str">
        <f t="shared" si="93"/>
        <v>food trucks</v>
      </c>
      <c r="S1157">
        <f t="shared" si="94"/>
        <v>2014</v>
      </c>
    </row>
    <row r="1158" spans="1:19" ht="46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s="17">
        <f t="shared" si="90"/>
        <v>0</v>
      </c>
      <c r="G1158" t="s">
        <v>8220</v>
      </c>
      <c r="H1158" t="s">
        <v>8223</v>
      </c>
      <c r="I1158" t="s">
        <v>8245</v>
      </c>
      <c r="J1158">
        <v>1424742162</v>
      </c>
      <c r="K1158" s="10">
        <v>1422150162</v>
      </c>
      <c r="L1158" s="15">
        <f t="shared" si="91"/>
        <v>42029.07131944444</v>
      </c>
      <c r="M1158" t="b">
        <v>0</v>
      </c>
      <c r="N1158">
        <v>0</v>
      </c>
      <c r="O1158" t="b">
        <v>0</v>
      </c>
      <c r="P1158" t="s">
        <v>8282</v>
      </c>
      <c r="Q1158" t="str">
        <f t="shared" si="92"/>
        <v>food</v>
      </c>
      <c r="R1158" t="str">
        <f t="shared" si="93"/>
        <v>food trucks</v>
      </c>
      <c r="S1158">
        <f t="shared" si="94"/>
        <v>2015</v>
      </c>
    </row>
    <row r="1159" spans="1:19" ht="46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s="17">
        <f t="shared" si="90"/>
        <v>1.5100000000000001E-2</v>
      </c>
      <c r="G1159" t="s">
        <v>8220</v>
      </c>
      <c r="H1159" t="s">
        <v>8223</v>
      </c>
      <c r="I1159" t="s">
        <v>8245</v>
      </c>
      <c r="J1159">
        <v>1417795480</v>
      </c>
      <c r="K1159" s="10">
        <v>1412607880</v>
      </c>
      <c r="L1159" s="15">
        <f t="shared" si="91"/>
        <v>41918.628240740742</v>
      </c>
      <c r="M1159" t="b">
        <v>0</v>
      </c>
      <c r="N1159">
        <v>3</v>
      </c>
      <c r="O1159" t="b">
        <v>0</v>
      </c>
      <c r="P1159" t="s">
        <v>8282</v>
      </c>
      <c r="Q1159" t="str">
        <f t="shared" si="92"/>
        <v>food</v>
      </c>
      <c r="R1159" t="str">
        <f t="shared" si="93"/>
        <v>food trucks</v>
      </c>
      <c r="S1159">
        <f t="shared" si="94"/>
        <v>2014</v>
      </c>
    </row>
    <row r="1160" spans="1:19" ht="46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s="17">
        <f t="shared" si="90"/>
        <v>4.6666666666666671E-3</v>
      </c>
      <c r="G1160" t="s">
        <v>8220</v>
      </c>
      <c r="H1160" t="s">
        <v>8223</v>
      </c>
      <c r="I1160" t="s">
        <v>8245</v>
      </c>
      <c r="J1160">
        <v>1418091128</v>
      </c>
      <c r="K1160" s="10">
        <v>1415499128</v>
      </c>
      <c r="L1160" s="15">
        <f t="shared" si="91"/>
        <v>41952.09175925926</v>
      </c>
      <c r="M1160" t="b">
        <v>0</v>
      </c>
      <c r="N1160">
        <v>3</v>
      </c>
      <c r="O1160" t="b">
        <v>0</v>
      </c>
      <c r="P1160" t="s">
        <v>8282</v>
      </c>
      <c r="Q1160" t="str">
        <f t="shared" si="92"/>
        <v>food</v>
      </c>
      <c r="R1160" t="str">
        <f t="shared" si="93"/>
        <v>food trucks</v>
      </c>
      <c r="S1160">
        <f t="shared" si="94"/>
        <v>2014</v>
      </c>
    </row>
    <row r="1161" spans="1:19" ht="46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s="17">
        <f t="shared" si="90"/>
        <v>0</v>
      </c>
      <c r="G1161" t="s">
        <v>8220</v>
      </c>
      <c r="H1161" t="s">
        <v>8223</v>
      </c>
      <c r="I1161" t="s">
        <v>8245</v>
      </c>
      <c r="J1161">
        <v>1435679100</v>
      </c>
      <c r="K1161" s="10">
        <v>1433006765</v>
      </c>
      <c r="L1161" s="15">
        <f t="shared" si="91"/>
        <v>42154.726446759261</v>
      </c>
      <c r="M1161" t="b">
        <v>0</v>
      </c>
      <c r="N1161">
        <v>0</v>
      </c>
      <c r="O1161" t="b">
        <v>0</v>
      </c>
      <c r="P1161" t="s">
        <v>8282</v>
      </c>
      <c r="Q1161" t="str">
        <f t="shared" si="92"/>
        <v>food</v>
      </c>
      <c r="R1161" t="str">
        <f t="shared" si="93"/>
        <v>food trucks</v>
      </c>
      <c r="S1161">
        <f t="shared" si="94"/>
        <v>2015</v>
      </c>
    </row>
    <row r="1162" spans="1:19" ht="46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s="17">
        <f t="shared" si="90"/>
        <v>3.85E-2</v>
      </c>
      <c r="G1162" t="s">
        <v>8220</v>
      </c>
      <c r="H1162" t="s">
        <v>8223</v>
      </c>
      <c r="I1162" t="s">
        <v>8245</v>
      </c>
      <c r="J1162">
        <v>1427510586</v>
      </c>
      <c r="K1162" s="10">
        <v>1424922186</v>
      </c>
      <c r="L1162" s="15">
        <f t="shared" si="91"/>
        <v>42061.154930555553</v>
      </c>
      <c r="M1162" t="b">
        <v>0</v>
      </c>
      <c r="N1162">
        <v>19</v>
      </c>
      <c r="O1162" t="b">
        <v>0</v>
      </c>
      <c r="P1162" t="s">
        <v>8282</v>
      </c>
      <c r="Q1162" t="str">
        <f t="shared" si="92"/>
        <v>food</v>
      </c>
      <c r="R1162" t="str">
        <f t="shared" si="93"/>
        <v>food trucks</v>
      </c>
      <c r="S1162">
        <f t="shared" si="94"/>
        <v>2015</v>
      </c>
    </row>
    <row r="1163" spans="1:19" ht="46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s="17">
        <f t="shared" si="90"/>
        <v>0</v>
      </c>
      <c r="G1163" t="s">
        <v>8220</v>
      </c>
      <c r="H1163" t="s">
        <v>8223</v>
      </c>
      <c r="I1163" t="s">
        <v>8245</v>
      </c>
      <c r="J1163">
        <v>1432047989</v>
      </c>
      <c r="K1163" s="10">
        <v>1430233589</v>
      </c>
      <c r="L1163" s="15">
        <f t="shared" si="91"/>
        <v>42122.629502314812</v>
      </c>
      <c r="M1163" t="b">
        <v>0</v>
      </c>
      <c r="N1163">
        <v>0</v>
      </c>
      <c r="O1163" t="b">
        <v>0</v>
      </c>
      <c r="P1163" t="s">
        <v>8282</v>
      </c>
      <c r="Q1163" t="str">
        <f t="shared" si="92"/>
        <v>food</v>
      </c>
      <c r="R1163" t="str">
        <f t="shared" si="93"/>
        <v>food trucks</v>
      </c>
      <c r="S1163">
        <f t="shared" si="94"/>
        <v>2015</v>
      </c>
    </row>
    <row r="1164" spans="1:19" ht="46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s="17">
        <f t="shared" si="90"/>
        <v>5.8333333333333338E-4</v>
      </c>
      <c r="G1164" t="s">
        <v>8220</v>
      </c>
      <c r="H1164" t="s">
        <v>8223</v>
      </c>
      <c r="I1164" t="s">
        <v>8245</v>
      </c>
      <c r="J1164">
        <v>1411662264</v>
      </c>
      <c r="K1164" s="10">
        <v>1408983864</v>
      </c>
      <c r="L1164" s="15">
        <f t="shared" si="91"/>
        <v>41876.683611111112</v>
      </c>
      <c r="M1164" t="b">
        <v>0</v>
      </c>
      <c r="N1164">
        <v>2</v>
      </c>
      <c r="O1164" t="b">
        <v>0</v>
      </c>
      <c r="P1164" t="s">
        <v>8282</v>
      </c>
      <c r="Q1164" t="str">
        <f t="shared" si="92"/>
        <v>food</v>
      </c>
      <c r="R1164" t="str">
        <f t="shared" si="93"/>
        <v>food trucks</v>
      </c>
      <c r="S1164">
        <f t="shared" si="94"/>
        <v>2014</v>
      </c>
    </row>
    <row r="1165" spans="1:19" ht="46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s="17">
        <f t="shared" si="90"/>
        <v>0</v>
      </c>
      <c r="G1165" t="s">
        <v>8220</v>
      </c>
      <c r="H1165" t="s">
        <v>8223</v>
      </c>
      <c r="I1165" t="s">
        <v>8245</v>
      </c>
      <c r="J1165">
        <v>1407604920</v>
      </c>
      <c r="K1165" s="10">
        <v>1405012920</v>
      </c>
      <c r="L1165" s="15">
        <f t="shared" si="91"/>
        <v>41830.723611111112</v>
      </c>
      <c r="M1165" t="b">
        <v>0</v>
      </c>
      <c r="N1165">
        <v>0</v>
      </c>
      <c r="O1165" t="b">
        <v>0</v>
      </c>
      <c r="P1165" t="s">
        <v>8282</v>
      </c>
      <c r="Q1165" t="str">
        <f t="shared" si="92"/>
        <v>food</v>
      </c>
      <c r="R1165" t="str">
        <f t="shared" si="93"/>
        <v>food trucks</v>
      </c>
      <c r="S1165">
        <f t="shared" si="94"/>
        <v>2014</v>
      </c>
    </row>
    <row r="1166" spans="1:19" ht="6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s="17">
        <f t="shared" si="90"/>
        <v>0</v>
      </c>
      <c r="G1166" t="s">
        <v>8220</v>
      </c>
      <c r="H1166" t="s">
        <v>8223</v>
      </c>
      <c r="I1166" t="s">
        <v>8245</v>
      </c>
      <c r="J1166">
        <v>1466270582</v>
      </c>
      <c r="K1166" s="10">
        <v>1463678582</v>
      </c>
      <c r="L1166" s="15">
        <f t="shared" si="91"/>
        <v>42509.724328703705</v>
      </c>
      <c r="M1166" t="b">
        <v>0</v>
      </c>
      <c r="N1166">
        <v>0</v>
      </c>
      <c r="O1166" t="b">
        <v>0</v>
      </c>
      <c r="P1166" t="s">
        <v>8282</v>
      </c>
      <c r="Q1166" t="str">
        <f t="shared" si="92"/>
        <v>food</v>
      </c>
      <c r="R1166" t="str">
        <f t="shared" si="93"/>
        <v>food trucks</v>
      </c>
      <c r="S1166">
        <f t="shared" si="94"/>
        <v>2016</v>
      </c>
    </row>
    <row r="1167" spans="1:19" ht="46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s="17">
        <f t="shared" si="90"/>
        <v>0.20705000000000001</v>
      </c>
      <c r="G1167" t="s">
        <v>8220</v>
      </c>
      <c r="H1167" t="s">
        <v>8223</v>
      </c>
      <c r="I1167" t="s">
        <v>8245</v>
      </c>
      <c r="J1167">
        <v>1404623330</v>
      </c>
      <c r="K1167" s="10">
        <v>1401685730</v>
      </c>
      <c r="L1167" s="15">
        <f t="shared" si="91"/>
        <v>41792.214467592596</v>
      </c>
      <c r="M1167" t="b">
        <v>0</v>
      </c>
      <c r="N1167">
        <v>25</v>
      </c>
      <c r="O1167" t="b">
        <v>0</v>
      </c>
      <c r="P1167" t="s">
        <v>8282</v>
      </c>
      <c r="Q1167" t="str">
        <f t="shared" si="92"/>
        <v>food</v>
      </c>
      <c r="R1167" t="str">
        <f t="shared" si="93"/>
        <v>food trucks</v>
      </c>
      <c r="S1167">
        <f t="shared" si="94"/>
        <v>2014</v>
      </c>
    </row>
    <row r="1168" spans="1:19" ht="46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s="17">
        <f t="shared" si="90"/>
        <v>0.19139999999999999</v>
      </c>
      <c r="G1168" t="s">
        <v>8220</v>
      </c>
      <c r="H1168" t="s">
        <v>8223</v>
      </c>
      <c r="I1168" t="s">
        <v>8245</v>
      </c>
      <c r="J1168">
        <v>1435291200</v>
      </c>
      <c r="K1168" s="10">
        <v>1432640342</v>
      </c>
      <c r="L1168" s="15">
        <f t="shared" si="91"/>
        <v>42150.485439814816</v>
      </c>
      <c r="M1168" t="b">
        <v>0</v>
      </c>
      <c r="N1168">
        <v>8</v>
      </c>
      <c r="O1168" t="b">
        <v>0</v>
      </c>
      <c r="P1168" t="s">
        <v>8282</v>
      </c>
      <c r="Q1168" t="str">
        <f t="shared" si="92"/>
        <v>food</v>
      </c>
      <c r="R1168" t="str">
        <f t="shared" si="93"/>
        <v>food trucks</v>
      </c>
      <c r="S1168">
        <f t="shared" si="94"/>
        <v>2015</v>
      </c>
    </row>
    <row r="1169" spans="1:19" ht="46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s="17">
        <f t="shared" si="90"/>
        <v>1.6316666666666667E-2</v>
      </c>
      <c r="G1169" t="s">
        <v>8220</v>
      </c>
      <c r="H1169" t="s">
        <v>8223</v>
      </c>
      <c r="I1169" t="s">
        <v>8245</v>
      </c>
      <c r="J1169">
        <v>1410543495</v>
      </c>
      <c r="K1169" s="10">
        <v>1407865095</v>
      </c>
      <c r="L1169" s="15">
        <f t="shared" si="91"/>
        <v>41863.734895833331</v>
      </c>
      <c r="M1169" t="b">
        <v>0</v>
      </c>
      <c r="N1169">
        <v>16</v>
      </c>
      <c r="O1169" t="b">
        <v>0</v>
      </c>
      <c r="P1169" t="s">
        <v>8282</v>
      </c>
      <c r="Q1169" t="str">
        <f t="shared" si="92"/>
        <v>food</v>
      </c>
      <c r="R1169" t="str">
        <f t="shared" si="93"/>
        <v>food trucks</v>
      </c>
      <c r="S1169">
        <f t="shared" si="94"/>
        <v>2014</v>
      </c>
    </row>
    <row r="1170" spans="1:19" ht="46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s="17">
        <f t="shared" si="90"/>
        <v>5.6666666666666664E-2</v>
      </c>
      <c r="G1170" t="s">
        <v>8220</v>
      </c>
      <c r="H1170" t="s">
        <v>8223</v>
      </c>
      <c r="I1170" t="s">
        <v>8245</v>
      </c>
      <c r="J1170">
        <v>1474507065</v>
      </c>
      <c r="K1170" s="10">
        <v>1471915065</v>
      </c>
      <c r="L1170" s="15">
        <f t="shared" si="91"/>
        <v>42605.053993055553</v>
      </c>
      <c r="M1170" t="b">
        <v>0</v>
      </c>
      <c r="N1170">
        <v>3</v>
      </c>
      <c r="O1170" t="b">
        <v>0</v>
      </c>
      <c r="P1170" t="s">
        <v>8282</v>
      </c>
      <c r="Q1170" t="str">
        <f t="shared" si="92"/>
        <v>food</v>
      </c>
      <c r="R1170" t="str">
        <f t="shared" si="93"/>
        <v>food trucks</v>
      </c>
      <c r="S1170">
        <f t="shared" si="94"/>
        <v>2016</v>
      </c>
    </row>
    <row r="1171" spans="1:19" ht="46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s="17">
        <f t="shared" si="90"/>
        <v>1.6999999999999999E-3</v>
      </c>
      <c r="G1171" t="s">
        <v>8220</v>
      </c>
      <c r="H1171" t="s">
        <v>8223</v>
      </c>
      <c r="I1171" t="s">
        <v>8245</v>
      </c>
      <c r="J1171">
        <v>1424593763</v>
      </c>
      <c r="K1171" s="10">
        <v>1422001763</v>
      </c>
      <c r="L1171" s="15">
        <f t="shared" si="91"/>
        <v>42027.353738425925</v>
      </c>
      <c r="M1171" t="b">
        <v>0</v>
      </c>
      <c r="N1171">
        <v>3</v>
      </c>
      <c r="O1171" t="b">
        <v>0</v>
      </c>
      <c r="P1171" t="s">
        <v>8282</v>
      </c>
      <c r="Q1171" t="str">
        <f t="shared" si="92"/>
        <v>food</v>
      </c>
      <c r="R1171" t="str">
        <f t="shared" si="93"/>
        <v>food trucks</v>
      </c>
      <c r="S1171">
        <f t="shared" si="94"/>
        <v>2015</v>
      </c>
    </row>
    <row r="1172" spans="1:19" ht="46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s="17">
        <f t="shared" si="90"/>
        <v>4.0000000000000001E-3</v>
      </c>
      <c r="G1172" t="s">
        <v>8220</v>
      </c>
      <c r="H1172" t="s">
        <v>8224</v>
      </c>
      <c r="I1172" t="s">
        <v>8246</v>
      </c>
      <c r="J1172">
        <v>1433021171</v>
      </c>
      <c r="K1172" s="10">
        <v>1430429171</v>
      </c>
      <c r="L1172" s="15">
        <f t="shared" si="91"/>
        <v>42124.893182870372</v>
      </c>
      <c r="M1172" t="b">
        <v>0</v>
      </c>
      <c r="N1172">
        <v>2</v>
      </c>
      <c r="O1172" t="b">
        <v>0</v>
      </c>
      <c r="P1172" t="s">
        <v>8282</v>
      </c>
      <c r="Q1172" t="str">
        <f t="shared" si="92"/>
        <v>food</v>
      </c>
      <c r="R1172" t="str">
        <f t="shared" si="93"/>
        <v>food trucks</v>
      </c>
      <c r="S1172">
        <f t="shared" si="94"/>
        <v>2015</v>
      </c>
    </row>
    <row r="1173" spans="1:19" ht="3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s="17">
        <f t="shared" si="90"/>
        <v>1E-3</v>
      </c>
      <c r="G1173" t="s">
        <v>8220</v>
      </c>
      <c r="H1173" t="s">
        <v>8223</v>
      </c>
      <c r="I1173" t="s">
        <v>8245</v>
      </c>
      <c r="J1173">
        <v>1415909927</v>
      </c>
      <c r="K1173" s="10">
        <v>1414351127</v>
      </c>
      <c r="L1173" s="15">
        <f t="shared" si="91"/>
        <v>41938.804710648146</v>
      </c>
      <c r="M1173" t="b">
        <v>0</v>
      </c>
      <c r="N1173">
        <v>1</v>
      </c>
      <c r="O1173" t="b">
        <v>0</v>
      </c>
      <c r="P1173" t="s">
        <v>8282</v>
      </c>
      <c r="Q1173" t="str">
        <f t="shared" si="92"/>
        <v>food</v>
      </c>
      <c r="R1173" t="str">
        <f t="shared" si="93"/>
        <v>food trucks</v>
      </c>
      <c r="S1173">
        <f t="shared" si="94"/>
        <v>2014</v>
      </c>
    </row>
    <row r="1174" spans="1:19" ht="16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s="17">
        <f t="shared" si="90"/>
        <v>0</v>
      </c>
      <c r="G1174" t="s">
        <v>8220</v>
      </c>
      <c r="H1174" t="s">
        <v>8223</v>
      </c>
      <c r="I1174" t="s">
        <v>8245</v>
      </c>
      <c r="J1174">
        <v>1408551752</v>
      </c>
      <c r="K1174" s="10">
        <v>1405959752</v>
      </c>
      <c r="L1174" s="15">
        <f t="shared" si="91"/>
        <v>41841.682314814811</v>
      </c>
      <c r="M1174" t="b">
        <v>0</v>
      </c>
      <c r="N1174">
        <v>0</v>
      </c>
      <c r="O1174" t="b">
        <v>0</v>
      </c>
      <c r="P1174" t="s">
        <v>8282</v>
      </c>
      <c r="Q1174" t="str">
        <f t="shared" si="92"/>
        <v>food</v>
      </c>
      <c r="R1174" t="str">
        <f t="shared" si="93"/>
        <v>food trucks</v>
      </c>
      <c r="S1174">
        <f t="shared" si="94"/>
        <v>2014</v>
      </c>
    </row>
    <row r="1175" spans="1:19" ht="46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s="17">
        <f t="shared" si="90"/>
        <v>2.4000000000000001E-4</v>
      </c>
      <c r="G1175" t="s">
        <v>8220</v>
      </c>
      <c r="H1175" t="s">
        <v>8223</v>
      </c>
      <c r="I1175" t="s">
        <v>8245</v>
      </c>
      <c r="J1175">
        <v>1438576057</v>
      </c>
      <c r="K1175" s="10">
        <v>1435552057</v>
      </c>
      <c r="L1175" s="15">
        <f t="shared" si="91"/>
        <v>42184.185844907406</v>
      </c>
      <c r="M1175" t="b">
        <v>0</v>
      </c>
      <c r="N1175">
        <v>1</v>
      </c>
      <c r="O1175" t="b">
        <v>0</v>
      </c>
      <c r="P1175" t="s">
        <v>8282</v>
      </c>
      <c r="Q1175" t="str">
        <f t="shared" si="92"/>
        <v>food</v>
      </c>
      <c r="R1175" t="str">
        <f t="shared" si="93"/>
        <v>food trucks</v>
      </c>
      <c r="S1175">
        <f t="shared" si="94"/>
        <v>2015</v>
      </c>
    </row>
    <row r="1176" spans="1:19" ht="3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s="17">
        <f t="shared" si="90"/>
        <v>5.906666666666667E-2</v>
      </c>
      <c r="G1176" t="s">
        <v>8220</v>
      </c>
      <c r="H1176" t="s">
        <v>8223</v>
      </c>
      <c r="I1176" t="s">
        <v>8245</v>
      </c>
      <c r="J1176">
        <v>1462738327</v>
      </c>
      <c r="K1176" s="10">
        <v>1460146327</v>
      </c>
      <c r="L1176" s="15">
        <f t="shared" si="91"/>
        <v>42468.84174768519</v>
      </c>
      <c r="M1176" t="b">
        <v>0</v>
      </c>
      <c r="N1176">
        <v>19</v>
      </c>
      <c r="O1176" t="b">
        <v>0</v>
      </c>
      <c r="P1176" t="s">
        <v>8282</v>
      </c>
      <c r="Q1176" t="str">
        <f t="shared" si="92"/>
        <v>food</v>
      </c>
      <c r="R1176" t="str">
        <f t="shared" si="93"/>
        <v>food trucks</v>
      </c>
      <c r="S1176">
        <f t="shared" si="94"/>
        <v>2016</v>
      </c>
    </row>
    <row r="1177" spans="1:19" ht="46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s="17">
        <f t="shared" si="90"/>
        <v>2.9250000000000002E-2</v>
      </c>
      <c r="G1177" t="s">
        <v>8220</v>
      </c>
      <c r="H1177" t="s">
        <v>8223</v>
      </c>
      <c r="I1177" t="s">
        <v>8245</v>
      </c>
      <c r="J1177">
        <v>1436981339</v>
      </c>
      <c r="K1177" s="10">
        <v>1434389339</v>
      </c>
      <c r="L1177" s="15">
        <f t="shared" si="91"/>
        <v>42170.728460648148</v>
      </c>
      <c r="M1177" t="b">
        <v>0</v>
      </c>
      <c r="N1177">
        <v>9</v>
      </c>
      <c r="O1177" t="b">
        <v>0</v>
      </c>
      <c r="P1177" t="s">
        <v>8282</v>
      </c>
      <c r="Q1177" t="str">
        <f t="shared" si="92"/>
        <v>food</v>
      </c>
      <c r="R1177" t="str">
        <f t="shared" si="93"/>
        <v>food trucks</v>
      </c>
      <c r="S1177">
        <f t="shared" si="94"/>
        <v>2015</v>
      </c>
    </row>
    <row r="1178" spans="1:19" ht="6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s="17">
        <f t="shared" si="90"/>
        <v>5.7142857142857142E-5</v>
      </c>
      <c r="G1178" t="s">
        <v>8220</v>
      </c>
      <c r="H1178" t="s">
        <v>8225</v>
      </c>
      <c r="I1178" t="s">
        <v>8247</v>
      </c>
      <c r="J1178">
        <v>1488805200</v>
      </c>
      <c r="K1178" s="10">
        <v>1484094498</v>
      </c>
      <c r="L1178" s="15">
        <f t="shared" si="91"/>
        <v>42746.019652777773</v>
      </c>
      <c r="M1178" t="b">
        <v>0</v>
      </c>
      <c r="N1178">
        <v>1</v>
      </c>
      <c r="O1178" t="b">
        <v>0</v>
      </c>
      <c r="P1178" t="s">
        <v>8282</v>
      </c>
      <c r="Q1178" t="str">
        <f t="shared" si="92"/>
        <v>food</v>
      </c>
      <c r="R1178" t="str">
        <f t="shared" si="93"/>
        <v>food trucks</v>
      </c>
      <c r="S1178">
        <f t="shared" si="94"/>
        <v>2017</v>
      </c>
    </row>
    <row r="1179" spans="1:19" ht="46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s="17">
        <f t="shared" si="90"/>
        <v>0</v>
      </c>
      <c r="G1179" t="s">
        <v>8220</v>
      </c>
      <c r="H1179" t="s">
        <v>8224</v>
      </c>
      <c r="I1179" t="s">
        <v>8246</v>
      </c>
      <c r="J1179">
        <v>1413388296</v>
      </c>
      <c r="K1179" s="10">
        <v>1410796296</v>
      </c>
      <c r="L1179" s="15">
        <f t="shared" si="91"/>
        <v>41897.660833333335</v>
      </c>
      <c r="M1179" t="b">
        <v>0</v>
      </c>
      <c r="N1179">
        <v>0</v>
      </c>
      <c r="O1179" t="b">
        <v>0</v>
      </c>
      <c r="P1179" t="s">
        <v>8282</v>
      </c>
      <c r="Q1179" t="str">
        <f t="shared" si="92"/>
        <v>food</v>
      </c>
      <c r="R1179" t="str">
        <f t="shared" si="93"/>
        <v>food trucks</v>
      </c>
      <c r="S1179">
        <f t="shared" si="94"/>
        <v>2014</v>
      </c>
    </row>
    <row r="1180" spans="1:19" ht="46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s="17">
        <f t="shared" si="90"/>
        <v>6.666666666666667E-5</v>
      </c>
      <c r="G1180" t="s">
        <v>8220</v>
      </c>
      <c r="H1180" t="s">
        <v>8223</v>
      </c>
      <c r="I1180" t="s">
        <v>8245</v>
      </c>
      <c r="J1180">
        <v>1408225452</v>
      </c>
      <c r="K1180" s="10">
        <v>1405633452</v>
      </c>
      <c r="L1180" s="15">
        <f t="shared" si="91"/>
        <v>41837.905694444446</v>
      </c>
      <c r="M1180" t="b">
        <v>0</v>
      </c>
      <c r="N1180">
        <v>1</v>
      </c>
      <c r="O1180" t="b">
        <v>0</v>
      </c>
      <c r="P1180" t="s">
        <v>8282</v>
      </c>
      <c r="Q1180" t="str">
        <f t="shared" si="92"/>
        <v>food</v>
      </c>
      <c r="R1180" t="str">
        <f t="shared" si="93"/>
        <v>food trucks</v>
      </c>
      <c r="S1180">
        <f t="shared" si="94"/>
        <v>2014</v>
      </c>
    </row>
    <row r="1181" spans="1:19" ht="46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s="17">
        <f t="shared" si="90"/>
        <v>5.3333333333333337E-2</v>
      </c>
      <c r="G1181" t="s">
        <v>8220</v>
      </c>
      <c r="H1181" t="s">
        <v>8228</v>
      </c>
      <c r="I1181" t="s">
        <v>8250</v>
      </c>
      <c r="J1181">
        <v>1446052627</v>
      </c>
      <c r="K1181" s="10">
        <v>1443460627</v>
      </c>
      <c r="L1181" s="15">
        <f t="shared" si="91"/>
        <v>42275.720219907409</v>
      </c>
      <c r="M1181" t="b">
        <v>0</v>
      </c>
      <c r="N1181">
        <v>5</v>
      </c>
      <c r="O1181" t="b">
        <v>0</v>
      </c>
      <c r="P1181" t="s">
        <v>8282</v>
      </c>
      <c r="Q1181" t="str">
        <f t="shared" si="92"/>
        <v>food</v>
      </c>
      <c r="R1181" t="str">
        <f t="shared" si="93"/>
        <v>food trucks</v>
      </c>
      <c r="S1181">
        <f t="shared" si="94"/>
        <v>2015</v>
      </c>
    </row>
    <row r="1182" spans="1:19" ht="3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s="17">
        <f t="shared" si="90"/>
        <v>0.11749999999999999</v>
      </c>
      <c r="G1182" t="s">
        <v>8220</v>
      </c>
      <c r="H1182" t="s">
        <v>8223</v>
      </c>
      <c r="I1182" t="s">
        <v>8245</v>
      </c>
      <c r="J1182">
        <v>1403983314</v>
      </c>
      <c r="K1182" s="10">
        <v>1400786514</v>
      </c>
      <c r="L1182" s="15">
        <f t="shared" si="91"/>
        <v>41781.806875000002</v>
      </c>
      <c r="M1182" t="b">
        <v>0</v>
      </c>
      <c r="N1182">
        <v>85</v>
      </c>
      <c r="O1182" t="b">
        <v>0</v>
      </c>
      <c r="P1182" t="s">
        <v>8282</v>
      </c>
      <c r="Q1182" t="str">
        <f t="shared" si="92"/>
        <v>food</v>
      </c>
      <c r="R1182" t="str">
        <f t="shared" si="93"/>
        <v>food trucks</v>
      </c>
      <c r="S1182">
        <f t="shared" si="94"/>
        <v>2014</v>
      </c>
    </row>
    <row r="1183" spans="1:19" ht="16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s="17">
        <f t="shared" si="90"/>
        <v>8.0000000000000007E-5</v>
      </c>
      <c r="G1183" t="s">
        <v>8220</v>
      </c>
      <c r="H1183" t="s">
        <v>8223</v>
      </c>
      <c r="I1183" t="s">
        <v>8245</v>
      </c>
      <c r="J1183">
        <v>1425197321</v>
      </c>
      <c r="K1183" s="10">
        <v>1422605321</v>
      </c>
      <c r="L1183" s="15">
        <f t="shared" si="91"/>
        <v>42034.339363425926</v>
      </c>
      <c r="M1183" t="b">
        <v>0</v>
      </c>
      <c r="N1183">
        <v>3</v>
      </c>
      <c r="O1183" t="b">
        <v>0</v>
      </c>
      <c r="P1183" t="s">
        <v>8282</v>
      </c>
      <c r="Q1183" t="str">
        <f t="shared" si="92"/>
        <v>food</v>
      </c>
      <c r="R1183" t="str">
        <f t="shared" si="93"/>
        <v>food trucks</v>
      </c>
      <c r="S1183">
        <f t="shared" si="94"/>
        <v>2015</v>
      </c>
    </row>
    <row r="1184" spans="1:19" ht="46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s="17">
        <f t="shared" si="90"/>
        <v>4.2000000000000003E-2</v>
      </c>
      <c r="G1184" t="s">
        <v>8220</v>
      </c>
      <c r="H1184" t="s">
        <v>8223</v>
      </c>
      <c r="I1184" t="s">
        <v>8245</v>
      </c>
      <c r="J1184">
        <v>1484239320</v>
      </c>
      <c r="K1184" s="10">
        <v>1482609088</v>
      </c>
      <c r="L1184" s="15">
        <f t="shared" si="91"/>
        <v>42728.827407407407</v>
      </c>
      <c r="M1184" t="b">
        <v>0</v>
      </c>
      <c r="N1184">
        <v>4</v>
      </c>
      <c r="O1184" t="b">
        <v>0</v>
      </c>
      <c r="P1184" t="s">
        <v>8282</v>
      </c>
      <c r="Q1184" t="str">
        <f t="shared" si="92"/>
        <v>food</v>
      </c>
      <c r="R1184" t="str">
        <f t="shared" si="93"/>
        <v>food trucks</v>
      </c>
      <c r="S1184">
        <f t="shared" si="94"/>
        <v>2016</v>
      </c>
    </row>
    <row r="1185" spans="1:19" ht="46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s="17">
        <f t="shared" si="90"/>
        <v>0.04</v>
      </c>
      <c r="G1185" t="s">
        <v>8220</v>
      </c>
      <c r="H1185" t="s">
        <v>8223</v>
      </c>
      <c r="I1185" t="s">
        <v>8245</v>
      </c>
      <c r="J1185">
        <v>1478059140</v>
      </c>
      <c r="K1185" s="10">
        <v>1476391223</v>
      </c>
      <c r="L1185" s="15">
        <f t="shared" si="91"/>
        <v>42656.86137731481</v>
      </c>
      <c r="M1185" t="b">
        <v>0</v>
      </c>
      <c r="N1185">
        <v>3</v>
      </c>
      <c r="O1185" t="b">
        <v>0</v>
      </c>
      <c r="P1185" t="s">
        <v>8282</v>
      </c>
      <c r="Q1185" t="str">
        <f t="shared" si="92"/>
        <v>food</v>
      </c>
      <c r="R1185" t="str">
        <f t="shared" si="93"/>
        <v>food trucks</v>
      </c>
      <c r="S1185">
        <f t="shared" si="94"/>
        <v>2016</v>
      </c>
    </row>
    <row r="1186" spans="1:19" ht="46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s="17">
        <f t="shared" si="90"/>
        <v>1.0493636363636363</v>
      </c>
      <c r="G1186" t="s">
        <v>8218</v>
      </c>
      <c r="H1186" t="s">
        <v>8224</v>
      </c>
      <c r="I1186" t="s">
        <v>8246</v>
      </c>
      <c r="J1186">
        <v>1486391011</v>
      </c>
      <c r="K1186" s="10">
        <v>1483712611</v>
      </c>
      <c r="L1186" s="15">
        <f t="shared" si="91"/>
        <v>42741.599664351852</v>
      </c>
      <c r="M1186" t="b">
        <v>0</v>
      </c>
      <c r="N1186">
        <v>375</v>
      </c>
      <c r="O1186" t="b">
        <v>1</v>
      </c>
      <c r="P1186" t="s">
        <v>8283</v>
      </c>
      <c r="Q1186" t="str">
        <f t="shared" si="92"/>
        <v>photography</v>
      </c>
      <c r="R1186" t="str">
        <f t="shared" si="93"/>
        <v>photobooks</v>
      </c>
      <c r="S1186">
        <f t="shared" si="94"/>
        <v>2017</v>
      </c>
    </row>
    <row r="1187" spans="1:19" ht="46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s="17">
        <f t="shared" si="90"/>
        <v>1.0544</v>
      </c>
      <c r="G1187" t="s">
        <v>8218</v>
      </c>
      <c r="H1187" t="s">
        <v>8223</v>
      </c>
      <c r="I1187" t="s">
        <v>8245</v>
      </c>
      <c r="J1187">
        <v>1433736000</v>
      </c>
      <c r="K1187" s="10">
        <v>1430945149</v>
      </c>
      <c r="L1187" s="15">
        <f t="shared" si="91"/>
        <v>42130.865150462967</v>
      </c>
      <c r="M1187" t="b">
        <v>0</v>
      </c>
      <c r="N1187">
        <v>111</v>
      </c>
      <c r="O1187" t="b">
        <v>1</v>
      </c>
      <c r="P1187" t="s">
        <v>8283</v>
      </c>
      <c r="Q1187" t="str">
        <f t="shared" si="92"/>
        <v>photography</v>
      </c>
      <c r="R1187" t="str">
        <f t="shared" si="93"/>
        <v>photobooks</v>
      </c>
      <c r="S1187">
        <f t="shared" si="94"/>
        <v>2015</v>
      </c>
    </row>
    <row r="1188" spans="1:19" ht="46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s="17">
        <f t="shared" si="90"/>
        <v>1.0673333333333332</v>
      </c>
      <c r="G1188" t="s">
        <v>8218</v>
      </c>
      <c r="H1188" t="s">
        <v>8224</v>
      </c>
      <c r="I1188" t="s">
        <v>8246</v>
      </c>
      <c r="J1188">
        <v>1433198520</v>
      </c>
      <c r="K1188" s="10">
        <v>1430340195</v>
      </c>
      <c r="L1188" s="15">
        <f t="shared" si="91"/>
        <v>42123.86336805555</v>
      </c>
      <c r="M1188" t="b">
        <v>0</v>
      </c>
      <c r="N1188">
        <v>123</v>
      </c>
      <c r="O1188" t="b">
        <v>1</v>
      </c>
      <c r="P1188" t="s">
        <v>8283</v>
      </c>
      <c r="Q1188" t="str">
        <f t="shared" si="92"/>
        <v>photography</v>
      </c>
      <c r="R1188" t="str">
        <f t="shared" si="93"/>
        <v>photobooks</v>
      </c>
      <c r="S1188">
        <f t="shared" si="94"/>
        <v>2015</v>
      </c>
    </row>
    <row r="1189" spans="1:19" ht="46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s="17">
        <f t="shared" si="90"/>
        <v>1.0412571428571429</v>
      </c>
      <c r="G1189" t="s">
        <v>8218</v>
      </c>
      <c r="H1189" t="s">
        <v>8223</v>
      </c>
      <c r="I1189" t="s">
        <v>8245</v>
      </c>
      <c r="J1189">
        <v>1431885600</v>
      </c>
      <c r="K1189" s="10">
        <v>1429133323</v>
      </c>
      <c r="L1189" s="15">
        <f t="shared" si="91"/>
        <v>42109.894942129627</v>
      </c>
      <c r="M1189" t="b">
        <v>0</v>
      </c>
      <c r="N1189">
        <v>70</v>
      </c>
      <c r="O1189" t="b">
        <v>1</v>
      </c>
      <c r="P1189" t="s">
        <v>8283</v>
      </c>
      <c r="Q1189" t="str">
        <f t="shared" si="92"/>
        <v>photography</v>
      </c>
      <c r="R1189" t="str">
        <f t="shared" si="93"/>
        <v>photobooks</v>
      </c>
      <c r="S1189">
        <f t="shared" si="94"/>
        <v>2015</v>
      </c>
    </row>
    <row r="1190" spans="1:19" ht="46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s="17">
        <f t="shared" si="90"/>
        <v>1.6054999999999999</v>
      </c>
      <c r="G1190" t="s">
        <v>8218</v>
      </c>
      <c r="H1190" t="s">
        <v>8228</v>
      </c>
      <c r="I1190" t="s">
        <v>8250</v>
      </c>
      <c r="J1190">
        <v>1482943740</v>
      </c>
      <c r="K1190" s="10">
        <v>1481129340</v>
      </c>
      <c r="L1190" s="15">
        <f t="shared" si="91"/>
        <v>42711.700694444444</v>
      </c>
      <c r="M1190" t="b">
        <v>0</v>
      </c>
      <c r="N1190">
        <v>85</v>
      </c>
      <c r="O1190" t="b">
        <v>1</v>
      </c>
      <c r="P1190" t="s">
        <v>8283</v>
      </c>
      <c r="Q1190" t="str">
        <f t="shared" si="92"/>
        <v>photography</v>
      </c>
      <c r="R1190" t="str">
        <f t="shared" si="93"/>
        <v>photobooks</v>
      </c>
      <c r="S1190">
        <f t="shared" si="94"/>
        <v>2016</v>
      </c>
    </row>
    <row r="1191" spans="1:19" ht="46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s="17">
        <f t="shared" si="90"/>
        <v>1.0777777777777777</v>
      </c>
      <c r="G1191" t="s">
        <v>8218</v>
      </c>
      <c r="H1191" t="s">
        <v>8223</v>
      </c>
      <c r="I1191" t="s">
        <v>8245</v>
      </c>
      <c r="J1191">
        <v>1467242995</v>
      </c>
      <c r="K1191" s="10">
        <v>1465428595</v>
      </c>
      <c r="L1191" s="15">
        <f t="shared" si="91"/>
        <v>42529.979108796295</v>
      </c>
      <c r="M1191" t="b">
        <v>0</v>
      </c>
      <c r="N1191">
        <v>86</v>
      </c>
      <c r="O1191" t="b">
        <v>1</v>
      </c>
      <c r="P1191" t="s">
        <v>8283</v>
      </c>
      <c r="Q1191" t="str">
        <f t="shared" si="92"/>
        <v>photography</v>
      </c>
      <c r="R1191" t="str">
        <f t="shared" si="93"/>
        <v>photobooks</v>
      </c>
      <c r="S1191">
        <f t="shared" si="94"/>
        <v>2016</v>
      </c>
    </row>
    <row r="1192" spans="1:19" ht="3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s="17">
        <f t="shared" si="90"/>
        <v>1.35</v>
      </c>
      <c r="G1192" t="s">
        <v>8218</v>
      </c>
      <c r="H1192" t="s">
        <v>8223</v>
      </c>
      <c r="I1192" t="s">
        <v>8245</v>
      </c>
      <c r="J1192">
        <v>1409500725</v>
      </c>
      <c r="K1192" s="10">
        <v>1406908725</v>
      </c>
      <c r="L1192" s="15">
        <f t="shared" si="91"/>
        <v>41852.665798611109</v>
      </c>
      <c r="M1192" t="b">
        <v>0</v>
      </c>
      <c r="N1192">
        <v>13</v>
      </c>
      <c r="O1192" t="b">
        <v>1</v>
      </c>
      <c r="P1192" t="s">
        <v>8283</v>
      </c>
      <c r="Q1192" t="str">
        <f t="shared" si="92"/>
        <v>photography</v>
      </c>
      <c r="R1192" t="str">
        <f t="shared" si="93"/>
        <v>photobooks</v>
      </c>
      <c r="S1192">
        <f t="shared" si="94"/>
        <v>2014</v>
      </c>
    </row>
    <row r="1193" spans="1:19" ht="46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s="17">
        <f t="shared" si="90"/>
        <v>1.0907407407407408</v>
      </c>
      <c r="G1193" t="s">
        <v>8218</v>
      </c>
      <c r="H1193" t="s">
        <v>8223</v>
      </c>
      <c r="I1193" t="s">
        <v>8245</v>
      </c>
      <c r="J1193">
        <v>1458480560</v>
      </c>
      <c r="K1193" s="10">
        <v>1455892160</v>
      </c>
      <c r="L1193" s="15">
        <f t="shared" si="91"/>
        <v>42419.603703703702</v>
      </c>
      <c r="M1193" t="b">
        <v>0</v>
      </c>
      <c r="N1193">
        <v>33</v>
      </c>
      <c r="O1193" t="b">
        <v>1</v>
      </c>
      <c r="P1193" t="s">
        <v>8283</v>
      </c>
      <c r="Q1193" t="str">
        <f t="shared" si="92"/>
        <v>photography</v>
      </c>
      <c r="R1193" t="str">
        <f t="shared" si="93"/>
        <v>photobooks</v>
      </c>
      <c r="S1193">
        <f t="shared" si="94"/>
        <v>2016</v>
      </c>
    </row>
    <row r="1194" spans="1:19" ht="3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s="17">
        <f t="shared" si="90"/>
        <v>2.9</v>
      </c>
      <c r="G1194" t="s">
        <v>8218</v>
      </c>
      <c r="H1194" t="s">
        <v>8224</v>
      </c>
      <c r="I1194" t="s">
        <v>8246</v>
      </c>
      <c r="J1194">
        <v>1486814978</v>
      </c>
      <c r="K1194" s="10">
        <v>1484222978</v>
      </c>
      <c r="L1194" s="15">
        <f t="shared" si="91"/>
        <v>42747.506689814814</v>
      </c>
      <c r="M1194" t="b">
        <v>0</v>
      </c>
      <c r="N1194">
        <v>15</v>
      </c>
      <c r="O1194" t="b">
        <v>1</v>
      </c>
      <c r="P1194" t="s">
        <v>8283</v>
      </c>
      <c r="Q1194" t="str">
        <f t="shared" si="92"/>
        <v>photography</v>
      </c>
      <c r="R1194" t="str">
        <f t="shared" si="93"/>
        <v>photobooks</v>
      </c>
      <c r="S1194">
        <f t="shared" si="94"/>
        <v>2017</v>
      </c>
    </row>
    <row r="1195" spans="1:19" ht="46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s="17">
        <f t="shared" si="90"/>
        <v>1.0395714285714286</v>
      </c>
      <c r="G1195" t="s">
        <v>8218</v>
      </c>
      <c r="H1195" t="s">
        <v>8223</v>
      </c>
      <c r="I1195" t="s">
        <v>8245</v>
      </c>
      <c r="J1195">
        <v>1460223453</v>
      </c>
      <c r="K1195" s="10">
        <v>1455043053</v>
      </c>
      <c r="L1195" s="15">
        <f t="shared" si="91"/>
        <v>42409.776076388887</v>
      </c>
      <c r="M1195" t="b">
        <v>0</v>
      </c>
      <c r="N1195">
        <v>273</v>
      </c>
      <c r="O1195" t="b">
        <v>1</v>
      </c>
      <c r="P1195" t="s">
        <v>8283</v>
      </c>
      <c r="Q1195" t="str">
        <f t="shared" si="92"/>
        <v>photography</v>
      </c>
      <c r="R1195" t="str">
        <f t="shared" si="93"/>
        <v>photobooks</v>
      </c>
      <c r="S1195">
        <f t="shared" si="94"/>
        <v>2016</v>
      </c>
    </row>
    <row r="1196" spans="1:19" ht="46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s="17">
        <f t="shared" si="90"/>
        <v>3.2223999999999999</v>
      </c>
      <c r="G1196" t="s">
        <v>8218</v>
      </c>
      <c r="H1196" t="s">
        <v>8240</v>
      </c>
      <c r="I1196" t="s">
        <v>8248</v>
      </c>
      <c r="J1196">
        <v>1428493379</v>
      </c>
      <c r="K1196" s="10">
        <v>1425901379</v>
      </c>
      <c r="L1196" s="15">
        <f t="shared" si="91"/>
        <v>42072.488182870366</v>
      </c>
      <c r="M1196" t="b">
        <v>0</v>
      </c>
      <c r="N1196">
        <v>714</v>
      </c>
      <c r="O1196" t="b">
        <v>1</v>
      </c>
      <c r="P1196" t="s">
        <v>8283</v>
      </c>
      <c r="Q1196" t="str">
        <f t="shared" si="92"/>
        <v>photography</v>
      </c>
      <c r="R1196" t="str">
        <f t="shared" si="93"/>
        <v>photobooks</v>
      </c>
      <c r="S1196">
        <f t="shared" si="94"/>
        <v>2015</v>
      </c>
    </row>
    <row r="1197" spans="1:19" ht="6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s="17">
        <f t="shared" si="90"/>
        <v>1.35</v>
      </c>
      <c r="G1197" t="s">
        <v>8218</v>
      </c>
      <c r="H1197" t="s">
        <v>8236</v>
      </c>
      <c r="I1197" t="s">
        <v>8248</v>
      </c>
      <c r="J1197">
        <v>1450602000</v>
      </c>
      <c r="K1197" s="10">
        <v>1445415653</v>
      </c>
      <c r="L1197" s="15">
        <f t="shared" si="91"/>
        <v>42298.34783564815</v>
      </c>
      <c r="M1197" t="b">
        <v>0</v>
      </c>
      <c r="N1197">
        <v>170</v>
      </c>
      <c r="O1197" t="b">
        <v>1</v>
      </c>
      <c r="P1197" t="s">
        <v>8283</v>
      </c>
      <c r="Q1197" t="str">
        <f t="shared" si="92"/>
        <v>photography</v>
      </c>
      <c r="R1197" t="str">
        <f t="shared" si="93"/>
        <v>photobooks</v>
      </c>
      <c r="S1197">
        <f t="shared" si="94"/>
        <v>2015</v>
      </c>
    </row>
    <row r="1198" spans="1:19" ht="3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s="17">
        <f t="shared" si="90"/>
        <v>2.6991034482758622</v>
      </c>
      <c r="G1198" t="s">
        <v>8218</v>
      </c>
      <c r="H1198" t="s">
        <v>8224</v>
      </c>
      <c r="I1198" t="s">
        <v>8246</v>
      </c>
      <c r="J1198">
        <v>1450467539</v>
      </c>
      <c r="K1198" s="10">
        <v>1447875539</v>
      </c>
      <c r="L1198" s="15">
        <f t="shared" si="91"/>
        <v>42326.818738425922</v>
      </c>
      <c r="M1198" t="b">
        <v>0</v>
      </c>
      <c r="N1198">
        <v>512</v>
      </c>
      <c r="O1198" t="b">
        <v>1</v>
      </c>
      <c r="P1198" t="s">
        <v>8283</v>
      </c>
      <c r="Q1198" t="str">
        <f t="shared" si="92"/>
        <v>photography</v>
      </c>
      <c r="R1198" t="str">
        <f t="shared" si="93"/>
        <v>photobooks</v>
      </c>
      <c r="S1198">
        <f t="shared" si="94"/>
        <v>2015</v>
      </c>
    </row>
    <row r="1199" spans="1:19" ht="46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s="17">
        <f t="shared" si="90"/>
        <v>2.5329333333333333</v>
      </c>
      <c r="G1199" t="s">
        <v>8218</v>
      </c>
      <c r="H1199" t="s">
        <v>8223</v>
      </c>
      <c r="I1199" t="s">
        <v>8245</v>
      </c>
      <c r="J1199">
        <v>1465797540</v>
      </c>
      <c r="K1199" s="10">
        <v>1463155034</v>
      </c>
      <c r="L1199" s="15">
        <f t="shared" si="91"/>
        <v>42503.66474537037</v>
      </c>
      <c r="M1199" t="b">
        <v>0</v>
      </c>
      <c r="N1199">
        <v>314</v>
      </c>
      <c r="O1199" t="b">
        <v>1</v>
      </c>
      <c r="P1199" t="s">
        <v>8283</v>
      </c>
      <c r="Q1199" t="str">
        <f t="shared" si="92"/>
        <v>photography</v>
      </c>
      <c r="R1199" t="str">
        <f t="shared" si="93"/>
        <v>photobooks</v>
      </c>
      <c r="S1199">
        <f t="shared" si="94"/>
        <v>2016</v>
      </c>
    </row>
    <row r="1200" spans="1:19" ht="46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s="17">
        <f t="shared" si="90"/>
        <v>2.6059999999999999</v>
      </c>
      <c r="G1200" t="s">
        <v>8218</v>
      </c>
      <c r="H1200" t="s">
        <v>8223</v>
      </c>
      <c r="I1200" t="s">
        <v>8245</v>
      </c>
      <c r="J1200">
        <v>1451530800</v>
      </c>
      <c r="K1200" s="10">
        <v>1448463086</v>
      </c>
      <c r="L1200" s="15">
        <f t="shared" si="91"/>
        <v>42333.619050925925</v>
      </c>
      <c r="M1200" t="b">
        <v>0</v>
      </c>
      <c r="N1200">
        <v>167</v>
      </c>
      <c r="O1200" t="b">
        <v>1</v>
      </c>
      <c r="P1200" t="s">
        <v>8283</v>
      </c>
      <c r="Q1200" t="str">
        <f t="shared" si="92"/>
        <v>photography</v>
      </c>
      <c r="R1200" t="str">
        <f t="shared" si="93"/>
        <v>photobooks</v>
      </c>
      <c r="S1200">
        <f t="shared" si="94"/>
        <v>2015</v>
      </c>
    </row>
    <row r="1201" spans="1:19" ht="46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s="17">
        <f t="shared" si="90"/>
        <v>1.0131677953348381</v>
      </c>
      <c r="G1201" t="s">
        <v>8218</v>
      </c>
      <c r="H1201" t="s">
        <v>8224</v>
      </c>
      <c r="I1201" t="s">
        <v>8246</v>
      </c>
      <c r="J1201">
        <v>1436380200</v>
      </c>
      <c r="K1201" s="10">
        <v>1433615400</v>
      </c>
      <c r="L1201" s="15">
        <f t="shared" si="91"/>
        <v>42161.770833333328</v>
      </c>
      <c r="M1201" t="b">
        <v>0</v>
      </c>
      <c r="N1201">
        <v>9</v>
      </c>
      <c r="O1201" t="b">
        <v>1</v>
      </c>
      <c r="P1201" t="s">
        <v>8283</v>
      </c>
      <c r="Q1201" t="str">
        <f t="shared" si="92"/>
        <v>photography</v>
      </c>
      <c r="R1201" t="str">
        <f t="shared" si="93"/>
        <v>photobooks</v>
      </c>
      <c r="S1201">
        <f t="shared" si="94"/>
        <v>2015</v>
      </c>
    </row>
    <row r="1202" spans="1:19" ht="46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s="17">
        <f t="shared" si="90"/>
        <v>1.2560416666666667</v>
      </c>
      <c r="G1202" t="s">
        <v>8218</v>
      </c>
      <c r="H1202" t="s">
        <v>8223</v>
      </c>
      <c r="I1202" t="s">
        <v>8245</v>
      </c>
      <c r="J1202">
        <v>1429183656</v>
      </c>
      <c r="K1202" s="10">
        <v>1427369256</v>
      </c>
      <c r="L1202" s="15">
        <f t="shared" si="91"/>
        <v>42089.477500000001</v>
      </c>
      <c r="M1202" t="b">
        <v>0</v>
      </c>
      <c r="N1202">
        <v>103</v>
      </c>
      <c r="O1202" t="b">
        <v>1</v>
      </c>
      <c r="P1202" t="s">
        <v>8283</v>
      </c>
      <c r="Q1202" t="str">
        <f t="shared" si="92"/>
        <v>photography</v>
      </c>
      <c r="R1202" t="str">
        <f t="shared" si="93"/>
        <v>photobooks</v>
      </c>
      <c r="S1202">
        <f t="shared" si="94"/>
        <v>2015</v>
      </c>
    </row>
    <row r="1203" spans="1:19" ht="46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s="17">
        <f t="shared" si="90"/>
        <v>1.0243783333333334</v>
      </c>
      <c r="G1203" t="s">
        <v>8218</v>
      </c>
      <c r="H1203" t="s">
        <v>8224</v>
      </c>
      <c r="I1203" t="s">
        <v>8246</v>
      </c>
      <c r="J1203">
        <v>1468593246</v>
      </c>
      <c r="K1203" s="10">
        <v>1466001246</v>
      </c>
      <c r="L1203" s="15">
        <f t="shared" si="91"/>
        <v>42536.60701388889</v>
      </c>
      <c r="M1203" t="b">
        <v>0</v>
      </c>
      <c r="N1203">
        <v>111</v>
      </c>
      <c r="O1203" t="b">
        <v>1</v>
      </c>
      <c r="P1203" t="s">
        <v>8283</v>
      </c>
      <c r="Q1203" t="str">
        <f t="shared" si="92"/>
        <v>photography</v>
      </c>
      <c r="R1203" t="str">
        <f t="shared" si="93"/>
        <v>photobooks</v>
      </c>
      <c r="S1203">
        <f t="shared" si="94"/>
        <v>2016</v>
      </c>
    </row>
    <row r="1204" spans="1:19" ht="46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s="17">
        <f t="shared" si="90"/>
        <v>1.99244</v>
      </c>
      <c r="G1204" t="s">
        <v>8218</v>
      </c>
      <c r="H1204" t="s">
        <v>8225</v>
      </c>
      <c r="I1204" t="s">
        <v>8247</v>
      </c>
      <c r="J1204">
        <v>1435388154</v>
      </c>
      <c r="K1204" s="10">
        <v>1432796154</v>
      </c>
      <c r="L1204" s="15">
        <f t="shared" si="91"/>
        <v>42152.288819444446</v>
      </c>
      <c r="M1204" t="b">
        <v>0</v>
      </c>
      <c r="N1204">
        <v>271</v>
      </c>
      <c r="O1204" t="b">
        <v>1</v>
      </c>
      <c r="P1204" t="s">
        <v>8283</v>
      </c>
      <c r="Q1204" t="str">
        <f t="shared" si="92"/>
        <v>photography</v>
      </c>
      <c r="R1204" t="str">
        <f t="shared" si="93"/>
        <v>photobooks</v>
      </c>
      <c r="S1204">
        <f t="shared" si="94"/>
        <v>2015</v>
      </c>
    </row>
    <row r="1205" spans="1:19" ht="46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s="17">
        <f t="shared" si="90"/>
        <v>1.0245398773006136</v>
      </c>
      <c r="G1205" t="s">
        <v>8218</v>
      </c>
      <c r="H1205" t="s">
        <v>8223</v>
      </c>
      <c r="I1205" t="s">
        <v>8245</v>
      </c>
      <c r="J1205">
        <v>1433083527</v>
      </c>
      <c r="K1205" s="10">
        <v>1430491527</v>
      </c>
      <c r="L1205" s="15">
        <f t="shared" si="91"/>
        <v>42125.614895833336</v>
      </c>
      <c r="M1205" t="b">
        <v>0</v>
      </c>
      <c r="N1205">
        <v>101</v>
      </c>
      <c r="O1205" t="b">
        <v>1</v>
      </c>
      <c r="P1205" t="s">
        <v>8283</v>
      </c>
      <c r="Q1205" t="str">
        <f t="shared" si="92"/>
        <v>photography</v>
      </c>
      <c r="R1205" t="str">
        <f t="shared" si="93"/>
        <v>photobooks</v>
      </c>
      <c r="S1205">
        <f t="shared" si="94"/>
        <v>2015</v>
      </c>
    </row>
    <row r="1206" spans="1:19" ht="46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s="17">
        <f t="shared" si="90"/>
        <v>1.0294615384615384</v>
      </c>
      <c r="G1206" t="s">
        <v>8218</v>
      </c>
      <c r="H1206" t="s">
        <v>8223</v>
      </c>
      <c r="I1206" t="s">
        <v>8245</v>
      </c>
      <c r="J1206">
        <v>1449205200</v>
      </c>
      <c r="K1206" s="10">
        <v>1445363833</v>
      </c>
      <c r="L1206" s="15">
        <f t="shared" si="91"/>
        <v>42297.748067129629</v>
      </c>
      <c r="M1206" t="b">
        <v>0</v>
      </c>
      <c r="N1206">
        <v>57</v>
      </c>
      <c r="O1206" t="b">
        <v>1</v>
      </c>
      <c r="P1206" t="s">
        <v>8283</v>
      </c>
      <c r="Q1206" t="str">
        <f t="shared" si="92"/>
        <v>photography</v>
      </c>
      <c r="R1206" t="str">
        <f t="shared" si="93"/>
        <v>photobooks</v>
      </c>
      <c r="S1206">
        <f t="shared" si="94"/>
        <v>2015</v>
      </c>
    </row>
    <row r="1207" spans="1:19" ht="46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s="17">
        <f t="shared" si="90"/>
        <v>1.0086153846153847</v>
      </c>
      <c r="G1207" t="s">
        <v>8218</v>
      </c>
      <c r="H1207" t="s">
        <v>8235</v>
      </c>
      <c r="I1207" t="s">
        <v>8248</v>
      </c>
      <c r="J1207">
        <v>1434197351</v>
      </c>
      <c r="K1207" s="10">
        <v>1431605351</v>
      </c>
      <c r="L1207" s="15">
        <f t="shared" si="91"/>
        <v>42138.506377314814</v>
      </c>
      <c r="M1207" t="b">
        <v>0</v>
      </c>
      <c r="N1207">
        <v>62</v>
      </c>
      <c r="O1207" t="b">
        <v>1</v>
      </c>
      <c r="P1207" t="s">
        <v>8283</v>
      </c>
      <c r="Q1207" t="str">
        <f t="shared" si="92"/>
        <v>photography</v>
      </c>
      <c r="R1207" t="str">
        <f t="shared" si="93"/>
        <v>photobooks</v>
      </c>
      <c r="S1207">
        <f t="shared" si="94"/>
        <v>2015</v>
      </c>
    </row>
    <row r="1208" spans="1:19" ht="46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s="17">
        <f t="shared" si="90"/>
        <v>1.1499999999999999</v>
      </c>
      <c r="G1208" t="s">
        <v>8218</v>
      </c>
      <c r="H1208" t="s">
        <v>8238</v>
      </c>
      <c r="I1208" t="s">
        <v>8248</v>
      </c>
      <c r="J1208">
        <v>1489238940</v>
      </c>
      <c r="K1208" s="10">
        <v>1486406253</v>
      </c>
      <c r="L1208" s="15">
        <f t="shared" si="91"/>
        <v>42772.776076388887</v>
      </c>
      <c r="M1208" t="b">
        <v>0</v>
      </c>
      <c r="N1208">
        <v>32</v>
      </c>
      <c r="O1208" t="b">
        <v>1</v>
      </c>
      <c r="P1208" t="s">
        <v>8283</v>
      </c>
      <c r="Q1208" t="str">
        <f t="shared" si="92"/>
        <v>photography</v>
      </c>
      <c r="R1208" t="str">
        <f t="shared" si="93"/>
        <v>photobooks</v>
      </c>
      <c r="S1208">
        <f t="shared" si="94"/>
        <v>2017</v>
      </c>
    </row>
    <row r="1209" spans="1:19" ht="3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s="17">
        <f t="shared" si="90"/>
        <v>1.0416766467065868</v>
      </c>
      <c r="G1209" t="s">
        <v>8218</v>
      </c>
      <c r="H1209" t="s">
        <v>8236</v>
      </c>
      <c r="I1209" t="s">
        <v>8248</v>
      </c>
      <c r="J1209">
        <v>1459418400</v>
      </c>
      <c r="K1209" s="10">
        <v>1456827573</v>
      </c>
      <c r="L1209" s="15">
        <f t="shared" si="91"/>
        <v>42430.430243055554</v>
      </c>
      <c r="M1209" t="b">
        <v>0</v>
      </c>
      <c r="N1209">
        <v>141</v>
      </c>
      <c r="O1209" t="b">
        <v>1</v>
      </c>
      <c r="P1209" t="s">
        <v>8283</v>
      </c>
      <c r="Q1209" t="str">
        <f t="shared" si="92"/>
        <v>photography</v>
      </c>
      <c r="R1209" t="str">
        <f t="shared" si="93"/>
        <v>photobooks</v>
      </c>
      <c r="S1209">
        <f t="shared" si="94"/>
        <v>2016</v>
      </c>
    </row>
    <row r="1210" spans="1:19" ht="46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s="17">
        <f t="shared" si="90"/>
        <v>1.5529999999999999</v>
      </c>
      <c r="G1210" t="s">
        <v>8218</v>
      </c>
      <c r="H1210" t="s">
        <v>8223</v>
      </c>
      <c r="I1210" t="s">
        <v>8245</v>
      </c>
      <c r="J1210">
        <v>1458835264</v>
      </c>
      <c r="K1210" s="10">
        <v>1456246864</v>
      </c>
      <c r="L1210" s="15">
        <f t="shared" si="91"/>
        <v>42423.709074074075</v>
      </c>
      <c r="M1210" t="b">
        <v>0</v>
      </c>
      <c r="N1210">
        <v>75</v>
      </c>
      <c r="O1210" t="b">
        <v>1</v>
      </c>
      <c r="P1210" t="s">
        <v>8283</v>
      </c>
      <c r="Q1210" t="str">
        <f t="shared" si="92"/>
        <v>photography</v>
      </c>
      <c r="R1210" t="str">
        <f t="shared" si="93"/>
        <v>photobooks</v>
      </c>
      <c r="S1210">
        <f t="shared" si="94"/>
        <v>2016</v>
      </c>
    </row>
    <row r="1211" spans="1:19" ht="46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s="17">
        <f t="shared" si="90"/>
        <v>1.06</v>
      </c>
      <c r="G1211" t="s">
        <v>8218</v>
      </c>
      <c r="H1211" t="s">
        <v>8223</v>
      </c>
      <c r="I1211" t="s">
        <v>8245</v>
      </c>
      <c r="J1211">
        <v>1488053905</v>
      </c>
      <c r="K1211" s="10">
        <v>1485461905</v>
      </c>
      <c r="L1211" s="15">
        <f t="shared" si="91"/>
        <v>42761.846122685187</v>
      </c>
      <c r="M1211" t="b">
        <v>0</v>
      </c>
      <c r="N1211">
        <v>46</v>
      </c>
      <c r="O1211" t="b">
        <v>1</v>
      </c>
      <c r="P1211" t="s">
        <v>8283</v>
      </c>
      <c r="Q1211" t="str">
        <f t="shared" si="92"/>
        <v>photography</v>
      </c>
      <c r="R1211" t="str">
        <f t="shared" si="93"/>
        <v>photobooks</v>
      </c>
      <c r="S1211">
        <f t="shared" si="94"/>
        <v>2017</v>
      </c>
    </row>
    <row r="1212" spans="1:19" ht="3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s="17">
        <f t="shared" si="90"/>
        <v>2.5431499999999998</v>
      </c>
      <c r="G1212" t="s">
        <v>8218</v>
      </c>
      <c r="H1212" t="s">
        <v>8234</v>
      </c>
      <c r="I1212" t="s">
        <v>8254</v>
      </c>
      <c r="J1212">
        <v>1433106000</v>
      </c>
      <c r="K1212" s="10">
        <v>1431124572</v>
      </c>
      <c r="L1212" s="15">
        <f t="shared" si="91"/>
        <v>42132.941805555558</v>
      </c>
      <c r="M1212" t="b">
        <v>0</v>
      </c>
      <c r="N1212">
        <v>103</v>
      </c>
      <c r="O1212" t="b">
        <v>1</v>
      </c>
      <c r="P1212" t="s">
        <v>8283</v>
      </c>
      <c r="Q1212" t="str">
        <f t="shared" si="92"/>
        <v>photography</v>
      </c>
      <c r="R1212" t="str">
        <f t="shared" si="93"/>
        <v>photobooks</v>
      </c>
      <c r="S1212">
        <f t="shared" si="94"/>
        <v>2015</v>
      </c>
    </row>
    <row r="1213" spans="1:19" ht="46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s="17">
        <f t="shared" si="90"/>
        <v>1.0109999999999999</v>
      </c>
      <c r="G1213" t="s">
        <v>8218</v>
      </c>
      <c r="H1213" t="s">
        <v>8228</v>
      </c>
      <c r="I1213" t="s">
        <v>8250</v>
      </c>
      <c r="J1213">
        <v>1465505261</v>
      </c>
      <c r="K1213" s="10">
        <v>1464209261</v>
      </c>
      <c r="L1213" s="15">
        <f t="shared" si="91"/>
        <v>42515.866446759261</v>
      </c>
      <c r="M1213" t="b">
        <v>0</v>
      </c>
      <c r="N1213">
        <v>6</v>
      </c>
      <c r="O1213" t="b">
        <v>1</v>
      </c>
      <c r="P1213" t="s">
        <v>8283</v>
      </c>
      <c r="Q1213" t="str">
        <f t="shared" si="92"/>
        <v>photography</v>
      </c>
      <c r="R1213" t="str">
        <f t="shared" si="93"/>
        <v>photobooks</v>
      </c>
      <c r="S1213">
        <f t="shared" si="94"/>
        <v>2016</v>
      </c>
    </row>
    <row r="1214" spans="1:19" ht="46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s="17">
        <f t="shared" si="90"/>
        <v>1.2904</v>
      </c>
      <c r="G1214" t="s">
        <v>8218</v>
      </c>
      <c r="H1214" t="s">
        <v>8223</v>
      </c>
      <c r="I1214" t="s">
        <v>8245</v>
      </c>
      <c r="J1214">
        <v>1448586000</v>
      </c>
      <c r="K1214" s="10">
        <v>1447195695</v>
      </c>
      <c r="L1214" s="15">
        <f t="shared" si="91"/>
        <v>42318.950173611112</v>
      </c>
      <c r="M1214" t="b">
        <v>0</v>
      </c>
      <c r="N1214">
        <v>83</v>
      </c>
      <c r="O1214" t="b">
        <v>1</v>
      </c>
      <c r="P1214" t="s">
        <v>8283</v>
      </c>
      <c r="Q1214" t="str">
        <f t="shared" si="92"/>
        <v>photography</v>
      </c>
      <c r="R1214" t="str">
        <f t="shared" si="93"/>
        <v>photobooks</v>
      </c>
      <c r="S1214">
        <f t="shared" si="94"/>
        <v>2015</v>
      </c>
    </row>
    <row r="1215" spans="1:19" ht="46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s="17">
        <f t="shared" si="90"/>
        <v>1.0223076923076924</v>
      </c>
      <c r="G1215" t="s">
        <v>8218</v>
      </c>
      <c r="H1215" t="s">
        <v>8224</v>
      </c>
      <c r="I1215" t="s">
        <v>8246</v>
      </c>
      <c r="J1215">
        <v>1485886100</v>
      </c>
      <c r="K1215" s="10">
        <v>1482862100</v>
      </c>
      <c r="L1215" s="15">
        <f t="shared" si="91"/>
        <v>42731.755787037036</v>
      </c>
      <c r="M1215" t="b">
        <v>0</v>
      </c>
      <c r="N1215">
        <v>108</v>
      </c>
      <c r="O1215" t="b">
        <v>1</v>
      </c>
      <c r="P1215" t="s">
        <v>8283</v>
      </c>
      <c r="Q1215" t="str">
        <f t="shared" si="92"/>
        <v>photography</v>
      </c>
      <c r="R1215" t="str">
        <f t="shared" si="93"/>
        <v>photobooks</v>
      </c>
      <c r="S1215">
        <f t="shared" si="94"/>
        <v>2016</v>
      </c>
    </row>
    <row r="1216" spans="1:19" ht="46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s="17">
        <f t="shared" si="90"/>
        <v>1.3180000000000001</v>
      </c>
      <c r="G1216" t="s">
        <v>8218</v>
      </c>
      <c r="H1216" t="s">
        <v>8223</v>
      </c>
      <c r="I1216" t="s">
        <v>8245</v>
      </c>
      <c r="J1216">
        <v>1433880605</v>
      </c>
      <c r="K1216" s="10">
        <v>1428696605</v>
      </c>
      <c r="L1216" s="15">
        <f t="shared" si="91"/>
        <v>42104.840335648143</v>
      </c>
      <c r="M1216" t="b">
        <v>0</v>
      </c>
      <c r="N1216">
        <v>25</v>
      </c>
      <c r="O1216" t="b">
        <v>1</v>
      </c>
      <c r="P1216" t="s">
        <v>8283</v>
      </c>
      <c r="Q1216" t="str">
        <f t="shared" si="92"/>
        <v>photography</v>
      </c>
      <c r="R1216" t="str">
        <f t="shared" si="93"/>
        <v>photobooks</v>
      </c>
      <c r="S1216">
        <f t="shared" si="94"/>
        <v>2015</v>
      </c>
    </row>
    <row r="1217" spans="1:19" ht="46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s="17">
        <f t="shared" si="90"/>
        <v>7.8608020000000005</v>
      </c>
      <c r="G1217" t="s">
        <v>8218</v>
      </c>
      <c r="H1217" t="s">
        <v>8223</v>
      </c>
      <c r="I1217" t="s">
        <v>8245</v>
      </c>
      <c r="J1217">
        <v>1401487756</v>
      </c>
      <c r="K1217" s="10">
        <v>1398895756</v>
      </c>
      <c r="L1217" s="15">
        <f t="shared" si="91"/>
        <v>41759.923101851848</v>
      </c>
      <c r="M1217" t="b">
        <v>0</v>
      </c>
      <c r="N1217">
        <v>549</v>
      </c>
      <c r="O1217" t="b">
        <v>1</v>
      </c>
      <c r="P1217" t="s">
        <v>8283</v>
      </c>
      <c r="Q1217" t="str">
        <f t="shared" si="92"/>
        <v>photography</v>
      </c>
      <c r="R1217" t="str">
        <f t="shared" si="93"/>
        <v>photobooks</v>
      </c>
      <c r="S1217">
        <f t="shared" si="94"/>
        <v>2014</v>
      </c>
    </row>
    <row r="1218" spans="1:19" ht="3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s="17">
        <f t="shared" si="90"/>
        <v>1.4570000000000001</v>
      </c>
      <c r="G1218" t="s">
        <v>8218</v>
      </c>
      <c r="H1218" t="s">
        <v>8223</v>
      </c>
      <c r="I1218" t="s">
        <v>8245</v>
      </c>
      <c r="J1218">
        <v>1443826980</v>
      </c>
      <c r="K1218" s="10">
        <v>1441032457</v>
      </c>
      <c r="L1218" s="15">
        <f t="shared" si="91"/>
        <v>42247.616400462968</v>
      </c>
      <c r="M1218" t="b">
        <v>0</v>
      </c>
      <c r="N1218">
        <v>222</v>
      </c>
      <c r="O1218" t="b">
        <v>1</v>
      </c>
      <c r="P1218" t="s">
        <v>8283</v>
      </c>
      <c r="Q1218" t="str">
        <f t="shared" si="92"/>
        <v>photography</v>
      </c>
      <c r="R1218" t="str">
        <f t="shared" si="93"/>
        <v>photobooks</v>
      </c>
      <c r="S1218">
        <f t="shared" si="94"/>
        <v>2015</v>
      </c>
    </row>
    <row r="1219" spans="1:19" ht="46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s="17">
        <f t="shared" ref="F1219:F1282" si="95">E1219/D1219</f>
        <v>1.026</v>
      </c>
      <c r="G1219" t="s">
        <v>8218</v>
      </c>
      <c r="H1219" t="s">
        <v>8223</v>
      </c>
      <c r="I1219" t="s">
        <v>8245</v>
      </c>
      <c r="J1219">
        <v>1468524340</v>
      </c>
      <c r="K1219" s="10">
        <v>1465932340</v>
      </c>
      <c r="L1219" s="15">
        <f t="shared" ref="L1219:L1282" si="96">(K1219/86400)+ DATE(1970,1,1)</f>
        <v>42535.809490740736</v>
      </c>
      <c r="M1219" t="b">
        <v>0</v>
      </c>
      <c r="N1219">
        <v>183</v>
      </c>
      <c r="O1219" t="b">
        <v>1</v>
      </c>
      <c r="P1219" t="s">
        <v>8283</v>
      </c>
      <c r="Q1219" t="str">
        <f t="shared" ref="Q1219:Q1282" si="97">LEFT(P1219, SEARCH("/",P1219)-1)</f>
        <v>photography</v>
      </c>
      <c r="R1219" t="str">
        <f t="shared" ref="R1219:R1282" si="98">RIGHT(P1219,LEN(P1219)-FIND("/",P1219))</f>
        <v>photobooks</v>
      </c>
      <c r="S1219">
        <f t="shared" ref="S1219:S1282" si="99">YEAR(L1219)</f>
        <v>2016</v>
      </c>
    </row>
    <row r="1220" spans="1:19" ht="46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s="17">
        <f t="shared" si="95"/>
        <v>1.7227777777777777</v>
      </c>
      <c r="G1220" t="s">
        <v>8218</v>
      </c>
      <c r="H1220" t="s">
        <v>8223</v>
      </c>
      <c r="I1220" t="s">
        <v>8245</v>
      </c>
      <c r="J1220">
        <v>1446346800</v>
      </c>
      <c r="K1220" s="10">
        <v>1443714800</v>
      </c>
      <c r="L1220" s="15">
        <f t="shared" si="96"/>
        <v>42278.662037037036</v>
      </c>
      <c r="M1220" t="b">
        <v>0</v>
      </c>
      <c r="N1220">
        <v>89</v>
      </c>
      <c r="O1220" t="b">
        <v>1</v>
      </c>
      <c r="P1220" t="s">
        <v>8283</v>
      </c>
      <c r="Q1220" t="str">
        <f t="shared" si="97"/>
        <v>photography</v>
      </c>
      <c r="R1220" t="str">
        <f t="shared" si="98"/>
        <v>photobooks</v>
      </c>
      <c r="S1220">
        <f t="shared" si="99"/>
        <v>2015</v>
      </c>
    </row>
    <row r="1221" spans="1:19" ht="3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s="17">
        <f t="shared" si="95"/>
        <v>1.5916819571865444</v>
      </c>
      <c r="G1221" t="s">
        <v>8218</v>
      </c>
      <c r="H1221" t="s">
        <v>8223</v>
      </c>
      <c r="I1221" t="s">
        <v>8245</v>
      </c>
      <c r="J1221">
        <v>1476961513</v>
      </c>
      <c r="K1221" s="10">
        <v>1474369513</v>
      </c>
      <c r="L1221" s="15">
        <f t="shared" si="96"/>
        <v>42633.461956018524</v>
      </c>
      <c r="M1221" t="b">
        <v>0</v>
      </c>
      <c r="N1221">
        <v>253</v>
      </c>
      <c r="O1221" t="b">
        <v>1</v>
      </c>
      <c r="P1221" t="s">
        <v>8283</v>
      </c>
      <c r="Q1221" t="str">
        <f t="shared" si="97"/>
        <v>photography</v>
      </c>
      <c r="R1221" t="str">
        <f t="shared" si="98"/>
        <v>photobooks</v>
      </c>
      <c r="S1221">
        <f t="shared" si="99"/>
        <v>2016</v>
      </c>
    </row>
    <row r="1222" spans="1:19" ht="46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s="17">
        <f t="shared" si="95"/>
        <v>1.0376666666666667</v>
      </c>
      <c r="G1222" t="s">
        <v>8218</v>
      </c>
      <c r="H1222" t="s">
        <v>8235</v>
      </c>
      <c r="I1222" t="s">
        <v>8248</v>
      </c>
      <c r="J1222">
        <v>1440515112</v>
      </c>
      <c r="K1222" s="10">
        <v>1437923112</v>
      </c>
      <c r="L1222" s="15">
        <f t="shared" si="96"/>
        <v>42211.628611111111</v>
      </c>
      <c r="M1222" t="b">
        <v>0</v>
      </c>
      <c r="N1222">
        <v>140</v>
      </c>
      <c r="O1222" t="b">
        <v>1</v>
      </c>
      <c r="P1222" t="s">
        <v>8283</v>
      </c>
      <c r="Q1222" t="str">
        <f t="shared" si="97"/>
        <v>photography</v>
      </c>
      <c r="R1222" t="str">
        <f t="shared" si="98"/>
        <v>photobooks</v>
      </c>
      <c r="S1222">
        <f t="shared" si="99"/>
        <v>2015</v>
      </c>
    </row>
    <row r="1223" spans="1:19" ht="46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s="17">
        <f t="shared" si="95"/>
        <v>1.1140954545454547</v>
      </c>
      <c r="G1223" t="s">
        <v>8218</v>
      </c>
      <c r="H1223" t="s">
        <v>8224</v>
      </c>
      <c r="I1223" t="s">
        <v>8246</v>
      </c>
      <c r="J1223">
        <v>1480809600</v>
      </c>
      <c r="K1223" s="10">
        <v>1478431488</v>
      </c>
      <c r="L1223" s="15">
        <f t="shared" si="96"/>
        <v>42680.47555555556</v>
      </c>
      <c r="M1223" t="b">
        <v>0</v>
      </c>
      <c r="N1223">
        <v>103</v>
      </c>
      <c r="O1223" t="b">
        <v>1</v>
      </c>
      <c r="P1223" t="s">
        <v>8283</v>
      </c>
      <c r="Q1223" t="str">
        <f t="shared" si="97"/>
        <v>photography</v>
      </c>
      <c r="R1223" t="str">
        <f t="shared" si="98"/>
        <v>photobooks</v>
      </c>
      <c r="S1223">
        <f t="shared" si="99"/>
        <v>2016</v>
      </c>
    </row>
    <row r="1224" spans="1:19" ht="3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s="17">
        <f t="shared" si="95"/>
        <v>2.80375</v>
      </c>
      <c r="G1224" t="s">
        <v>8218</v>
      </c>
      <c r="H1224" t="s">
        <v>8228</v>
      </c>
      <c r="I1224" t="s">
        <v>8250</v>
      </c>
      <c r="J1224">
        <v>1459483200</v>
      </c>
      <c r="K1224" s="10">
        <v>1456852647</v>
      </c>
      <c r="L1224" s="15">
        <f t="shared" si="96"/>
        <v>42430.720451388886</v>
      </c>
      <c r="M1224" t="b">
        <v>0</v>
      </c>
      <c r="N1224">
        <v>138</v>
      </c>
      <c r="O1224" t="b">
        <v>1</v>
      </c>
      <c r="P1224" t="s">
        <v>8283</v>
      </c>
      <c r="Q1224" t="str">
        <f t="shared" si="97"/>
        <v>photography</v>
      </c>
      <c r="R1224" t="str">
        <f t="shared" si="98"/>
        <v>photobooks</v>
      </c>
      <c r="S1224">
        <f t="shared" si="99"/>
        <v>2016</v>
      </c>
    </row>
    <row r="1225" spans="1:19" ht="3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s="17">
        <f t="shared" si="95"/>
        <v>1.1210606060606061</v>
      </c>
      <c r="G1225" t="s">
        <v>8218</v>
      </c>
      <c r="H1225" t="s">
        <v>8223</v>
      </c>
      <c r="I1225" t="s">
        <v>8245</v>
      </c>
      <c r="J1225">
        <v>1478754909</v>
      </c>
      <c r="K1225" s="10">
        <v>1476159309</v>
      </c>
      <c r="L1225" s="15">
        <f t="shared" si="96"/>
        <v>42654.177187499998</v>
      </c>
      <c r="M1225" t="b">
        <v>0</v>
      </c>
      <c r="N1225">
        <v>191</v>
      </c>
      <c r="O1225" t="b">
        <v>1</v>
      </c>
      <c r="P1225" t="s">
        <v>8283</v>
      </c>
      <c r="Q1225" t="str">
        <f t="shared" si="97"/>
        <v>photography</v>
      </c>
      <c r="R1225" t="str">
        <f t="shared" si="98"/>
        <v>photobooks</v>
      </c>
      <c r="S1225">
        <f t="shared" si="99"/>
        <v>2016</v>
      </c>
    </row>
    <row r="1226" spans="1:19" ht="3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s="17">
        <f t="shared" si="95"/>
        <v>7.0666666666666669E-2</v>
      </c>
      <c r="G1226" t="s">
        <v>8219</v>
      </c>
      <c r="H1226" t="s">
        <v>8223</v>
      </c>
      <c r="I1226" t="s">
        <v>8245</v>
      </c>
      <c r="J1226">
        <v>1402060302</v>
      </c>
      <c r="K1226" s="10">
        <v>1396876302</v>
      </c>
      <c r="L1226" s="15">
        <f t="shared" si="96"/>
        <v>41736.549791666665</v>
      </c>
      <c r="M1226" t="b">
        <v>0</v>
      </c>
      <c r="N1226">
        <v>18</v>
      </c>
      <c r="O1226" t="b">
        <v>0</v>
      </c>
      <c r="P1226" t="s">
        <v>8284</v>
      </c>
      <c r="Q1226" t="str">
        <f t="shared" si="97"/>
        <v>music</v>
      </c>
      <c r="R1226" t="str">
        <f t="shared" si="98"/>
        <v>world music</v>
      </c>
      <c r="S1226">
        <f t="shared" si="99"/>
        <v>2014</v>
      </c>
    </row>
    <row r="1227" spans="1:19" ht="46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s="17">
        <f t="shared" si="95"/>
        <v>4.3999999999999997E-2</v>
      </c>
      <c r="G1227" t="s">
        <v>8219</v>
      </c>
      <c r="H1227" t="s">
        <v>8223</v>
      </c>
      <c r="I1227" t="s">
        <v>8245</v>
      </c>
      <c r="J1227">
        <v>1382478278</v>
      </c>
      <c r="K1227" s="10">
        <v>1377294278</v>
      </c>
      <c r="L1227" s="15">
        <f t="shared" si="96"/>
        <v>41509.905995370369</v>
      </c>
      <c r="M1227" t="b">
        <v>0</v>
      </c>
      <c r="N1227">
        <v>3</v>
      </c>
      <c r="O1227" t="b">
        <v>0</v>
      </c>
      <c r="P1227" t="s">
        <v>8284</v>
      </c>
      <c r="Q1227" t="str">
        <f t="shared" si="97"/>
        <v>music</v>
      </c>
      <c r="R1227" t="str">
        <f t="shared" si="98"/>
        <v>world music</v>
      </c>
      <c r="S1227">
        <f t="shared" si="99"/>
        <v>2013</v>
      </c>
    </row>
    <row r="1228" spans="1:19" ht="46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s="17">
        <f t="shared" si="95"/>
        <v>3.8739999999999997E-2</v>
      </c>
      <c r="G1228" t="s">
        <v>8219</v>
      </c>
      <c r="H1228" t="s">
        <v>8223</v>
      </c>
      <c r="I1228" t="s">
        <v>8245</v>
      </c>
      <c r="J1228">
        <v>1398042000</v>
      </c>
      <c r="K1228" s="10">
        <v>1395089981</v>
      </c>
      <c r="L1228" s="15">
        <f t="shared" si="96"/>
        <v>41715.874780092592</v>
      </c>
      <c r="M1228" t="b">
        <v>0</v>
      </c>
      <c r="N1228">
        <v>40</v>
      </c>
      <c r="O1228" t="b">
        <v>0</v>
      </c>
      <c r="P1228" t="s">
        <v>8284</v>
      </c>
      <c r="Q1228" t="str">
        <f t="shared" si="97"/>
        <v>music</v>
      </c>
      <c r="R1228" t="str">
        <f t="shared" si="98"/>
        <v>world music</v>
      </c>
      <c r="S1228">
        <f t="shared" si="99"/>
        <v>2014</v>
      </c>
    </row>
    <row r="1229" spans="1:19" ht="46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s="17">
        <f t="shared" si="95"/>
        <v>0</v>
      </c>
      <c r="G1229" t="s">
        <v>8219</v>
      </c>
      <c r="H1229" t="s">
        <v>8223</v>
      </c>
      <c r="I1229" t="s">
        <v>8245</v>
      </c>
      <c r="J1229">
        <v>1407394800</v>
      </c>
      <c r="K1229" s="10">
        <v>1404770616</v>
      </c>
      <c r="L1229" s="15">
        <f t="shared" si="96"/>
        <v>41827.919166666667</v>
      </c>
      <c r="M1229" t="b">
        <v>0</v>
      </c>
      <c r="N1229">
        <v>0</v>
      </c>
      <c r="O1229" t="b">
        <v>0</v>
      </c>
      <c r="P1229" t="s">
        <v>8284</v>
      </c>
      <c r="Q1229" t="str">
        <f t="shared" si="97"/>
        <v>music</v>
      </c>
      <c r="R1229" t="str">
        <f t="shared" si="98"/>
        <v>world music</v>
      </c>
      <c r="S1229">
        <f t="shared" si="99"/>
        <v>2014</v>
      </c>
    </row>
    <row r="1230" spans="1:19" ht="3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s="17">
        <f t="shared" si="95"/>
        <v>0.29299999999999998</v>
      </c>
      <c r="G1230" t="s">
        <v>8219</v>
      </c>
      <c r="H1230" t="s">
        <v>8223</v>
      </c>
      <c r="I1230" t="s">
        <v>8245</v>
      </c>
      <c r="J1230">
        <v>1317231008</v>
      </c>
      <c r="K1230" s="10">
        <v>1312047008</v>
      </c>
      <c r="L1230" s="15">
        <f t="shared" si="96"/>
        <v>40754.729259259257</v>
      </c>
      <c r="M1230" t="b">
        <v>0</v>
      </c>
      <c r="N1230">
        <v>24</v>
      </c>
      <c r="O1230" t="b">
        <v>0</v>
      </c>
      <c r="P1230" t="s">
        <v>8284</v>
      </c>
      <c r="Q1230" t="str">
        <f t="shared" si="97"/>
        <v>music</v>
      </c>
      <c r="R1230" t="str">
        <f t="shared" si="98"/>
        <v>world music</v>
      </c>
      <c r="S1230">
        <f t="shared" si="99"/>
        <v>2011</v>
      </c>
    </row>
    <row r="1231" spans="1:19" ht="46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s="17">
        <f t="shared" si="95"/>
        <v>9.0909090909090905E-3</v>
      </c>
      <c r="G1231" t="s">
        <v>8219</v>
      </c>
      <c r="H1231" t="s">
        <v>8223</v>
      </c>
      <c r="I1231" t="s">
        <v>8245</v>
      </c>
      <c r="J1231">
        <v>1334592000</v>
      </c>
      <c r="K1231" s="10">
        <v>1331982127</v>
      </c>
      <c r="L1231" s="15">
        <f t="shared" si="96"/>
        <v>40985.459803240738</v>
      </c>
      <c r="M1231" t="b">
        <v>0</v>
      </c>
      <c r="N1231">
        <v>1</v>
      </c>
      <c r="O1231" t="b">
        <v>0</v>
      </c>
      <c r="P1231" t="s">
        <v>8284</v>
      </c>
      <c r="Q1231" t="str">
        <f t="shared" si="97"/>
        <v>music</v>
      </c>
      <c r="R1231" t="str">
        <f t="shared" si="98"/>
        <v>world music</v>
      </c>
      <c r="S1231">
        <f t="shared" si="99"/>
        <v>2012</v>
      </c>
    </row>
    <row r="1232" spans="1:19" ht="46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s="17">
        <f t="shared" si="95"/>
        <v>0</v>
      </c>
      <c r="G1232" t="s">
        <v>8219</v>
      </c>
      <c r="H1232" t="s">
        <v>8223</v>
      </c>
      <c r="I1232" t="s">
        <v>8245</v>
      </c>
      <c r="J1232">
        <v>1298589630</v>
      </c>
      <c r="K1232" s="10">
        <v>1295997630</v>
      </c>
      <c r="L1232" s="15">
        <f t="shared" si="96"/>
        <v>40568.972569444442</v>
      </c>
      <c r="M1232" t="b">
        <v>0</v>
      </c>
      <c r="N1232">
        <v>0</v>
      </c>
      <c r="O1232" t="b">
        <v>0</v>
      </c>
      <c r="P1232" t="s">
        <v>8284</v>
      </c>
      <c r="Q1232" t="str">
        <f t="shared" si="97"/>
        <v>music</v>
      </c>
      <c r="R1232" t="str">
        <f t="shared" si="98"/>
        <v>world music</v>
      </c>
      <c r="S1232">
        <f t="shared" si="99"/>
        <v>2011</v>
      </c>
    </row>
    <row r="1233" spans="1:19" ht="46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s="17">
        <f t="shared" si="95"/>
        <v>0</v>
      </c>
      <c r="G1233" t="s">
        <v>8219</v>
      </c>
      <c r="H1233" t="s">
        <v>8223</v>
      </c>
      <c r="I1233" t="s">
        <v>8245</v>
      </c>
      <c r="J1233">
        <v>1440723600</v>
      </c>
      <c r="K1233" s="10">
        <v>1436394968</v>
      </c>
      <c r="L1233" s="15">
        <f t="shared" si="96"/>
        <v>42193.941759259258</v>
      </c>
      <c r="M1233" t="b">
        <v>0</v>
      </c>
      <c r="N1233">
        <v>0</v>
      </c>
      <c r="O1233" t="b">
        <v>0</v>
      </c>
      <c r="P1233" t="s">
        <v>8284</v>
      </c>
      <c r="Q1233" t="str">
        <f t="shared" si="97"/>
        <v>music</v>
      </c>
      <c r="R1233" t="str">
        <f t="shared" si="98"/>
        <v>world music</v>
      </c>
      <c r="S1233">
        <f t="shared" si="99"/>
        <v>2015</v>
      </c>
    </row>
    <row r="1234" spans="1:19" ht="46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s="17">
        <f t="shared" si="95"/>
        <v>8.0000000000000002E-3</v>
      </c>
      <c r="G1234" t="s">
        <v>8219</v>
      </c>
      <c r="H1234" t="s">
        <v>8223</v>
      </c>
      <c r="I1234" t="s">
        <v>8245</v>
      </c>
      <c r="J1234">
        <v>1381090870</v>
      </c>
      <c r="K1234" s="10">
        <v>1377030070</v>
      </c>
      <c r="L1234" s="15">
        <f t="shared" si="96"/>
        <v>41506.848032407404</v>
      </c>
      <c r="M1234" t="b">
        <v>0</v>
      </c>
      <c r="N1234">
        <v>1</v>
      </c>
      <c r="O1234" t="b">
        <v>0</v>
      </c>
      <c r="P1234" t="s">
        <v>8284</v>
      </c>
      <c r="Q1234" t="str">
        <f t="shared" si="97"/>
        <v>music</v>
      </c>
      <c r="R1234" t="str">
        <f t="shared" si="98"/>
        <v>world music</v>
      </c>
      <c r="S1234">
        <f t="shared" si="99"/>
        <v>2013</v>
      </c>
    </row>
    <row r="1235" spans="1:19" ht="46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s="17">
        <f t="shared" si="95"/>
        <v>0.11600000000000001</v>
      </c>
      <c r="G1235" t="s">
        <v>8219</v>
      </c>
      <c r="H1235" t="s">
        <v>8223</v>
      </c>
      <c r="I1235" t="s">
        <v>8245</v>
      </c>
      <c r="J1235">
        <v>1329864374</v>
      </c>
      <c r="K1235" s="10">
        <v>1328049974</v>
      </c>
      <c r="L1235" s="15">
        <f t="shared" si="96"/>
        <v>40939.948773148149</v>
      </c>
      <c r="M1235" t="b">
        <v>0</v>
      </c>
      <c r="N1235">
        <v>6</v>
      </c>
      <c r="O1235" t="b">
        <v>0</v>
      </c>
      <c r="P1235" t="s">
        <v>8284</v>
      </c>
      <c r="Q1235" t="str">
        <f t="shared" si="97"/>
        <v>music</v>
      </c>
      <c r="R1235" t="str">
        <f t="shared" si="98"/>
        <v>world music</v>
      </c>
      <c r="S1235">
        <f t="shared" si="99"/>
        <v>2012</v>
      </c>
    </row>
    <row r="1236" spans="1:19" ht="46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s="17">
        <f t="shared" si="95"/>
        <v>0</v>
      </c>
      <c r="G1236" t="s">
        <v>8219</v>
      </c>
      <c r="H1236" t="s">
        <v>8224</v>
      </c>
      <c r="I1236" t="s">
        <v>8246</v>
      </c>
      <c r="J1236">
        <v>1422903342</v>
      </c>
      <c r="K1236" s="10">
        <v>1420311342</v>
      </c>
      <c r="L1236" s="15">
        <f t="shared" si="96"/>
        <v>42007.788680555561</v>
      </c>
      <c r="M1236" t="b">
        <v>0</v>
      </c>
      <c r="N1236">
        <v>0</v>
      </c>
      <c r="O1236" t="b">
        <v>0</v>
      </c>
      <c r="P1236" t="s">
        <v>8284</v>
      </c>
      <c r="Q1236" t="str">
        <f t="shared" si="97"/>
        <v>music</v>
      </c>
      <c r="R1236" t="str">
        <f t="shared" si="98"/>
        <v>world music</v>
      </c>
      <c r="S1236">
        <f t="shared" si="99"/>
        <v>2015</v>
      </c>
    </row>
    <row r="1237" spans="1:19" ht="46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s="17">
        <f t="shared" si="95"/>
        <v>2.787363950092912E-2</v>
      </c>
      <c r="G1237" t="s">
        <v>8219</v>
      </c>
      <c r="H1237" t="s">
        <v>8223</v>
      </c>
      <c r="I1237" t="s">
        <v>8245</v>
      </c>
      <c r="J1237">
        <v>1387077299</v>
      </c>
      <c r="K1237" s="10">
        <v>1383621299</v>
      </c>
      <c r="L1237" s="15">
        <f t="shared" si="96"/>
        <v>41583.135405092595</v>
      </c>
      <c r="M1237" t="b">
        <v>0</v>
      </c>
      <c r="N1237">
        <v>6</v>
      </c>
      <c r="O1237" t="b">
        <v>0</v>
      </c>
      <c r="P1237" t="s">
        <v>8284</v>
      </c>
      <c r="Q1237" t="str">
        <f t="shared" si="97"/>
        <v>music</v>
      </c>
      <c r="R1237" t="str">
        <f t="shared" si="98"/>
        <v>world music</v>
      </c>
      <c r="S1237">
        <f t="shared" si="99"/>
        <v>2013</v>
      </c>
    </row>
    <row r="1238" spans="1:19" ht="16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s="17">
        <f t="shared" si="95"/>
        <v>0</v>
      </c>
      <c r="G1238" t="s">
        <v>8219</v>
      </c>
      <c r="H1238" t="s">
        <v>8223</v>
      </c>
      <c r="I1238" t="s">
        <v>8245</v>
      </c>
      <c r="J1238">
        <v>1343491200</v>
      </c>
      <c r="K1238" s="10">
        <v>1342801164</v>
      </c>
      <c r="L1238" s="15">
        <f t="shared" si="96"/>
        <v>41110.680138888885</v>
      </c>
      <c r="M1238" t="b">
        <v>0</v>
      </c>
      <c r="N1238">
        <v>0</v>
      </c>
      <c r="O1238" t="b">
        <v>0</v>
      </c>
      <c r="P1238" t="s">
        <v>8284</v>
      </c>
      <c r="Q1238" t="str">
        <f t="shared" si="97"/>
        <v>music</v>
      </c>
      <c r="R1238" t="str">
        <f t="shared" si="98"/>
        <v>world music</v>
      </c>
      <c r="S1238">
        <f t="shared" si="99"/>
        <v>2012</v>
      </c>
    </row>
    <row r="1239" spans="1:19" ht="46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s="17">
        <f t="shared" si="95"/>
        <v>0</v>
      </c>
      <c r="G1239" t="s">
        <v>8219</v>
      </c>
      <c r="H1239" t="s">
        <v>8223</v>
      </c>
      <c r="I1239" t="s">
        <v>8245</v>
      </c>
      <c r="J1239">
        <v>1345790865</v>
      </c>
      <c r="K1239" s="10">
        <v>1344062865</v>
      </c>
      <c r="L1239" s="15">
        <f t="shared" si="96"/>
        <v>41125.283159722225</v>
      </c>
      <c r="M1239" t="b">
        <v>0</v>
      </c>
      <c r="N1239">
        <v>0</v>
      </c>
      <c r="O1239" t="b">
        <v>0</v>
      </c>
      <c r="P1239" t="s">
        <v>8284</v>
      </c>
      <c r="Q1239" t="str">
        <f t="shared" si="97"/>
        <v>music</v>
      </c>
      <c r="R1239" t="str">
        <f t="shared" si="98"/>
        <v>world music</v>
      </c>
      <c r="S1239">
        <f t="shared" si="99"/>
        <v>2012</v>
      </c>
    </row>
    <row r="1240" spans="1:19" ht="46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s="17">
        <f t="shared" si="95"/>
        <v>0.17799999999999999</v>
      </c>
      <c r="G1240" t="s">
        <v>8219</v>
      </c>
      <c r="H1240" t="s">
        <v>8223</v>
      </c>
      <c r="I1240" t="s">
        <v>8245</v>
      </c>
      <c r="J1240">
        <v>1312641536</v>
      </c>
      <c r="K1240" s="10">
        <v>1310049536</v>
      </c>
      <c r="L1240" s="15">
        <f t="shared" si="96"/>
        <v>40731.61037037037</v>
      </c>
      <c r="M1240" t="b">
        <v>0</v>
      </c>
      <c r="N1240">
        <v>3</v>
      </c>
      <c r="O1240" t="b">
        <v>0</v>
      </c>
      <c r="P1240" t="s">
        <v>8284</v>
      </c>
      <c r="Q1240" t="str">
        <f t="shared" si="97"/>
        <v>music</v>
      </c>
      <c r="R1240" t="str">
        <f t="shared" si="98"/>
        <v>world music</v>
      </c>
      <c r="S1240">
        <f t="shared" si="99"/>
        <v>2011</v>
      </c>
    </row>
    <row r="1241" spans="1:19" ht="3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s="17">
        <f t="shared" si="95"/>
        <v>0</v>
      </c>
      <c r="G1241" t="s">
        <v>8219</v>
      </c>
      <c r="H1241" t="s">
        <v>8223</v>
      </c>
      <c r="I1241" t="s">
        <v>8245</v>
      </c>
      <c r="J1241">
        <v>1325804767</v>
      </c>
      <c r="K1241" s="10">
        <v>1323212767</v>
      </c>
      <c r="L1241" s="15">
        <f t="shared" si="96"/>
        <v>40883.962581018517</v>
      </c>
      <c r="M1241" t="b">
        <v>0</v>
      </c>
      <c r="N1241">
        <v>0</v>
      </c>
      <c r="O1241" t="b">
        <v>0</v>
      </c>
      <c r="P1241" t="s">
        <v>8284</v>
      </c>
      <c r="Q1241" t="str">
        <f t="shared" si="97"/>
        <v>music</v>
      </c>
      <c r="R1241" t="str">
        <f t="shared" si="98"/>
        <v>world music</v>
      </c>
      <c r="S1241">
        <f t="shared" si="99"/>
        <v>2011</v>
      </c>
    </row>
    <row r="1242" spans="1:19" ht="3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s="17">
        <f t="shared" si="95"/>
        <v>3.0124999999999999E-2</v>
      </c>
      <c r="G1242" t="s">
        <v>8219</v>
      </c>
      <c r="H1242" t="s">
        <v>8223</v>
      </c>
      <c r="I1242" t="s">
        <v>8245</v>
      </c>
      <c r="J1242">
        <v>1373665860</v>
      </c>
      <c r="K1242" s="10">
        <v>1368579457</v>
      </c>
      <c r="L1242" s="15">
        <f t="shared" si="96"/>
        <v>41409.040011574078</v>
      </c>
      <c r="M1242" t="b">
        <v>0</v>
      </c>
      <c r="N1242">
        <v>8</v>
      </c>
      <c r="O1242" t="b">
        <v>0</v>
      </c>
      <c r="P1242" t="s">
        <v>8284</v>
      </c>
      <c r="Q1242" t="str">
        <f t="shared" si="97"/>
        <v>music</v>
      </c>
      <c r="R1242" t="str">
        <f t="shared" si="98"/>
        <v>world music</v>
      </c>
      <c r="S1242">
        <f t="shared" si="99"/>
        <v>2013</v>
      </c>
    </row>
    <row r="1243" spans="1:19" ht="46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s="17">
        <f t="shared" si="95"/>
        <v>0.50739999999999996</v>
      </c>
      <c r="G1243" t="s">
        <v>8219</v>
      </c>
      <c r="H1243" t="s">
        <v>8223</v>
      </c>
      <c r="I1243" t="s">
        <v>8245</v>
      </c>
      <c r="J1243">
        <v>1414994340</v>
      </c>
      <c r="K1243" s="10">
        <v>1413057980</v>
      </c>
      <c r="L1243" s="15">
        <f t="shared" si="96"/>
        <v>41923.837731481479</v>
      </c>
      <c r="M1243" t="b">
        <v>0</v>
      </c>
      <c r="N1243">
        <v>34</v>
      </c>
      <c r="O1243" t="b">
        <v>0</v>
      </c>
      <c r="P1243" t="s">
        <v>8284</v>
      </c>
      <c r="Q1243" t="str">
        <f t="shared" si="97"/>
        <v>music</v>
      </c>
      <c r="R1243" t="str">
        <f t="shared" si="98"/>
        <v>world music</v>
      </c>
      <c r="S1243">
        <f t="shared" si="99"/>
        <v>2014</v>
      </c>
    </row>
    <row r="1244" spans="1:19" ht="46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s="17">
        <f t="shared" si="95"/>
        <v>5.4884742041712408E-3</v>
      </c>
      <c r="G1244" t="s">
        <v>8219</v>
      </c>
      <c r="H1244" t="s">
        <v>8223</v>
      </c>
      <c r="I1244" t="s">
        <v>8245</v>
      </c>
      <c r="J1244">
        <v>1315747080</v>
      </c>
      <c r="K1244" s="10">
        <v>1314417502</v>
      </c>
      <c r="L1244" s="15">
        <f t="shared" si="96"/>
        <v>40782.165532407409</v>
      </c>
      <c r="M1244" t="b">
        <v>0</v>
      </c>
      <c r="N1244">
        <v>1</v>
      </c>
      <c r="O1244" t="b">
        <v>0</v>
      </c>
      <c r="P1244" t="s">
        <v>8284</v>
      </c>
      <c r="Q1244" t="str">
        <f t="shared" si="97"/>
        <v>music</v>
      </c>
      <c r="R1244" t="str">
        <f t="shared" si="98"/>
        <v>world music</v>
      </c>
      <c r="S1244">
        <f t="shared" si="99"/>
        <v>2011</v>
      </c>
    </row>
    <row r="1245" spans="1:19" ht="46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s="17">
        <f t="shared" si="95"/>
        <v>0.14091666666666666</v>
      </c>
      <c r="G1245" t="s">
        <v>8219</v>
      </c>
      <c r="H1245" t="s">
        <v>8223</v>
      </c>
      <c r="I1245" t="s">
        <v>8245</v>
      </c>
      <c r="J1245">
        <v>1310158800</v>
      </c>
      <c r="K1245" s="10">
        <v>1304888771</v>
      </c>
      <c r="L1245" s="15">
        <f t="shared" si="96"/>
        <v>40671.879293981481</v>
      </c>
      <c r="M1245" t="b">
        <v>0</v>
      </c>
      <c r="N1245">
        <v>38</v>
      </c>
      <c r="O1245" t="b">
        <v>0</v>
      </c>
      <c r="P1245" t="s">
        <v>8284</v>
      </c>
      <c r="Q1245" t="str">
        <f t="shared" si="97"/>
        <v>music</v>
      </c>
      <c r="R1245" t="str">
        <f t="shared" si="98"/>
        <v>world music</v>
      </c>
      <c r="S1245">
        <f t="shared" si="99"/>
        <v>2011</v>
      </c>
    </row>
    <row r="1246" spans="1:19" ht="46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s="17">
        <f t="shared" si="95"/>
        <v>1.038</v>
      </c>
      <c r="G1246" t="s">
        <v>8218</v>
      </c>
      <c r="H1246" t="s">
        <v>8223</v>
      </c>
      <c r="I1246" t="s">
        <v>8245</v>
      </c>
      <c r="J1246">
        <v>1366664400</v>
      </c>
      <c r="K1246" s="10">
        <v>1363981723</v>
      </c>
      <c r="L1246" s="15">
        <f t="shared" si="96"/>
        <v>41355.825497685189</v>
      </c>
      <c r="M1246" t="b">
        <v>1</v>
      </c>
      <c r="N1246">
        <v>45</v>
      </c>
      <c r="O1246" t="b">
        <v>1</v>
      </c>
      <c r="P1246" t="s">
        <v>8274</v>
      </c>
      <c r="Q1246" t="str">
        <f t="shared" si="97"/>
        <v>music</v>
      </c>
      <c r="R1246" t="str">
        <f t="shared" si="98"/>
        <v>rock</v>
      </c>
      <c r="S1246">
        <f t="shared" si="99"/>
        <v>2013</v>
      </c>
    </row>
    <row r="1247" spans="1:19" ht="46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s="17">
        <f t="shared" si="95"/>
        <v>1.2024999999999999</v>
      </c>
      <c r="G1247" t="s">
        <v>8218</v>
      </c>
      <c r="H1247" t="s">
        <v>8223</v>
      </c>
      <c r="I1247" t="s">
        <v>8245</v>
      </c>
      <c r="J1247">
        <v>1402755834</v>
      </c>
      <c r="K1247" s="10">
        <v>1400163834</v>
      </c>
      <c r="L1247" s="15">
        <f t="shared" si="96"/>
        <v>41774.59993055556</v>
      </c>
      <c r="M1247" t="b">
        <v>1</v>
      </c>
      <c r="N1247">
        <v>17</v>
      </c>
      <c r="O1247" t="b">
        <v>1</v>
      </c>
      <c r="P1247" t="s">
        <v>8274</v>
      </c>
      <c r="Q1247" t="str">
        <f t="shared" si="97"/>
        <v>music</v>
      </c>
      <c r="R1247" t="str">
        <f t="shared" si="98"/>
        <v>rock</v>
      </c>
      <c r="S1247">
        <f t="shared" si="99"/>
        <v>2014</v>
      </c>
    </row>
    <row r="1248" spans="1:19" ht="46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s="17">
        <f t="shared" si="95"/>
        <v>1.17</v>
      </c>
      <c r="G1248" t="s">
        <v>8218</v>
      </c>
      <c r="H1248" t="s">
        <v>8223</v>
      </c>
      <c r="I1248" t="s">
        <v>8245</v>
      </c>
      <c r="J1248">
        <v>1323136949</v>
      </c>
      <c r="K1248" s="10">
        <v>1319245349</v>
      </c>
      <c r="L1248" s="15">
        <f t="shared" si="96"/>
        <v>40838.043391203704</v>
      </c>
      <c r="M1248" t="b">
        <v>1</v>
      </c>
      <c r="N1248">
        <v>31</v>
      </c>
      <c r="O1248" t="b">
        <v>1</v>
      </c>
      <c r="P1248" t="s">
        <v>8274</v>
      </c>
      <c r="Q1248" t="str">
        <f t="shared" si="97"/>
        <v>music</v>
      </c>
      <c r="R1248" t="str">
        <f t="shared" si="98"/>
        <v>rock</v>
      </c>
      <c r="S1248">
        <f t="shared" si="99"/>
        <v>2011</v>
      </c>
    </row>
    <row r="1249" spans="1:19" ht="3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s="17">
        <f t="shared" si="95"/>
        <v>1.2214285714285715</v>
      </c>
      <c r="G1249" t="s">
        <v>8218</v>
      </c>
      <c r="H1249" t="s">
        <v>8223</v>
      </c>
      <c r="I1249" t="s">
        <v>8245</v>
      </c>
      <c r="J1249">
        <v>1367823655</v>
      </c>
      <c r="K1249" s="10">
        <v>1365231655</v>
      </c>
      <c r="L1249" s="15">
        <f t="shared" si="96"/>
        <v>41370.292303240742</v>
      </c>
      <c r="M1249" t="b">
        <v>1</v>
      </c>
      <c r="N1249">
        <v>50</v>
      </c>
      <c r="O1249" t="b">
        <v>1</v>
      </c>
      <c r="P1249" t="s">
        <v>8274</v>
      </c>
      <c r="Q1249" t="str">
        <f t="shared" si="97"/>
        <v>music</v>
      </c>
      <c r="R1249" t="str">
        <f t="shared" si="98"/>
        <v>rock</v>
      </c>
      <c r="S1249">
        <f t="shared" si="99"/>
        <v>2013</v>
      </c>
    </row>
    <row r="1250" spans="1:19" ht="3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s="17">
        <f t="shared" si="95"/>
        <v>1.5164</v>
      </c>
      <c r="G1250" t="s">
        <v>8218</v>
      </c>
      <c r="H1250" t="s">
        <v>8223</v>
      </c>
      <c r="I1250" t="s">
        <v>8245</v>
      </c>
      <c r="J1250">
        <v>1402642740</v>
      </c>
      <c r="K1250" s="10">
        <v>1399563953</v>
      </c>
      <c r="L1250" s="15">
        <f t="shared" si="96"/>
        <v>41767.656863425924</v>
      </c>
      <c r="M1250" t="b">
        <v>1</v>
      </c>
      <c r="N1250">
        <v>59</v>
      </c>
      <c r="O1250" t="b">
        <v>1</v>
      </c>
      <c r="P1250" t="s">
        <v>8274</v>
      </c>
      <c r="Q1250" t="str">
        <f t="shared" si="97"/>
        <v>music</v>
      </c>
      <c r="R1250" t="str">
        <f t="shared" si="98"/>
        <v>rock</v>
      </c>
      <c r="S1250">
        <f t="shared" si="99"/>
        <v>2014</v>
      </c>
    </row>
    <row r="1251" spans="1:19" ht="46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s="17">
        <f t="shared" si="95"/>
        <v>1.0444</v>
      </c>
      <c r="G1251" t="s">
        <v>8218</v>
      </c>
      <c r="H1251" t="s">
        <v>8223</v>
      </c>
      <c r="I1251" t="s">
        <v>8245</v>
      </c>
      <c r="J1251">
        <v>1341683211</v>
      </c>
      <c r="K1251" s="10">
        <v>1339091211</v>
      </c>
      <c r="L1251" s="15">
        <f t="shared" si="96"/>
        <v>41067.740868055553</v>
      </c>
      <c r="M1251" t="b">
        <v>1</v>
      </c>
      <c r="N1251">
        <v>81</v>
      </c>
      <c r="O1251" t="b">
        <v>1</v>
      </c>
      <c r="P1251" t="s">
        <v>8274</v>
      </c>
      <c r="Q1251" t="str">
        <f t="shared" si="97"/>
        <v>music</v>
      </c>
      <c r="R1251" t="str">
        <f t="shared" si="98"/>
        <v>rock</v>
      </c>
      <c r="S1251">
        <f t="shared" si="99"/>
        <v>2012</v>
      </c>
    </row>
    <row r="1252" spans="1:19" ht="46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s="17">
        <f t="shared" si="95"/>
        <v>2.0015333333333332</v>
      </c>
      <c r="G1252" t="s">
        <v>8218</v>
      </c>
      <c r="H1252" t="s">
        <v>8223</v>
      </c>
      <c r="I1252" t="s">
        <v>8245</v>
      </c>
      <c r="J1252">
        <v>1410017131</v>
      </c>
      <c r="K1252" s="10">
        <v>1406129131</v>
      </c>
      <c r="L1252" s="15">
        <f t="shared" si="96"/>
        <v>41843.64271990741</v>
      </c>
      <c r="M1252" t="b">
        <v>1</v>
      </c>
      <c r="N1252">
        <v>508</v>
      </c>
      <c r="O1252" t="b">
        <v>1</v>
      </c>
      <c r="P1252" t="s">
        <v>8274</v>
      </c>
      <c r="Q1252" t="str">
        <f t="shared" si="97"/>
        <v>music</v>
      </c>
      <c r="R1252" t="str">
        <f t="shared" si="98"/>
        <v>rock</v>
      </c>
      <c r="S1252">
        <f t="shared" si="99"/>
        <v>2014</v>
      </c>
    </row>
    <row r="1253" spans="1:19" ht="3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s="17">
        <f t="shared" si="95"/>
        <v>1.018</v>
      </c>
      <c r="G1253" t="s">
        <v>8218</v>
      </c>
      <c r="H1253" t="s">
        <v>8223</v>
      </c>
      <c r="I1253" t="s">
        <v>8245</v>
      </c>
      <c r="J1253">
        <v>1316979167</v>
      </c>
      <c r="K1253" s="10">
        <v>1311795167</v>
      </c>
      <c r="L1253" s="15">
        <f t="shared" si="96"/>
        <v>40751.814432870371</v>
      </c>
      <c r="M1253" t="b">
        <v>1</v>
      </c>
      <c r="N1253">
        <v>74</v>
      </c>
      <c r="O1253" t="b">
        <v>1</v>
      </c>
      <c r="P1253" t="s">
        <v>8274</v>
      </c>
      <c r="Q1253" t="str">
        <f t="shared" si="97"/>
        <v>music</v>
      </c>
      <c r="R1253" t="str">
        <f t="shared" si="98"/>
        <v>rock</v>
      </c>
      <c r="S1253">
        <f t="shared" si="99"/>
        <v>2011</v>
      </c>
    </row>
    <row r="1254" spans="1:19" ht="46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s="17">
        <f t="shared" si="95"/>
        <v>1.3765714285714286</v>
      </c>
      <c r="G1254" t="s">
        <v>8218</v>
      </c>
      <c r="H1254" t="s">
        <v>8223</v>
      </c>
      <c r="I1254" t="s">
        <v>8245</v>
      </c>
      <c r="J1254">
        <v>1382658169</v>
      </c>
      <c r="K1254" s="10">
        <v>1380238969</v>
      </c>
      <c r="L1254" s="15">
        <f t="shared" si="96"/>
        <v>41543.988067129627</v>
      </c>
      <c r="M1254" t="b">
        <v>1</v>
      </c>
      <c r="N1254">
        <v>141</v>
      </c>
      <c r="O1254" t="b">
        <v>1</v>
      </c>
      <c r="P1254" t="s">
        <v>8274</v>
      </c>
      <c r="Q1254" t="str">
        <f t="shared" si="97"/>
        <v>music</v>
      </c>
      <c r="R1254" t="str">
        <f t="shared" si="98"/>
        <v>rock</v>
      </c>
      <c r="S1254">
        <f t="shared" si="99"/>
        <v>2013</v>
      </c>
    </row>
    <row r="1255" spans="1:19" ht="46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s="17">
        <f t="shared" si="95"/>
        <v>3038.3319999999999</v>
      </c>
      <c r="G1255" t="s">
        <v>8218</v>
      </c>
      <c r="H1255" t="s">
        <v>8223</v>
      </c>
      <c r="I1255" t="s">
        <v>8245</v>
      </c>
      <c r="J1255">
        <v>1409770107</v>
      </c>
      <c r="K1255" s="10">
        <v>1407178107</v>
      </c>
      <c r="L1255" s="15">
        <f t="shared" si="96"/>
        <v>41855.783645833333</v>
      </c>
      <c r="M1255" t="b">
        <v>1</v>
      </c>
      <c r="N1255">
        <v>711</v>
      </c>
      <c r="O1255" t="b">
        <v>1</v>
      </c>
      <c r="P1255" t="s">
        <v>8274</v>
      </c>
      <c r="Q1255" t="str">
        <f t="shared" si="97"/>
        <v>music</v>
      </c>
      <c r="R1255" t="str">
        <f t="shared" si="98"/>
        <v>rock</v>
      </c>
      <c r="S1255">
        <f t="shared" si="99"/>
        <v>2014</v>
      </c>
    </row>
    <row r="1256" spans="1:19" ht="46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s="17">
        <f t="shared" si="95"/>
        <v>1.9885074626865671</v>
      </c>
      <c r="G1256" t="s">
        <v>8218</v>
      </c>
      <c r="H1256" t="s">
        <v>8223</v>
      </c>
      <c r="I1256" t="s">
        <v>8245</v>
      </c>
      <c r="J1256">
        <v>1293857940</v>
      </c>
      <c r="K1256" s="10">
        <v>1288968886</v>
      </c>
      <c r="L1256" s="15">
        <f t="shared" si="96"/>
        <v>40487.621365740742</v>
      </c>
      <c r="M1256" t="b">
        <v>1</v>
      </c>
      <c r="N1256">
        <v>141</v>
      </c>
      <c r="O1256" t="b">
        <v>1</v>
      </c>
      <c r="P1256" t="s">
        <v>8274</v>
      </c>
      <c r="Q1256" t="str">
        <f t="shared" si="97"/>
        <v>music</v>
      </c>
      <c r="R1256" t="str">
        <f t="shared" si="98"/>
        <v>rock</v>
      </c>
      <c r="S1256">
        <f t="shared" si="99"/>
        <v>2010</v>
      </c>
    </row>
    <row r="1257" spans="1:19" ht="46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s="17">
        <f t="shared" si="95"/>
        <v>2.0236666666666667</v>
      </c>
      <c r="G1257" t="s">
        <v>8218</v>
      </c>
      <c r="H1257" t="s">
        <v>8223</v>
      </c>
      <c r="I1257" t="s">
        <v>8245</v>
      </c>
      <c r="J1257">
        <v>1385932652</v>
      </c>
      <c r="K1257" s="10">
        <v>1383337052</v>
      </c>
      <c r="L1257" s="15">
        <f t="shared" si="96"/>
        <v>41579.845509259263</v>
      </c>
      <c r="M1257" t="b">
        <v>1</v>
      </c>
      <c r="N1257">
        <v>109</v>
      </c>
      <c r="O1257" t="b">
        <v>1</v>
      </c>
      <c r="P1257" t="s">
        <v>8274</v>
      </c>
      <c r="Q1257" t="str">
        <f t="shared" si="97"/>
        <v>music</v>
      </c>
      <c r="R1257" t="str">
        <f t="shared" si="98"/>
        <v>rock</v>
      </c>
      <c r="S1257">
        <f t="shared" si="99"/>
        <v>2013</v>
      </c>
    </row>
    <row r="1258" spans="1:19" ht="46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s="17">
        <f t="shared" si="95"/>
        <v>1.1796376666666666</v>
      </c>
      <c r="G1258" t="s">
        <v>8218</v>
      </c>
      <c r="H1258" t="s">
        <v>8223</v>
      </c>
      <c r="I1258" t="s">
        <v>8245</v>
      </c>
      <c r="J1258">
        <v>1329084231</v>
      </c>
      <c r="K1258" s="10">
        <v>1326492231</v>
      </c>
      <c r="L1258" s="15">
        <f t="shared" si="96"/>
        <v>40921.919340277775</v>
      </c>
      <c r="M1258" t="b">
        <v>1</v>
      </c>
      <c r="N1258">
        <v>361</v>
      </c>
      <c r="O1258" t="b">
        <v>1</v>
      </c>
      <c r="P1258" t="s">
        <v>8274</v>
      </c>
      <c r="Q1258" t="str">
        <f t="shared" si="97"/>
        <v>music</v>
      </c>
      <c r="R1258" t="str">
        <f t="shared" si="98"/>
        <v>rock</v>
      </c>
      <c r="S1258">
        <f t="shared" si="99"/>
        <v>2012</v>
      </c>
    </row>
    <row r="1259" spans="1:19" ht="46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s="17">
        <f t="shared" si="95"/>
        <v>2.9472727272727273</v>
      </c>
      <c r="G1259" t="s">
        <v>8218</v>
      </c>
      <c r="H1259" t="s">
        <v>8223</v>
      </c>
      <c r="I1259" t="s">
        <v>8245</v>
      </c>
      <c r="J1259">
        <v>1301792590</v>
      </c>
      <c r="K1259" s="10">
        <v>1297562590</v>
      </c>
      <c r="L1259" s="15">
        <f t="shared" si="96"/>
        <v>40587.085532407407</v>
      </c>
      <c r="M1259" t="b">
        <v>1</v>
      </c>
      <c r="N1259">
        <v>176</v>
      </c>
      <c r="O1259" t="b">
        <v>1</v>
      </c>
      <c r="P1259" t="s">
        <v>8274</v>
      </c>
      <c r="Q1259" t="str">
        <f t="shared" si="97"/>
        <v>music</v>
      </c>
      <c r="R1259" t="str">
        <f t="shared" si="98"/>
        <v>rock</v>
      </c>
      <c r="S1259">
        <f t="shared" si="99"/>
        <v>2011</v>
      </c>
    </row>
    <row r="1260" spans="1:19" ht="46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s="17">
        <f t="shared" si="95"/>
        <v>2.1314633333333335</v>
      </c>
      <c r="G1260" t="s">
        <v>8218</v>
      </c>
      <c r="H1260" t="s">
        <v>8223</v>
      </c>
      <c r="I1260" t="s">
        <v>8245</v>
      </c>
      <c r="J1260">
        <v>1377960012</v>
      </c>
      <c r="K1260" s="10">
        <v>1375368012</v>
      </c>
      <c r="L1260" s="15">
        <f t="shared" si="96"/>
        <v>41487.611250000002</v>
      </c>
      <c r="M1260" t="b">
        <v>1</v>
      </c>
      <c r="N1260">
        <v>670</v>
      </c>
      <c r="O1260" t="b">
        <v>1</v>
      </c>
      <c r="P1260" t="s">
        <v>8274</v>
      </c>
      <c r="Q1260" t="str">
        <f t="shared" si="97"/>
        <v>music</v>
      </c>
      <c r="R1260" t="str">
        <f t="shared" si="98"/>
        <v>rock</v>
      </c>
      <c r="S1260">
        <f t="shared" si="99"/>
        <v>2013</v>
      </c>
    </row>
    <row r="1261" spans="1:19" ht="3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s="17">
        <f t="shared" si="95"/>
        <v>1.0424</v>
      </c>
      <c r="G1261" t="s">
        <v>8218</v>
      </c>
      <c r="H1261" t="s">
        <v>8223</v>
      </c>
      <c r="I1261" t="s">
        <v>8245</v>
      </c>
      <c r="J1261">
        <v>1402286340</v>
      </c>
      <c r="K1261" s="10">
        <v>1399504664</v>
      </c>
      <c r="L1261" s="15">
        <f t="shared" si="96"/>
        <v>41766.970648148148</v>
      </c>
      <c r="M1261" t="b">
        <v>1</v>
      </c>
      <c r="N1261">
        <v>96</v>
      </c>
      <c r="O1261" t="b">
        <v>1</v>
      </c>
      <c r="P1261" t="s">
        <v>8274</v>
      </c>
      <c r="Q1261" t="str">
        <f t="shared" si="97"/>
        <v>music</v>
      </c>
      <c r="R1261" t="str">
        <f t="shared" si="98"/>
        <v>rock</v>
      </c>
      <c r="S1261">
        <f t="shared" si="99"/>
        <v>2014</v>
      </c>
    </row>
    <row r="1262" spans="1:19" ht="46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s="17">
        <f t="shared" si="95"/>
        <v>1.1366666666666667</v>
      </c>
      <c r="G1262" t="s">
        <v>8218</v>
      </c>
      <c r="H1262" t="s">
        <v>8223</v>
      </c>
      <c r="I1262" t="s">
        <v>8245</v>
      </c>
      <c r="J1262">
        <v>1393445620</v>
      </c>
      <c r="K1262" s="10">
        <v>1390853620</v>
      </c>
      <c r="L1262" s="15">
        <f t="shared" si="96"/>
        <v>41666.842824074076</v>
      </c>
      <c r="M1262" t="b">
        <v>1</v>
      </c>
      <c r="N1262">
        <v>74</v>
      </c>
      <c r="O1262" t="b">
        <v>1</v>
      </c>
      <c r="P1262" t="s">
        <v>8274</v>
      </c>
      <c r="Q1262" t="str">
        <f t="shared" si="97"/>
        <v>music</v>
      </c>
      <c r="R1262" t="str">
        <f t="shared" si="98"/>
        <v>rock</v>
      </c>
      <c r="S1262">
        <f t="shared" si="99"/>
        <v>2014</v>
      </c>
    </row>
    <row r="1263" spans="1:19" ht="3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s="17">
        <f t="shared" si="95"/>
        <v>1.0125</v>
      </c>
      <c r="G1263" t="s">
        <v>8218</v>
      </c>
      <c r="H1263" t="s">
        <v>8223</v>
      </c>
      <c r="I1263" t="s">
        <v>8245</v>
      </c>
      <c r="J1263">
        <v>1390983227</v>
      </c>
      <c r="K1263" s="10">
        <v>1388391227</v>
      </c>
      <c r="L1263" s="15">
        <f t="shared" si="96"/>
        <v>41638.342905092592</v>
      </c>
      <c r="M1263" t="b">
        <v>1</v>
      </c>
      <c r="N1263">
        <v>52</v>
      </c>
      <c r="O1263" t="b">
        <v>1</v>
      </c>
      <c r="P1263" t="s">
        <v>8274</v>
      </c>
      <c r="Q1263" t="str">
        <f t="shared" si="97"/>
        <v>music</v>
      </c>
      <c r="R1263" t="str">
        <f t="shared" si="98"/>
        <v>rock</v>
      </c>
      <c r="S1263">
        <f t="shared" si="99"/>
        <v>2013</v>
      </c>
    </row>
    <row r="1264" spans="1:19" ht="46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s="17">
        <f t="shared" si="95"/>
        <v>1.2541538461538462</v>
      </c>
      <c r="G1264" t="s">
        <v>8218</v>
      </c>
      <c r="H1264" t="s">
        <v>8228</v>
      </c>
      <c r="I1264" t="s">
        <v>8250</v>
      </c>
      <c r="J1264">
        <v>1392574692</v>
      </c>
      <c r="K1264" s="10">
        <v>1389982692</v>
      </c>
      <c r="L1264" s="15">
        <f t="shared" si="96"/>
        <v>41656.762638888889</v>
      </c>
      <c r="M1264" t="b">
        <v>1</v>
      </c>
      <c r="N1264">
        <v>105</v>
      </c>
      <c r="O1264" t="b">
        <v>1</v>
      </c>
      <c r="P1264" t="s">
        <v>8274</v>
      </c>
      <c r="Q1264" t="str">
        <f t="shared" si="97"/>
        <v>music</v>
      </c>
      <c r="R1264" t="str">
        <f t="shared" si="98"/>
        <v>rock</v>
      </c>
      <c r="S1264">
        <f t="shared" si="99"/>
        <v>2014</v>
      </c>
    </row>
    <row r="1265" spans="1:19" ht="3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s="17">
        <f t="shared" si="95"/>
        <v>1.19</v>
      </c>
      <c r="G1265" t="s">
        <v>8218</v>
      </c>
      <c r="H1265" t="s">
        <v>8223</v>
      </c>
      <c r="I1265" t="s">
        <v>8245</v>
      </c>
      <c r="J1265">
        <v>1396054800</v>
      </c>
      <c r="K1265" s="10">
        <v>1393034470</v>
      </c>
      <c r="L1265" s="15">
        <f t="shared" si="96"/>
        <v>41692.084143518521</v>
      </c>
      <c r="M1265" t="b">
        <v>1</v>
      </c>
      <c r="N1265">
        <v>41</v>
      </c>
      <c r="O1265" t="b">
        <v>1</v>
      </c>
      <c r="P1265" t="s">
        <v>8274</v>
      </c>
      <c r="Q1265" t="str">
        <f t="shared" si="97"/>
        <v>music</v>
      </c>
      <c r="R1265" t="str">
        <f t="shared" si="98"/>
        <v>rock</v>
      </c>
      <c r="S1265">
        <f t="shared" si="99"/>
        <v>2014</v>
      </c>
    </row>
    <row r="1266" spans="1:19" ht="46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s="17">
        <f t="shared" si="95"/>
        <v>1.6646153846153846</v>
      </c>
      <c r="G1266" t="s">
        <v>8218</v>
      </c>
      <c r="H1266" t="s">
        <v>8223</v>
      </c>
      <c r="I1266" t="s">
        <v>8245</v>
      </c>
      <c r="J1266">
        <v>1383062083</v>
      </c>
      <c r="K1266" s="10">
        <v>1380556483</v>
      </c>
      <c r="L1266" s="15">
        <f t="shared" si="96"/>
        <v>41547.662997685184</v>
      </c>
      <c r="M1266" t="b">
        <v>1</v>
      </c>
      <c r="N1266">
        <v>34</v>
      </c>
      <c r="O1266" t="b">
        <v>1</v>
      </c>
      <c r="P1266" t="s">
        <v>8274</v>
      </c>
      <c r="Q1266" t="str">
        <f t="shared" si="97"/>
        <v>music</v>
      </c>
      <c r="R1266" t="str">
        <f t="shared" si="98"/>
        <v>rock</v>
      </c>
      <c r="S1266">
        <f t="shared" si="99"/>
        <v>2013</v>
      </c>
    </row>
    <row r="1267" spans="1:19" ht="6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s="17">
        <f t="shared" si="95"/>
        <v>1.1914771428571429</v>
      </c>
      <c r="G1267" t="s">
        <v>8218</v>
      </c>
      <c r="H1267" t="s">
        <v>8223</v>
      </c>
      <c r="I1267" t="s">
        <v>8245</v>
      </c>
      <c r="J1267">
        <v>1291131815</v>
      </c>
      <c r="K1267" s="10">
        <v>1287071015</v>
      </c>
      <c r="L1267" s="15">
        <f t="shared" si="96"/>
        <v>40465.655266203699</v>
      </c>
      <c r="M1267" t="b">
        <v>1</v>
      </c>
      <c r="N1267">
        <v>66</v>
      </c>
      <c r="O1267" t="b">
        <v>1</v>
      </c>
      <c r="P1267" t="s">
        <v>8274</v>
      </c>
      <c r="Q1267" t="str">
        <f t="shared" si="97"/>
        <v>music</v>
      </c>
      <c r="R1267" t="str">
        <f t="shared" si="98"/>
        <v>rock</v>
      </c>
      <c r="S1267">
        <f t="shared" si="99"/>
        <v>2010</v>
      </c>
    </row>
    <row r="1268" spans="1:19" ht="3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s="17">
        <f t="shared" si="95"/>
        <v>1.0047368421052632</v>
      </c>
      <c r="G1268" t="s">
        <v>8218</v>
      </c>
      <c r="H1268" t="s">
        <v>8223</v>
      </c>
      <c r="I1268" t="s">
        <v>8245</v>
      </c>
      <c r="J1268">
        <v>1389474145</v>
      </c>
      <c r="K1268" s="10">
        <v>1386882145</v>
      </c>
      <c r="L1268" s="15">
        <f t="shared" si="96"/>
        <v>41620.87667824074</v>
      </c>
      <c r="M1268" t="b">
        <v>1</v>
      </c>
      <c r="N1268">
        <v>50</v>
      </c>
      <c r="O1268" t="b">
        <v>1</v>
      </c>
      <c r="P1268" t="s">
        <v>8274</v>
      </c>
      <c r="Q1268" t="str">
        <f t="shared" si="97"/>
        <v>music</v>
      </c>
      <c r="R1268" t="str">
        <f t="shared" si="98"/>
        <v>rock</v>
      </c>
      <c r="S1268">
        <f t="shared" si="99"/>
        <v>2013</v>
      </c>
    </row>
    <row r="1269" spans="1:19" ht="46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s="17">
        <f t="shared" si="95"/>
        <v>1.018</v>
      </c>
      <c r="G1269" t="s">
        <v>8218</v>
      </c>
      <c r="H1269" t="s">
        <v>8223</v>
      </c>
      <c r="I1269" t="s">
        <v>8245</v>
      </c>
      <c r="J1269">
        <v>1374674558</v>
      </c>
      <c r="K1269" s="10">
        <v>1372082558</v>
      </c>
      <c r="L1269" s="15">
        <f t="shared" si="96"/>
        <v>41449.585162037038</v>
      </c>
      <c r="M1269" t="b">
        <v>1</v>
      </c>
      <c r="N1269">
        <v>159</v>
      </c>
      <c r="O1269" t="b">
        <v>1</v>
      </c>
      <c r="P1269" t="s">
        <v>8274</v>
      </c>
      <c r="Q1269" t="str">
        <f t="shared" si="97"/>
        <v>music</v>
      </c>
      <c r="R1269" t="str">
        <f t="shared" si="98"/>
        <v>rock</v>
      </c>
      <c r="S1269">
        <f t="shared" si="99"/>
        <v>2013</v>
      </c>
    </row>
    <row r="1270" spans="1:19" ht="3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s="17">
        <f t="shared" si="95"/>
        <v>1.1666666666666667</v>
      </c>
      <c r="G1270" t="s">
        <v>8218</v>
      </c>
      <c r="H1270" t="s">
        <v>8223</v>
      </c>
      <c r="I1270" t="s">
        <v>8245</v>
      </c>
      <c r="J1270">
        <v>1379708247</v>
      </c>
      <c r="K1270" s="10">
        <v>1377116247</v>
      </c>
      <c r="L1270" s="15">
        <f t="shared" si="96"/>
        <v>41507.845451388886</v>
      </c>
      <c r="M1270" t="b">
        <v>1</v>
      </c>
      <c r="N1270">
        <v>182</v>
      </c>
      <c r="O1270" t="b">
        <v>1</v>
      </c>
      <c r="P1270" t="s">
        <v>8274</v>
      </c>
      <c r="Q1270" t="str">
        <f t="shared" si="97"/>
        <v>music</v>
      </c>
      <c r="R1270" t="str">
        <f t="shared" si="98"/>
        <v>rock</v>
      </c>
      <c r="S1270">
        <f t="shared" si="99"/>
        <v>2013</v>
      </c>
    </row>
    <row r="1271" spans="1:19" ht="46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s="17">
        <f t="shared" si="95"/>
        <v>1.0864893617021276</v>
      </c>
      <c r="G1271" t="s">
        <v>8218</v>
      </c>
      <c r="H1271" t="s">
        <v>8223</v>
      </c>
      <c r="I1271" t="s">
        <v>8245</v>
      </c>
      <c r="J1271">
        <v>1460764800</v>
      </c>
      <c r="K1271" s="10">
        <v>1458157512</v>
      </c>
      <c r="L1271" s="15">
        <f t="shared" si="96"/>
        <v>42445.823055555556</v>
      </c>
      <c r="M1271" t="b">
        <v>1</v>
      </c>
      <c r="N1271">
        <v>206</v>
      </c>
      <c r="O1271" t="b">
        <v>1</v>
      </c>
      <c r="P1271" t="s">
        <v>8274</v>
      </c>
      <c r="Q1271" t="str">
        <f t="shared" si="97"/>
        <v>music</v>
      </c>
      <c r="R1271" t="str">
        <f t="shared" si="98"/>
        <v>rock</v>
      </c>
      <c r="S1271">
        <f t="shared" si="99"/>
        <v>2016</v>
      </c>
    </row>
    <row r="1272" spans="1:19" ht="3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s="17">
        <f t="shared" si="95"/>
        <v>1.1472</v>
      </c>
      <c r="G1272" t="s">
        <v>8218</v>
      </c>
      <c r="H1272" t="s">
        <v>8223</v>
      </c>
      <c r="I1272" t="s">
        <v>8245</v>
      </c>
      <c r="J1272">
        <v>1332704042</v>
      </c>
      <c r="K1272" s="10">
        <v>1327523642</v>
      </c>
      <c r="L1272" s="15">
        <f t="shared" si="96"/>
        <v>40933.85696759259</v>
      </c>
      <c r="M1272" t="b">
        <v>1</v>
      </c>
      <c r="N1272">
        <v>169</v>
      </c>
      <c r="O1272" t="b">
        <v>1</v>
      </c>
      <c r="P1272" t="s">
        <v>8274</v>
      </c>
      <c r="Q1272" t="str">
        <f t="shared" si="97"/>
        <v>music</v>
      </c>
      <c r="R1272" t="str">
        <f t="shared" si="98"/>
        <v>rock</v>
      </c>
      <c r="S1272">
        <f t="shared" si="99"/>
        <v>2012</v>
      </c>
    </row>
    <row r="1273" spans="1:19" ht="46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s="17">
        <f t="shared" si="95"/>
        <v>1.018</v>
      </c>
      <c r="G1273" t="s">
        <v>8218</v>
      </c>
      <c r="H1273" t="s">
        <v>8223</v>
      </c>
      <c r="I1273" t="s">
        <v>8245</v>
      </c>
      <c r="J1273">
        <v>1384363459</v>
      </c>
      <c r="K1273" s="10">
        <v>1381767859</v>
      </c>
      <c r="L1273" s="15">
        <f t="shared" si="96"/>
        <v>41561.683553240742</v>
      </c>
      <c r="M1273" t="b">
        <v>1</v>
      </c>
      <c r="N1273">
        <v>31</v>
      </c>
      <c r="O1273" t="b">
        <v>1</v>
      </c>
      <c r="P1273" t="s">
        <v>8274</v>
      </c>
      <c r="Q1273" t="str">
        <f t="shared" si="97"/>
        <v>music</v>
      </c>
      <c r="R1273" t="str">
        <f t="shared" si="98"/>
        <v>rock</v>
      </c>
      <c r="S1273">
        <f t="shared" si="99"/>
        <v>2013</v>
      </c>
    </row>
    <row r="1274" spans="1:19" ht="46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s="17">
        <f t="shared" si="95"/>
        <v>1.06</v>
      </c>
      <c r="G1274" t="s">
        <v>8218</v>
      </c>
      <c r="H1274" t="s">
        <v>8223</v>
      </c>
      <c r="I1274" t="s">
        <v>8245</v>
      </c>
      <c r="J1274">
        <v>1276574400</v>
      </c>
      <c r="K1274" s="10">
        <v>1270576379</v>
      </c>
      <c r="L1274" s="15">
        <f t="shared" si="96"/>
        <v>40274.745127314818</v>
      </c>
      <c r="M1274" t="b">
        <v>1</v>
      </c>
      <c r="N1274">
        <v>28</v>
      </c>
      <c r="O1274" t="b">
        <v>1</v>
      </c>
      <c r="P1274" t="s">
        <v>8274</v>
      </c>
      <c r="Q1274" t="str">
        <f t="shared" si="97"/>
        <v>music</v>
      </c>
      <c r="R1274" t="str">
        <f t="shared" si="98"/>
        <v>rock</v>
      </c>
      <c r="S1274">
        <f t="shared" si="99"/>
        <v>2010</v>
      </c>
    </row>
    <row r="1275" spans="1:19" ht="3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s="17">
        <f t="shared" si="95"/>
        <v>1.0349999999999999</v>
      </c>
      <c r="G1275" t="s">
        <v>8218</v>
      </c>
      <c r="H1275" t="s">
        <v>8228</v>
      </c>
      <c r="I1275" t="s">
        <v>8250</v>
      </c>
      <c r="J1275">
        <v>1409506291</v>
      </c>
      <c r="K1275" s="10">
        <v>1406914291</v>
      </c>
      <c r="L1275" s="15">
        <f t="shared" si="96"/>
        <v>41852.730219907404</v>
      </c>
      <c r="M1275" t="b">
        <v>1</v>
      </c>
      <c r="N1275">
        <v>54</v>
      </c>
      <c r="O1275" t="b">
        <v>1</v>
      </c>
      <c r="P1275" t="s">
        <v>8274</v>
      </c>
      <c r="Q1275" t="str">
        <f t="shared" si="97"/>
        <v>music</v>
      </c>
      <c r="R1275" t="str">
        <f t="shared" si="98"/>
        <v>rock</v>
      </c>
      <c r="S1275">
        <f t="shared" si="99"/>
        <v>2014</v>
      </c>
    </row>
    <row r="1276" spans="1:19" ht="46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s="17">
        <f t="shared" si="95"/>
        <v>1.5497535999999998</v>
      </c>
      <c r="G1276" t="s">
        <v>8218</v>
      </c>
      <c r="H1276" t="s">
        <v>8223</v>
      </c>
      <c r="I1276" t="s">
        <v>8245</v>
      </c>
      <c r="J1276">
        <v>1346344425</v>
      </c>
      <c r="K1276" s="10">
        <v>1343320425</v>
      </c>
      <c r="L1276" s="15">
        <f t="shared" si="96"/>
        <v>41116.690104166664</v>
      </c>
      <c r="M1276" t="b">
        <v>1</v>
      </c>
      <c r="N1276">
        <v>467</v>
      </c>
      <c r="O1276" t="b">
        <v>1</v>
      </c>
      <c r="P1276" t="s">
        <v>8274</v>
      </c>
      <c r="Q1276" t="str">
        <f t="shared" si="97"/>
        <v>music</v>
      </c>
      <c r="R1276" t="str">
        <f t="shared" si="98"/>
        <v>rock</v>
      </c>
      <c r="S1276">
        <f t="shared" si="99"/>
        <v>2012</v>
      </c>
    </row>
    <row r="1277" spans="1:19" ht="46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s="17">
        <f t="shared" si="95"/>
        <v>1.6214066666666667</v>
      </c>
      <c r="G1277" t="s">
        <v>8218</v>
      </c>
      <c r="H1277" t="s">
        <v>8223</v>
      </c>
      <c r="I1277" t="s">
        <v>8245</v>
      </c>
      <c r="J1277">
        <v>1375908587</v>
      </c>
      <c r="K1277" s="10">
        <v>1372884587</v>
      </c>
      <c r="L1277" s="15">
        <f t="shared" si="96"/>
        <v>41458.867905092593</v>
      </c>
      <c r="M1277" t="b">
        <v>1</v>
      </c>
      <c r="N1277">
        <v>389</v>
      </c>
      <c r="O1277" t="b">
        <v>1</v>
      </c>
      <c r="P1277" t="s">
        <v>8274</v>
      </c>
      <c r="Q1277" t="str">
        <f t="shared" si="97"/>
        <v>music</v>
      </c>
      <c r="R1277" t="str">
        <f t="shared" si="98"/>
        <v>rock</v>
      </c>
      <c r="S1277">
        <f t="shared" si="99"/>
        <v>2013</v>
      </c>
    </row>
    <row r="1278" spans="1:19" ht="3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s="17">
        <f t="shared" si="95"/>
        <v>1.0442100000000001</v>
      </c>
      <c r="G1278" t="s">
        <v>8218</v>
      </c>
      <c r="H1278" t="s">
        <v>8223</v>
      </c>
      <c r="I1278" t="s">
        <v>8245</v>
      </c>
      <c r="J1278">
        <v>1251777600</v>
      </c>
      <c r="K1278" s="10">
        <v>1247504047</v>
      </c>
      <c r="L1278" s="15">
        <f t="shared" si="96"/>
        <v>40007.704247685186</v>
      </c>
      <c r="M1278" t="b">
        <v>1</v>
      </c>
      <c r="N1278">
        <v>68</v>
      </c>
      <c r="O1278" t="b">
        <v>1</v>
      </c>
      <c r="P1278" t="s">
        <v>8274</v>
      </c>
      <c r="Q1278" t="str">
        <f t="shared" si="97"/>
        <v>music</v>
      </c>
      <c r="R1278" t="str">
        <f t="shared" si="98"/>
        <v>rock</v>
      </c>
      <c r="S1278">
        <f t="shared" si="99"/>
        <v>2009</v>
      </c>
    </row>
    <row r="1279" spans="1:19" ht="46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s="17">
        <f t="shared" si="95"/>
        <v>1.0612433333333333</v>
      </c>
      <c r="G1279" t="s">
        <v>8218</v>
      </c>
      <c r="H1279" t="s">
        <v>8223</v>
      </c>
      <c r="I1279" t="s">
        <v>8245</v>
      </c>
      <c r="J1279">
        <v>1346765347</v>
      </c>
      <c r="K1279" s="10">
        <v>1343741347</v>
      </c>
      <c r="L1279" s="15">
        <f t="shared" si="96"/>
        <v>41121.561886574076</v>
      </c>
      <c r="M1279" t="b">
        <v>1</v>
      </c>
      <c r="N1279">
        <v>413</v>
      </c>
      <c r="O1279" t="b">
        <v>1</v>
      </c>
      <c r="P1279" t="s">
        <v>8274</v>
      </c>
      <c r="Q1279" t="str">
        <f t="shared" si="97"/>
        <v>music</v>
      </c>
      <c r="R1279" t="str">
        <f t="shared" si="98"/>
        <v>rock</v>
      </c>
      <c r="S1279">
        <f t="shared" si="99"/>
        <v>2012</v>
      </c>
    </row>
    <row r="1280" spans="1:19" ht="46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s="17">
        <f t="shared" si="95"/>
        <v>1.5493846153846154</v>
      </c>
      <c r="G1280" t="s">
        <v>8218</v>
      </c>
      <c r="H1280" t="s">
        <v>8223</v>
      </c>
      <c r="I1280" t="s">
        <v>8245</v>
      </c>
      <c r="J1280">
        <v>1403661600</v>
      </c>
      <c r="K1280" s="10">
        <v>1401196766</v>
      </c>
      <c r="L1280" s="15">
        <f t="shared" si="96"/>
        <v>41786.555162037039</v>
      </c>
      <c r="M1280" t="b">
        <v>1</v>
      </c>
      <c r="N1280">
        <v>190</v>
      </c>
      <c r="O1280" t="b">
        <v>1</v>
      </c>
      <c r="P1280" t="s">
        <v>8274</v>
      </c>
      <c r="Q1280" t="str">
        <f t="shared" si="97"/>
        <v>music</v>
      </c>
      <c r="R1280" t="str">
        <f t="shared" si="98"/>
        <v>rock</v>
      </c>
      <c r="S1280">
        <f t="shared" si="99"/>
        <v>2014</v>
      </c>
    </row>
    <row r="1281" spans="1:19" ht="46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s="17">
        <f t="shared" si="95"/>
        <v>1.1077157238734421</v>
      </c>
      <c r="G1281" t="s">
        <v>8218</v>
      </c>
      <c r="H1281" t="s">
        <v>8223</v>
      </c>
      <c r="I1281" t="s">
        <v>8245</v>
      </c>
      <c r="J1281">
        <v>1395624170</v>
      </c>
      <c r="K1281" s="10">
        <v>1392171770</v>
      </c>
      <c r="L1281" s="15">
        <f t="shared" si="96"/>
        <v>41682.099189814813</v>
      </c>
      <c r="M1281" t="b">
        <v>1</v>
      </c>
      <c r="N1281">
        <v>189</v>
      </c>
      <c r="O1281" t="b">
        <v>1</v>
      </c>
      <c r="P1281" t="s">
        <v>8274</v>
      </c>
      <c r="Q1281" t="str">
        <f t="shared" si="97"/>
        <v>music</v>
      </c>
      <c r="R1281" t="str">
        <f t="shared" si="98"/>
        <v>rock</v>
      </c>
      <c r="S1281">
        <f t="shared" si="99"/>
        <v>2014</v>
      </c>
    </row>
    <row r="1282" spans="1:19" ht="46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s="17">
        <f t="shared" si="95"/>
        <v>1.1091186666666666</v>
      </c>
      <c r="G1282" t="s">
        <v>8218</v>
      </c>
      <c r="H1282" t="s">
        <v>8223</v>
      </c>
      <c r="I1282" t="s">
        <v>8245</v>
      </c>
      <c r="J1282">
        <v>1299003054</v>
      </c>
      <c r="K1282" s="10">
        <v>1291227054</v>
      </c>
      <c r="L1282" s="15">
        <f t="shared" si="96"/>
        <v>40513.757569444446</v>
      </c>
      <c r="M1282" t="b">
        <v>1</v>
      </c>
      <c r="N1282">
        <v>130</v>
      </c>
      <c r="O1282" t="b">
        <v>1</v>
      </c>
      <c r="P1282" t="s">
        <v>8274</v>
      </c>
      <c r="Q1282" t="str">
        <f t="shared" si="97"/>
        <v>music</v>
      </c>
      <c r="R1282" t="str">
        <f t="shared" si="98"/>
        <v>rock</v>
      </c>
      <c r="S1282">
        <f t="shared" si="99"/>
        <v>2010</v>
      </c>
    </row>
    <row r="1283" spans="1:19" ht="46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s="17">
        <f t="shared" ref="F1283:F1346" si="100">E1283/D1283</f>
        <v>1.1071428571428572</v>
      </c>
      <c r="G1283" t="s">
        <v>8218</v>
      </c>
      <c r="H1283" t="s">
        <v>8223</v>
      </c>
      <c r="I1283" t="s">
        <v>8245</v>
      </c>
      <c r="J1283">
        <v>1375033836</v>
      </c>
      <c r="K1283" s="10">
        <v>1373305836</v>
      </c>
      <c r="L1283" s="15">
        <f t="shared" ref="L1283:L1346" si="101">(K1283/86400)+ DATE(1970,1,1)</f>
        <v>41463.743472222224</v>
      </c>
      <c r="M1283" t="b">
        <v>1</v>
      </c>
      <c r="N1283">
        <v>74</v>
      </c>
      <c r="O1283" t="b">
        <v>1</v>
      </c>
      <c r="P1283" t="s">
        <v>8274</v>
      </c>
      <c r="Q1283" t="str">
        <f t="shared" ref="Q1283:Q1346" si="102">LEFT(P1283, SEARCH("/",P1283)-1)</f>
        <v>music</v>
      </c>
      <c r="R1283" t="str">
        <f t="shared" ref="R1283:R1346" si="103">RIGHT(P1283,LEN(P1283)-FIND("/",P1283))</f>
        <v>rock</v>
      </c>
      <c r="S1283">
        <f t="shared" ref="S1283:S1346" si="104">YEAR(L1283)</f>
        <v>2013</v>
      </c>
    </row>
    <row r="1284" spans="1:19" ht="46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s="17">
        <f t="shared" si="100"/>
        <v>1.2361333333333333</v>
      </c>
      <c r="G1284" t="s">
        <v>8218</v>
      </c>
      <c r="H1284" t="s">
        <v>8223</v>
      </c>
      <c r="I1284" t="s">
        <v>8245</v>
      </c>
      <c r="J1284">
        <v>1386565140</v>
      </c>
      <c r="K1284" s="10">
        <v>1383909855</v>
      </c>
      <c r="L1284" s="15">
        <f t="shared" si="101"/>
        <v>41586.475173611107</v>
      </c>
      <c r="M1284" t="b">
        <v>1</v>
      </c>
      <c r="N1284">
        <v>274</v>
      </c>
      <c r="O1284" t="b">
        <v>1</v>
      </c>
      <c r="P1284" t="s">
        <v>8274</v>
      </c>
      <c r="Q1284" t="str">
        <f t="shared" si="102"/>
        <v>music</v>
      </c>
      <c r="R1284" t="str">
        <f t="shared" si="103"/>
        <v>rock</v>
      </c>
      <c r="S1284">
        <f t="shared" si="104"/>
        <v>2013</v>
      </c>
    </row>
    <row r="1285" spans="1:19" ht="46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s="17">
        <f t="shared" si="100"/>
        <v>2.1105</v>
      </c>
      <c r="G1285" t="s">
        <v>8218</v>
      </c>
      <c r="H1285" t="s">
        <v>8223</v>
      </c>
      <c r="I1285" t="s">
        <v>8245</v>
      </c>
      <c r="J1285">
        <v>1362974400</v>
      </c>
      <c r="K1285" s="10">
        <v>1360948389</v>
      </c>
      <c r="L1285" s="15">
        <f t="shared" si="101"/>
        <v>41320.717465277776</v>
      </c>
      <c r="M1285" t="b">
        <v>1</v>
      </c>
      <c r="N1285">
        <v>22</v>
      </c>
      <c r="O1285" t="b">
        <v>1</v>
      </c>
      <c r="P1285" t="s">
        <v>8274</v>
      </c>
      <c r="Q1285" t="str">
        <f t="shared" si="102"/>
        <v>music</v>
      </c>
      <c r="R1285" t="str">
        <f t="shared" si="103"/>
        <v>rock</v>
      </c>
      <c r="S1285">
        <f t="shared" si="104"/>
        <v>2013</v>
      </c>
    </row>
    <row r="1286" spans="1:19" ht="46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s="17">
        <f t="shared" si="100"/>
        <v>1.01</v>
      </c>
      <c r="G1286" t="s">
        <v>8218</v>
      </c>
      <c r="H1286" t="s">
        <v>8223</v>
      </c>
      <c r="I1286" t="s">
        <v>8245</v>
      </c>
      <c r="J1286">
        <v>1483203540</v>
      </c>
      <c r="K1286" s="10">
        <v>1481175482</v>
      </c>
      <c r="L1286" s="15">
        <f t="shared" si="101"/>
        <v>42712.23474537037</v>
      </c>
      <c r="M1286" t="b">
        <v>0</v>
      </c>
      <c r="N1286">
        <v>31</v>
      </c>
      <c r="O1286" t="b">
        <v>1</v>
      </c>
      <c r="P1286" t="s">
        <v>8269</v>
      </c>
      <c r="Q1286" t="str">
        <f t="shared" si="102"/>
        <v>theater</v>
      </c>
      <c r="R1286" t="str">
        <f t="shared" si="103"/>
        <v>plays</v>
      </c>
      <c r="S1286">
        <f t="shared" si="104"/>
        <v>2016</v>
      </c>
    </row>
    <row r="1287" spans="1:19" ht="46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s="17">
        <f t="shared" si="100"/>
        <v>1.0165</v>
      </c>
      <c r="G1287" t="s">
        <v>8218</v>
      </c>
      <c r="H1287" t="s">
        <v>8224</v>
      </c>
      <c r="I1287" t="s">
        <v>8246</v>
      </c>
      <c r="J1287">
        <v>1434808775</v>
      </c>
      <c r="K1287" s="10">
        <v>1433512775</v>
      </c>
      <c r="L1287" s="15">
        <f t="shared" si="101"/>
        <v>42160.583043981482</v>
      </c>
      <c r="M1287" t="b">
        <v>0</v>
      </c>
      <c r="N1287">
        <v>63</v>
      </c>
      <c r="O1287" t="b">
        <v>1</v>
      </c>
      <c r="P1287" t="s">
        <v>8269</v>
      </c>
      <c r="Q1287" t="str">
        <f t="shared" si="102"/>
        <v>theater</v>
      </c>
      <c r="R1287" t="str">
        <f t="shared" si="103"/>
        <v>plays</v>
      </c>
      <c r="S1287">
        <f t="shared" si="104"/>
        <v>2015</v>
      </c>
    </row>
    <row r="1288" spans="1:19" ht="46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s="17">
        <f t="shared" si="100"/>
        <v>1.0833333333333333</v>
      </c>
      <c r="G1288" t="s">
        <v>8218</v>
      </c>
      <c r="H1288" t="s">
        <v>8224</v>
      </c>
      <c r="I1288" t="s">
        <v>8246</v>
      </c>
      <c r="J1288">
        <v>1424181600</v>
      </c>
      <c r="K1288" s="10">
        <v>1423041227</v>
      </c>
      <c r="L1288" s="15">
        <f t="shared" si="101"/>
        <v>42039.384571759263</v>
      </c>
      <c r="M1288" t="b">
        <v>0</v>
      </c>
      <c r="N1288">
        <v>20</v>
      </c>
      <c r="O1288" t="b">
        <v>1</v>
      </c>
      <c r="P1288" t="s">
        <v>8269</v>
      </c>
      <c r="Q1288" t="str">
        <f t="shared" si="102"/>
        <v>theater</v>
      </c>
      <c r="R1288" t="str">
        <f t="shared" si="103"/>
        <v>plays</v>
      </c>
      <c r="S1288">
        <f t="shared" si="104"/>
        <v>2015</v>
      </c>
    </row>
    <row r="1289" spans="1:19" ht="6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s="17">
        <f t="shared" si="100"/>
        <v>2.42</v>
      </c>
      <c r="G1289" t="s">
        <v>8218</v>
      </c>
      <c r="H1289" t="s">
        <v>8224</v>
      </c>
      <c r="I1289" t="s">
        <v>8246</v>
      </c>
      <c r="J1289">
        <v>1434120856</v>
      </c>
      <c r="K1289" s="10">
        <v>1428936856</v>
      </c>
      <c r="L1289" s="15">
        <f t="shared" si="101"/>
        <v>42107.621018518519</v>
      </c>
      <c r="M1289" t="b">
        <v>0</v>
      </c>
      <c r="N1289">
        <v>25</v>
      </c>
      <c r="O1289" t="b">
        <v>1</v>
      </c>
      <c r="P1289" t="s">
        <v>8269</v>
      </c>
      <c r="Q1289" t="str">
        <f t="shared" si="102"/>
        <v>theater</v>
      </c>
      <c r="R1289" t="str">
        <f t="shared" si="103"/>
        <v>plays</v>
      </c>
      <c r="S1289">
        <f t="shared" si="104"/>
        <v>2015</v>
      </c>
    </row>
    <row r="1290" spans="1:19" ht="46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s="17">
        <f t="shared" si="100"/>
        <v>1.0044999999999999</v>
      </c>
      <c r="G1290" t="s">
        <v>8218</v>
      </c>
      <c r="H1290" t="s">
        <v>8223</v>
      </c>
      <c r="I1290" t="s">
        <v>8245</v>
      </c>
      <c r="J1290">
        <v>1470801600</v>
      </c>
      <c r="K1290" s="10">
        <v>1468122163</v>
      </c>
      <c r="L1290" s="15">
        <f t="shared" si="101"/>
        <v>42561.154664351852</v>
      </c>
      <c r="M1290" t="b">
        <v>0</v>
      </c>
      <c r="N1290">
        <v>61</v>
      </c>
      <c r="O1290" t="b">
        <v>1</v>
      </c>
      <c r="P1290" t="s">
        <v>8269</v>
      </c>
      <c r="Q1290" t="str">
        <f t="shared" si="102"/>
        <v>theater</v>
      </c>
      <c r="R1290" t="str">
        <f t="shared" si="103"/>
        <v>plays</v>
      </c>
      <c r="S1290">
        <f t="shared" si="104"/>
        <v>2016</v>
      </c>
    </row>
    <row r="1291" spans="1:19" ht="46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s="17">
        <f t="shared" si="100"/>
        <v>1.2506666666666666</v>
      </c>
      <c r="G1291" t="s">
        <v>8218</v>
      </c>
      <c r="H1291" t="s">
        <v>8223</v>
      </c>
      <c r="I1291" t="s">
        <v>8245</v>
      </c>
      <c r="J1291">
        <v>1483499645</v>
      </c>
      <c r="K1291" s="10">
        <v>1480907645</v>
      </c>
      <c r="L1291" s="15">
        <f t="shared" si="101"/>
        <v>42709.134780092594</v>
      </c>
      <c r="M1291" t="b">
        <v>0</v>
      </c>
      <c r="N1291">
        <v>52</v>
      </c>
      <c r="O1291" t="b">
        <v>1</v>
      </c>
      <c r="P1291" t="s">
        <v>8269</v>
      </c>
      <c r="Q1291" t="str">
        <f t="shared" si="102"/>
        <v>theater</v>
      </c>
      <c r="R1291" t="str">
        <f t="shared" si="103"/>
        <v>plays</v>
      </c>
      <c r="S1291">
        <f t="shared" si="104"/>
        <v>2016</v>
      </c>
    </row>
    <row r="1292" spans="1:19" ht="3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s="17">
        <f t="shared" si="100"/>
        <v>1.0857142857142856</v>
      </c>
      <c r="G1292" t="s">
        <v>8218</v>
      </c>
      <c r="H1292" t="s">
        <v>8223</v>
      </c>
      <c r="I1292" t="s">
        <v>8245</v>
      </c>
      <c r="J1292">
        <v>1429772340</v>
      </c>
      <c r="K1292" s="10">
        <v>1427121931</v>
      </c>
      <c r="L1292" s="15">
        <f t="shared" si="101"/>
        <v>42086.614942129629</v>
      </c>
      <c r="M1292" t="b">
        <v>0</v>
      </c>
      <c r="N1292">
        <v>86</v>
      </c>
      <c r="O1292" t="b">
        <v>1</v>
      </c>
      <c r="P1292" t="s">
        <v>8269</v>
      </c>
      <c r="Q1292" t="str">
        <f t="shared" si="102"/>
        <v>theater</v>
      </c>
      <c r="R1292" t="str">
        <f t="shared" si="103"/>
        <v>plays</v>
      </c>
      <c r="S1292">
        <f t="shared" si="104"/>
        <v>2015</v>
      </c>
    </row>
    <row r="1293" spans="1:19" ht="46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s="17">
        <f t="shared" si="100"/>
        <v>1.4570000000000001</v>
      </c>
      <c r="G1293" t="s">
        <v>8218</v>
      </c>
      <c r="H1293" t="s">
        <v>8223</v>
      </c>
      <c r="I1293" t="s">
        <v>8245</v>
      </c>
      <c r="J1293">
        <v>1428390000</v>
      </c>
      <c r="K1293" s="10">
        <v>1425224391</v>
      </c>
      <c r="L1293" s="15">
        <f t="shared" si="101"/>
        <v>42064.652673611112</v>
      </c>
      <c r="M1293" t="b">
        <v>0</v>
      </c>
      <c r="N1293">
        <v>42</v>
      </c>
      <c r="O1293" t="b">
        <v>1</v>
      </c>
      <c r="P1293" t="s">
        <v>8269</v>
      </c>
      <c r="Q1293" t="str">
        <f t="shared" si="102"/>
        <v>theater</v>
      </c>
      <c r="R1293" t="str">
        <f t="shared" si="103"/>
        <v>plays</v>
      </c>
      <c r="S1293">
        <f t="shared" si="104"/>
        <v>2015</v>
      </c>
    </row>
    <row r="1294" spans="1:19" ht="46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s="17">
        <f t="shared" si="100"/>
        <v>1.1000000000000001</v>
      </c>
      <c r="G1294" t="s">
        <v>8218</v>
      </c>
      <c r="H1294" t="s">
        <v>8224</v>
      </c>
      <c r="I1294" t="s">
        <v>8246</v>
      </c>
      <c r="J1294">
        <v>1444172340</v>
      </c>
      <c r="K1294" s="10">
        <v>1441822828</v>
      </c>
      <c r="L1294" s="15">
        <f t="shared" si="101"/>
        <v>42256.764212962968</v>
      </c>
      <c r="M1294" t="b">
        <v>0</v>
      </c>
      <c r="N1294">
        <v>52</v>
      </c>
      <c r="O1294" t="b">
        <v>1</v>
      </c>
      <c r="P1294" t="s">
        <v>8269</v>
      </c>
      <c r="Q1294" t="str">
        <f t="shared" si="102"/>
        <v>theater</v>
      </c>
      <c r="R1294" t="str">
        <f t="shared" si="103"/>
        <v>plays</v>
      </c>
      <c r="S1294">
        <f t="shared" si="104"/>
        <v>2015</v>
      </c>
    </row>
    <row r="1295" spans="1:19" ht="46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s="17">
        <f t="shared" si="100"/>
        <v>1.0223333333333333</v>
      </c>
      <c r="G1295" t="s">
        <v>8218</v>
      </c>
      <c r="H1295" t="s">
        <v>8223</v>
      </c>
      <c r="I1295" t="s">
        <v>8245</v>
      </c>
      <c r="J1295">
        <v>1447523371</v>
      </c>
      <c r="K1295" s="10">
        <v>1444927771</v>
      </c>
      <c r="L1295" s="15">
        <f t="shared" si="101"/>
        <v>42292.701053240744</v>
      </c>
      <c r="M1295" t="b">
        <v>0</v>
      </c>
      <c r="N1295">
        <v>120</v>
      </c>
      <c r="O1295" t="b">
        <v>1</v>
      </c>
      <c r="P1295" t="s">
        <v>8269</v>
      </c>
      <c r="Q1295" t="str">
        <f t="shared" si="102"/>
        <v>theater</v>
      </c>
      <c r="R1295" t="str">
        <f t="shared" si="103"/>
        <v>plays</v>
      </c>
      <c r="S1295">
        <f t="shared" si="104"/>
        <v>2015</v>
      </c>
    </row>
    <row r="1296" spans="1:19" ht="46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s="17">
        <f t="shared" si="100"/>
        <v>1.22</v>
      </c>
      <c r="G1296" t="s">
        <v>8218</v>
      </c>
      <c r="H1296" t="s">
        <v>8224</v>
      </c>
      <c r="I1296" t="s">
        <v>8246</v>
      </c>
      <c r="J1296">
        <v>1445252400</v>
      </c>
      <c r="K1296" s="10">
        <v>1443696797</v>
      </c>
      <c r="L1296" s="15">
        <f t="shared" si="101"/>
        <v>42278.453668981485</v>
      </c>
      <c r="M1296" t="b">
        <v>0</v>
      </c>
      <c r="N1296">
        <v>22</v>
      </c>
      <c r="O1296" t="b">
        <v>1</v>
      </c>
      <c r="P1296" t="s">
        <v>8269</v>
      </c>
      <c r="Q1296" t="str">
        <f t="shared" si="102"/>
        <v>theater</v>
      </c>
      <c r="R1296" t="str">
        <f t="shared" si="103"/>
        <v>plays</v>
      </c>
      <c r="S1296">
        <f t="shared" si="104"/>
        <v>2015</v>
      </c>
    </row>
    <row r="1297" spans="1:19" ht="46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s="17">
        <f t="shared" si="100"/>
        <v>1.0196000000000001</v>
      </c>
      <c r="G1297" t="s">
        <v>8218</v>
      </c>
      <c r="H1297" t="s">
        <v>8224</v>
      </c>
      <c r="I1297" t="s">
        <v>8246</v>
      </c>
      <c r="J1297">
        <v>1438189200</v>
      </c>
      <c r="K1297" s="10">
        <v>1435585497</v>
      </c>
      <c r="L1297" s="15">
        <f t="shared" si="101"/>
        <v>42184.572881944448</v>
      </c>
      <c r="M1297" t="b">
        <v>0</v>
      </c>
      <c r="N1297">
        <v>64</v>
      </c>
      <c r="O1297" t="b">
        <v>1</v>
      </c>
      <c r="P1297" t="s">
        <v>8269</v>
      </c>
      <c r="Q1297" t="str">
        <f t="shared" si="102"/>
        <v>theater</v>
      </c>
      <c r="R1297" t="str">
        <f t="shared" si="103"/>
        <v>plays</v>
      </c>
      <c r="S1297">
        <f t="shared" si="104"/>
        <v>2015</v>
      </c>
    </row>
    <row r="1298" spans="1:19" ht="46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s="17">
        <f t="shared" si="100"/>
        <v>1.411764705882353</v>
      </c>
      <c r="G1298" t="s">
        <v>8218</v>
      </c>
      <c r="H1298" t="s">
        <v>8224</v>
      </c>
      <c r="I1298" t="s">
        <v>8246</v>
      </c>
      <c r="J1298">
        <v>1457914373</v>
      </c>
      <c r="K1298" s="10">
        <v>1456189973</v>
      </c>
      <c r="L1298" s="15">
        <f t="shared" si="101"/>
        <v>42423.050613425927</v>
      </c>
      <c r="M1298" t="b">
        <v>0</v>
      </c>
      <c r="N1298">
        <v>23</v>
      </c>
      <c r="O1298" t="b">
        <v>1</v>
      </c>
      <c r="P1298" t="s">
        <v>8269</v>
      </c>
      <c r="Q1298" t="str">
        <f t="shared" si="102"/>
        <v>theater</v>
      </c>
      <c r="R1298" t="str">
        <f t="shared" si="103"/>
        <v>plays</v>
      </c>
      <c r="S1298">
        <f t="shared" si="104"/>
        <v>2016</v>
      </c>
    </row>
    <row r="1299" spans="1:19" ht="46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s="17">
        <f t="shared" si="100"/>
        <v>1.0952500000000001</v>
      </c>
      <c r="G1299" t="s">
        <v>8218</v>
      </c>
      <c r="H1299" t="s">
        <v>8223</v>
      </c>
      <c r="I1299" t="s">
        <v>8245</v>
      </c>
      <c r="J1299">
        <v>1462125358</v>
      </c>
      <c r="K1299" s="10">
        <v>1459533358</v>
      </c>
      <c r="L1299" s="15">
        <f t="shared" si="101"/>
        <v>42461.747199074074</v>
      </c>
      <c r="M1299" t="b">
        <v>0</v>
      </c>
      <c r="N1299">
        <v>238</v>
      </c>
      <c r="O1299" t="b">
        <v>1</v>
      </c>
      <c r="P1299" t="s">
        <v>8269</v>
      </c>
      <c r="Q1299" t="str">
        <f t="shared" si="102"/>
        <v>theater</v>
      </c>
      <c r="R1299" t="str">
        <f t="shared" si="103"/>
        <v>plays</v>
      </c>
      <c r="S1299">
        <f t="shared" si="104"/>
        <v>2016</v>
      </c>
    </row>
    <row r="1300" spans="1:19" ht="46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s="17">
        <f t="shared" si="100"/>
        <v>1.0465</v>
      </c>
      <c r="G1300" t="s">
        <v>8218</v>
      </c>
      <c r="H1300" t="s">
        <v>8224</v>
      </c>
      <c r="I1300" t="s">
        <v>8246</v>
      </c>
      <c r="J1300">
        <v>1461860432</v>
      </c>
      <c r="K1300" s="10">
        <v>1459268432</v>
      </c>
      <c r="L1300" s="15">
        <f t="shared" si="101"/>
        <v>42458.680925925924</v>
      </c>
      <c r="M1300" t="b">
        <v>0</v>
      </c>
      <c r="N1300">
        <v>33</v>
      </c>
      <c r="O1300" t="b">
        <v>1</v>
      </c>
      <c r="P1300" t="s">
        <v>8269</v>
      </c>
      <c r="Q1300" t="str">
        <f t="shared" si="102"/>
        <v>theater</v>
      </c>
      <c r="R1300" t="str">
        <f t="shared" si="103"/>
        <v>plays</v>
      </c>
      <c r="S1300">
        <f t="shared" si="104"/>
        <v>2016</v>
      </c>
    </row>
    <row r="1301" spans="1:19" ht="46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s="17">
        <f t="shared" si="100"/>
        <v>1.24</v>
      </c>
      <c r="G1301" t="s">
        <v>8218</v>
      </c>
      <c r="H1301" t="s">
        <v>8223</v>
      </c>
      <c r="I1301" t="s">
        <v>8245</v>
      </c>
      <c r="J1301">
        <v>1436902359</v>
      </c>
      <c r="K1301" s="10">
        <v>1434310359</v>
      </c>
      <c r="L1301" s="15">
        <f t="shared" si="101"/>
        <v>42169.814340277779</v>
      </c>
      <c r="M1301" t="b">
        <v>0</v>
      </c>
      <c r="N1301">
        <v>32</v>
      </c>
      <c r="O1301" t="b">
        <v>1</v>
      </c>
      <c r="P1301" t="s">
        <v>8269</v>
      </c>
      <c r="Q1301" t="str">
        <f t="shared" si="102"/>
        <v>theater</v>
      </c>
      <c r="R1301" t="str">
        <f t="shared" si="103"/>
        <v>plays</v>
      </c>
      <c r="S1301">
        <f t="shared" si="104"/>
        <v>2015</v>
      </c>
    </row>
    <row r="1302" spans="1:19" ht="46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s="17">
        <f t="shared" si="100"/>
        <v>1.35</v>
      </c>
      <c r="G1302" t="s">
        <v>8218</v>
      </c>
      <c r="H1302" t="s">
        <v>8223</v>
      </c>
      <c r="I1302" t="s">
        <v>8245</v>
      </c>
      <c r="J1302">
        <v>1464807420</v>
      </c>
      <c r="K1302" s="10">
        <v>1461427938</v>
      </c>
      <c r="L1302" s="15">
        <f t="shared" si="101"/>
        <v>42483.675208333334</v>
      </c>
      <c r="M1302" t="b">
        <v>0</v>
      </c>
      <c r="N1302">
        <v>24</v>
      </c>
      <c r="O1302" t="b">
        <v>1</v>
      </c>
      <c r="P1302" t="s">
        <v>8269</v>
      </c>
      <c r="Q1302" t="str">
        <f t="shared" si="102"/>
        <v>theater</v>
      </c>
      <c r="R1302" t="str">
        <f t="shared" si="103"/>
        <v>plays</v>
      </c>
      <c r="S1302">
        <f t="shared" si="104"/>
        <v>2016</v>
      </c>
    </row>
    <row r="1303" spans="1:19" ht="46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s="17">
        <f t="shared" si="100"/>
        <v>1.0275000000000001</v>
      </c>
      <c r="G1303" t="s">
        <v>8218</v>
      </c>
      <c r="H1303" t="s">
        <v>8223</v>
      </c>
      <c r="I1303" t="s">
        <v>8245</v>
      </c>
      <c r="J1303">
        <v>1437447600</v>
      </c>
      <c r="K1303" s="10">
        <v>1436551178</v>
      </c>
      <c r="L1303" s="15">
        <f t="shared" si="101"/>
        <v>42195.749745370369</v>
      </c>
      <c r="M1303" t="b">
        <v>0</v>
      </c>
      <c r="N1303">
        <v>29</v>
      </c>
      <c r="O1303" t="b">
        <v>1</v>
      </c>
      <c r="P1303" t="s">
        <v>8269</v>
      </c>
      <c r="Q1303" t="str">
        <f t="shared" si="102"/>
        <v>theater</v>
      </c>
      <c r="R1303" t="str">
        <f t="shared" si="103"/>
        <v>plays</v>
      </c>
      <c r="S1303">
        <f t="shared" si="104"/>
        <v>2015</v>
      </c>
    </row>
    <row r="1304" spans="1:19" ht="46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s="17">
        <f t="shared" si="100"/>
        <v>1</v>
      </c>
      <c r="G1304" t="s">
        <v>8218</v>
      </c>
      <c r="H1304" t="s">
        <v>8223</v>
      </c>
      <c r="I1304" t="s">
        <v>8245</v>
      </c>
      <c r="J1304">
        <v>1480559011</v>
      </c>
      <c r="K1304" s="10">
        <v>1477963411</v>
      </c>
      <c r="L1304" s="15">
        <f t="shared" si="101"/>
        <v>42675.057997685188</v>
      </c>
      <c r="M1304" t="b">
        <v>0</v>
      </c>
      <c r="N1304">
        <v>50</v>
      </c>
      <c r="O1304" t="b">
        <v>1</v>
      </c>
      <c r="P1304" t="s">
        <v>8269</v>
      </c>
      <c r="Q1304" t="str">
        <f t="shared" si="102"/>
        <v>theater</v>
      </c>
      <c r="R1304" t="str">
        <f t="shared" si="103"/>
        <v>plays</v>
      </c>
      <c r="S1304">
        <f t="shared" si="104"/>
        <v>2016</v>
      </c>
    </row>
    <row r="1305" spans="1:19" ht="3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s="17">
        <f t="shared" si="100"/>
        <v>1.3026085714285716</v>
      </c>
      <c r="G1305" t="s">
        <v>8218</v>
      </c>
      <c r="H1305" t="s">
        <v>8224</v>
      </c>
      <c r="I1305" t="s">
        <v>8246</v>
      </c>
      <c r="J1305">
        <v>1469962800</v>
      </c>
      <c r="K1305" s="10">
        <v>1468578920</v>
      </c>
      <c r="L1305" s="15">
        <f t="shared" si="101"/>
        <v>42566.441203703704</v>
      </c>
      <c r="M1305" t="b">
        <v>0</v>
      </c>
      <c r="N1305">
        <v>108</v>
      </c>
      <c r="O1305" t="b">
        <v>1</v>
      </c>
      <c r="P1305" t="s">
        <v>8269</v>
      </c>
      <c r="Q1305" t="str">
        <f t="shared" si="102"/>
        <v>theater</v>
      </c>
      <c r="R1305" t="str">
        <f t="shared" si="103"/>
        <v>plays</v>
      </c>
      <c r="S1305">
        <f t="shared" si="104"/>
        <v>2016</v>
      </c>
    </row>
    <row r="1306" spans="1:19" ht="46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s="17">
        <f t="shared" si="100"/>
        <v>0.39627499999999999</v>
      </c>
      <c r="G1306" t="s">
        <v>8219</v>
      </c>
      <c r="H1306" t="s">
        <v>8224</v>
      </c>
      <c r="I1306" t="s">
        <v>8246</v>
      </c>
      <c r="J1306">
        <v>1489376405</v>
      </c>
      <c r="K1306" s="10">
        <v>1484196005</v>
      </c>
      <c r="L1306" s="15">
        <f t="shared" si="101"/>
        <v>42747.194502314815</v>
      </c>
      <c r="M1306" t="b">
        <v>0</v>
      </c>
      <c r="N1306">
        <v>104</v>
      </c>
      <c r="O1306" t="b">
        <v>0</v>
      </c>
      <c r="P1306" t="s">
        <v>8271</v>
      </c>
      <c r="Q1306" t="str">
        <f t="shared" si="102"/>
        <v>technology</v>
      </c>
      <c r="R1306" t="str">
        <f t="shared" si="103"/>
        <v>wearables</v>
      </c>
      <c r="S1306">
        <f t="shared" si="104"/>
        <v>2017</v>
      </c>
    </row>
    <row r="1307" spans="1:19" ht="46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s="17">
        <f t="shared" si="100"/>
        <v>0.25976666666666665</v>
      </c>
      <c r="G1307" t="s">
        <v>8219</v>
      </c>
      <c r="H1307" t="s">
        <v>8223</v>
      </c>
      <c r="I1307" t="s">
        <v>8245</v>
      </c>
      <c r="J1307">
        <v>1469122200</v>
      </c>
      <c r="K1307" s="10">
        <v>1466611108</v>
      </c>
      <c r="L1307" s="15">
        <f t="shared" si="101"/>
        <v>42543.665601851855</v>
      </c>
      <c r="M1307" t="b">
        <v>0</v>
      </c>
      <c r="N1307">
        <v>86</v>
      </c>
      <c r="O1307" t="b">
        <v>0</v>
      </c>
      <c r="P1307" t="s">
        <v>8271</v>
      </c>
      <c r="Q1307" t="str">
        <f t="shared" si="102"/>
        <v>technology</v>
      </c>
      <c r="R1307" t="str">
        <f t="shared" si="103"/>
        <v>wearables</v>
      </c>
      <c r="S1307">
        <f t="shared" si="104"/>
        <v>2016</v>
      </c>
    </row>
    <row r="1308" spans="1:19" ht="6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s="17">
        <f t="shared" si="100"/>
        <v>0.65246363636363636</v>
      </c>
      <c r="G1308" t="s">
        <v>8219</v>
      </c>
      <c r="H1308" t="s">
        <v>8223</v>
      </c>
      <c r="I1308" t="s">
        <v>8245</v>
      </c>
      <c r="J1308">
        <v>1417690734</v>
      </c>
      <c r="K1308" s="10">
        <v>1415098734</v>
      </c>
      <c r="L1308" s="15">
        <f t="shared" si="101"/>
        <v>41947.457569444443</v>
      </c>
      <c r="M1308" t="b">
        <v>0</v>
      </c>
      <c r="N1308">
        <v>356</v>
      </c>
      <c r="O1308" t="b">
        <v>0</v>
      </c>
      <c r="P1308" t="s">
        <v>8271</v>
      </c>
      <c r="Q1308" t="str">
        <f t="shared" si="102"/>
        <v>technology</v>
      </c>
      <c r="R1308" t="str">
        <f t="shared" si="103"/>
        <v>wearables</v>
      </c>
      <c r="S1308">
        <f t="shared" si="104"/>
        <v>2014</v>
      </c>
    </row>
    <row r="1309" spans="1:19" ht="3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s="17">
        <f t="shared" si="100"/>
        <v>0.11514000000000001</v>
      </c>
      <c r="G1309" t="s">
        <v>8219</v>
      </c>
      <c r="H1309" t="s">
        <v>8223</v>
      </c>
      <c r="I1309" t="s">
        <v>8245</v>
      </c>
      <c r="J1309">
        <v>1455710679</v>
      </c>
      <c r="K1309" s="10">
        <v>1453118679</v>
      </c>
      <c r="L1309" s="15">
        <f t="shared" si="101"/>
        <v>42387.503229166672</v>
      </c>
      <c r="M1309" t="b">
        <v>0</v>
      </c>
      <c r="N1309">
        <v>45</v>
      </c>
      <c r="O1309" t="b">
        <v>0</v>
      </c>
      <c r="P1309" t="s">
        <v>8271</v>
      </c>
      <c r="Q1309" t="str">
        <f t="shared" si="102"/>
        <v>technology</v>
      </c>
      <c r="R1309" t="str">
        <f t="shared" si="103"/>
        <v>wearables</v>
      </c>
      <c r="S1309">
        <f t="shared" si="104"/>
        <v>2016</v>
      </c>
    </row>
    <row r="1310" spans="1:19" ht="16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s="17">
        <f t="shared" si="100"/>
        <v>0.11360000000000001</v>
      </c>
      <c r="G1310" t="s">
        <v>8219</v>
      </c>
      <c r="H1310" t="s">
        <v>8223</v>
      </c>
      <c r="I1310" t="s">
        <v>8245</v>
      </c>
      <c r="J1310">
        <v>1475937812</v>
      </c>
      <c r="K1310" s="10">
        <v>1472481812</v>
      </c>
      <c r="L1310" s="15">
        <f t="shared" si="101"/>
        <v>42611.613564814819</v>
      </c>
      <c r="M1310" t="b">
        <v>0</v>
      </c>
      <c r="N1310">
        <v>38</v>
      </c>
      <c r="O1310" t="b">
        <v>0</v>
      </c>
      <c r="P1310" t="s">
        <v>8271</v>
      </c>
      <c r="Q1310" t="str">
        <f t="shared" si="102"/>
        <v>technology</v>
      </c>
      <c r="R1310" t="str">
        <f t="shared" si="103"/>
        <v>wearables</v>
      </c>
      <c r="S1310">
        <f t="shared" si="104"/>
        <v>2016</v>
      </c>
    </row>
    <row r="1311" spans="1:19" ht="3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s="17">
        <f t="shared" si="100"/>
        <v>1.1199130434782609</v>
      </c>
      <c r="G1311" t="s">
        <v>8219</v>
      </c>
      <c r="H1311" t="s">
        <v>8223</v>
      </c>
      <c r="I1311" t="s">
        <v>8245</v>
      </c>
      <c r="J1311">
        <v>1444943468</v>
      </c>
      <c r="K1311" s="10">
        <v>1441919468</v>
      </c>
      <c r="L1311" s="15">
        <f t="shared" si="101"/>
        <v>42257.882731481484</v>
      </c>
      <c r="M1311" t="b">
        <v>0</v>
      </c>
      <c r="N1311">
        <v>35</v>
      </c>
      <c r="O1311" t="b">
        <v>0</v>
      </c>
      <c r="P1311" t="s">
        <v>8271</v>
      </c>
      <c r="Q1311" t="str">
        <f t="shared" si="102"/>
        <v>technology</v>
      </c>
      <c r="R1311" t="str">
        <f t="shared" si="103"/>
        <v>wearables</v>
      </c>
      <c r="S1311">
        <f t="shared" si="104"/>
        <v>2015</v>
      </c>
    </row>
    <row r="1312" spans="1:19" ht="3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s="17">
        <f t="shared" si="100"/>
        <v>0.155</v>
      </c>
      <c r="G1312" t="s">
        <v>8219</v>
      </c>
      <c r="H1312" t="s">
        <v>8223</v>
      </c>
      <c r="I1312" t="s">
        <v>8245</v>
      </c>
      <c r="J1312">
        <v>1471622450</v>
      </c>
      <c r="K1312" s="10">
        <v>1467734450</v>
      </c>
      <c r="L1312" s="15">
        <f t="shared" si="101"/>
        <v>42556.667245370365</v>
      </c>
      <c r="M1312" t="b">
        <v>0</v>
      </c>
      <c r="N1312">
        <v>24</v>
      </c>
      <c r="O1312" t="b">
        <v>0</v>
      </c>
      <c r="P1312" t="s">
        <v>8271</v>
      </c>
      <c r="Q1312" t="str">
        <f t="shared" si="102"/>
        <v>technology</v>
      </c>
      <c r="R1312" t="str">
        <f t="shared" si="103"/>
        <v>wearables</v>
      </c>
      <c r="S1312">
        <f t="shared" si="104"/>
        <v>2016</v>
      </c>
    </row>
    <row r="1313" spans="1:19" ht="46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s="17">
        <f t="shared" si="100"/>
        <v>0.32028000000000001</v>
      </c>
      <c r="G1313" t="s">
        <v>8219</v>
      </c>
      <c r="H1313" t="s">
        <v>8223</v>
      </c>
      <c r="I1313" t="s">
        <v>8245</v>
      </c>
      <c r="J1313">
        <v>1480536919</v>
      </c>
      <c r="K1313" s="10">
        <v>1477509319</v>
      </c>
      <c r="L1313" s="15">
        <f t="shared" si="101"/>
        <v>42669.802303240736</v>
      </c>
      <c r="M1313" t="b">
        <v>0</v>
      </c>
      <c r="N1313">
        <v>100</v>
      </c>
      <c r="O1313" t="b">
        <v>0</v>
      </c>
      <c r="P1313" t="s">
        <v>8271</v>
      </c>
      <c r="Q1313" t="str">
        <f t="shared" si="102"/>
        <v>technology</v>
      </c>
      <c r="R1313" t="str">
        <f t="shared" si="103"/>
        <v>wearables</v>
      </c>
      <c r="S1313">
        <f t="shared" si="104"/>
        <v>2016</v>
      </c>
    </row>
    <row r="1314" spans="1:19" ht="46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s="17">
        <f t="shared" si="100"/>
        <v>6.0869565217391303E-3</v>
      </c>
      <c r="G1314" t="s">
        <v>8219</v>
      </c>
      <c r="H1314" t="s">
        <v>8223</v>
      </c>
      <c r="I1314" t="s">
        <v>8245</v>
      </c>
      <c r="J1314">
        <v>1429375922</v>
      </c>
      <c r="K1314" s="10">
        <v>1426783922</v>
      </c>
      <c r="L1314" s="15">
        <f t="shared" si="101"/>
        <v>42082.702800925923</v>
      </c>
      <c r="M1314" t="b">
        <v>0</v>
      </c>
      <c r="N1314">
        <v>1</v>
      </c>
      <c r="O1314" t="b">
        <v>0</v>
      </c>
      <c r="P1314" t="s">
        <v>8271</v>
      </c>
      <c r="Q1314" t="str">
        <f t="shared" si="102"/>
        <v>technology</v>
      </c>
      <c r="R1314" t="str">
        <f t="shared" si="103"/>
        <v>wearables</v>
      </c>
      <c r="S1314">
        <f t="shared" si="104"/>
        <v>2015</v>
      </c>
    </row>
    <row r="1315" spans="1:19" ht="46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s="17">
        <f t="shared" si="100"/>
        <v>0.31114999999999998</v>
      </c>
      <c r="G1315" t="s">
        <v>8219</v>
      </c>
      <c r="H1315" t="s">
        <v>8223</v>
      </c>
      <c r="I1315" t="s">
        <v>8245</v>
      </c>
      <c r="J1315">
        <v>1457024514</v>
      </c>
      <c r="K1315" s="10">
        <v>1454432514</v>
      </c>
      <c r="L1315" s="15">
        <f t="shared" si="101"/>
        <v>42402.709652777776</v>
      </c>
      <c r="M1315" t="b">
        <v>0</v>
      </c>
      <c r="N1315">
        <v>122</v>
      </c>
      <c r="O1315" t="b">
        <v>0</v>
      </c>
      <c r="P1315" t="s">
        <v>8271</v>
      </c>
      <c r="Q1315" t="str">
        <f t="shared" si="102"/>
        <v>technology</v>
      </c>
      <c r="R1315" t="str">
        <f t="shared" si="103"/>
        <v>wearables</v>
      </c>
      <c r="S1315">
        <f t="shared" si="104"/>
        <v>2016</v>
      </c>
    </row>
    <row r="1316" spans="1:19" ht="46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s="17">
        <f t="shared" si="100"/>
        <v>1.1266666666666666E-2</v>
      </c>
      <c r="G1316" t="s">
        <v>8219</v>
      </c>
      <c r="H1316" t="s">
        <v>8223</v>
      </c>
      <c r="I1316" t="s">
        <v>8245</v>
      </c>
      <c r="J1316">
        <v>1477065860</v>
      </c>
      <c r="K1316" s="10">
        <v>1471881860</v>
      </c>
      <c r="L1316" s="15">
        <f t="shared" si="101"/>
        <v>42604.669675925921</v>
      </c>
      <c r="M1316" t="b">
        <v>0</v>
      </c>
      <c r="N1316">
        <v>11</v>
      </c>
      <c r="O1316" t="b">
        <v>0</v>
      </c>
      <c r="P1316" t="s">
        <v>8271</v>
      </c>
      <c r="Q1316" t="str">
        <f t="shared" si="102"/>
        <v>technology</v>
      </c>
      <c r="R1316" t="str">
        <f t="shared" si="103"/>
        <v>wearables</v>
      </c>
      <c r="S1316">
        <f t="shared" si="104"/>
        <v>2016</v>
      </c>
    </row>
    <row r="1317" spans="1:19" ht="3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s="17">
        <f t="shared" si="100"/>
        <v>0.40404000000000001</v>
      </c>
      <c r="G1317" t="s">
        <v>8219</v>
      </c>
      <c r="H1317" t="s">
        <v>8223</v>
      </c>
      <c r="I1317" t="s">
        <v>8245</v>
      </c>
      <c r="J1317">
        <v>1446771600</v>
      </c>
      <c r="K1317" s="10">
        <v>1443700648</v>
      </c>
      <c r="L1317" s="15">
        <f t="shared" si="101"/>
        <v>42278.498240740737</v>
      </c>
      <c r="M1317" t="b">
        <v>0</v>
      </c>
      <c r="N1317">
        <v>248</v>
      </c>
      <c r="O1317" t="b">
        <v>0</v>
      </c>
      <c r="P1317" t="s">
        <v>8271</v>
      </c>
      <c r="Q1317" t="str">
        <f t="shared" si="102"/>
        <v>technology</v>
      </c>
      <c r="R1317" t="str">
        <f t="shared" si="103"/>
        <v>wearables</v>
      </c>
      <c r="S1317">
        <f t="shared" si="104"/>
        <v>2015</v>
      </c>
    </row>
    <row r="1318" spans="1:19" ht="46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s="17">
        <f t="shared" si="100"/>
        <v>1.3333333333333333E-5</v>
      </c>
      <c r="G1318" t="s">
        <v>8219</v>
      </c>
      <c r="H1318" t="s">
        <v>8223</v>
      </c>
      <c r="I1318" t="s">
        <v>8245</v>
      </c>
      <c r="J1318">
        <v>1456700709</v>
      </c>
      <c r="K1318" s="10">
        <v>1453676709</v>
      </c>
      <c r="L1318" s="15">
        <f t="shared" si="101"/>
        <v>42393.961909722224</v>
      </c>
      <c r="M1318" t="b">
        <v>0</v>
      </c>
      <c r="N1318">
        <v>1</v>
      </c>
      <c r="O1318" t="b">
        <v>0</v>
      </c>
      <c r="P1318" t="s">
        <v>8271</v>
      </c>
      <c r="Q1318" t="str">
        <f t="shared" si="102"/>
        <v>technology</v>
      </c>
      <c r="R1318" t="str">
        <f t="shared" si="103"/>
        <v>wearables</v>
      </c>
      <c r="S1318">
        <f t="shared" si="104"/>
        <v>2016</v>
      </c>
    </row>
    <row r="1319" spans="1:19" ht="46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s="17">
        <f t="shared" si="100"/>
        <v>5.7334999999999997E-2</v>
      </c>
      <c r="G1319" t="s">
        <v>8219</v>
      </c>
      <c r="H1319" t="s">
        <v>8231</v>
      </c>
      <c r="I1319" t="s">
        <v>8252</v>
      </c>
      <c r="J1319">
        <v>1469109600</v>
      </c>
      <c r="K1319" s="10">
        <v>1464586746</v>
      </c>
      <c r="L1319" s="15">
        <f t="shared" si="101"/>
        <v>42520.235486111109</v>
      </c>
      <c r="M1319" t="b">
        <v>0</v>
      </c>
      <c r="N1319">
        <v>19</v>
      </c>
      <c r="O1319" t="b">
        <v>0</v>
      </c>
      <c r="P1319" t="s">
        <v>8271</v>
      </c>
      <c r="Q1319" t="str">
        <f t="shared" si="102"/>
        <v>technology</v>
      </c>
      <c r="R1319" t="str">
        <f t="shared" si="103"/>
        <v>wearables</v>
      </c>
      <c r="S1319">
        <f t="shared" si="104"/>
        <v>2016</v>
      </c>
    </row>
    <row r="1320" spans="1:19" ht="46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s="17">
        <f t="shared" si="100"/>
        <v>0.15325</v>
      </c>
      <c r="G1320" t="s">
        <v>8219</v>
      </c>
      <c r="H1320" t="s">
        <v>8223</v>
      </c>
      <c r="I1320" t="s">
        <v>8245</v>
      </c>
      <c r="J1320">
        <v>1420938172</v>
      </c>
      <c r="K1320" s="10">
        <v>1418346172</v>
      </c>
      <c r="L1320" s="15">
        <f t="shared" si="101"/>
        <v>41985.043657407412</v>
      </c>
      <c r="M1320" t="b">
        <v>0</v>
      </c>
      <c r="N1320">
        <v>135</v>
      </c>
      <c r="O1320" t="b">
        <v>0</v>
      </c>
      <c r="P1320" t="s">
        <v>8271</v>
      </c>
      <c r="Q1320" t="str">
        <f t="shared" si="102"/>
        <v>technology</v>
      </c>
      <c r="R1320" t="str">
        <f t="shared" si="103"/>
        <v>wearables</v>
      </c>
      <c r="S1320">
        <f t="shared" si="104"/>
        <v>2014</v>
      </c>
    </row>
    <row r="1321" spans="1:19" ht="46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s="17">
        <f t="shared" si="100"/>
        <v>0.15103448275862069</v>
      </c>
      <c r="G1321" t="s">
        <v>8219</v>
      </c>
      <c r="H1321" t="s">
        <v>8224</v>
      </c>
      <c r="I1321" t="s">
        <v>8246</v>
      </c>
      <c r="J1321">
        <v>1405094400</v>
      </c>
      <c r="K1321" s="10">
        <v>1403810965</v>
      </c>
      <c r="L1321" s="15">
        <f t="shared" si="101"/>
        <v>41816.812094907407</v>
      </c>
      <c r="M1321" t="b">
        <v>0</v>
      </c>
      <c r="N1321">
        <v>9</v>
      </c>
      <c r="O1321" t="b">
        <v>0</v>
      </c>
      <c r="P1321" t="s">
        <v>8271</v>
      </c>
      <c r="Q1321" t="str">
        <f t="shared" si="102"/>
        <v>technology</v>
      </c>
      <c r="R1321" t="str">
        <f t="shared" si="103"/>
        <v>wearables</v>
      </c>
      <c r="S1321">
        <f t="shared" si="104"/>
        <v>2014</v>
      </c>
    </row>
    <row r="1322" spans="1:19" ht="46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s="17">
        <f t="shared" si="100"/>
        <v>5.0299999999999997E-3</v>
      </c>
      <c r="G1322" t="s">
        <v>8219</v>
      </c>
      <c r="H1322" t="s">
        <v>8232</v>
      </c>
      <c r="I1322" t="s">
        <v>8248</v>
      </c>
      <c r="J1322">
        <v>1483138800</v>
      </c>
      <c r="K1322" s="10">
        <v>1480610046</v>
      </c>
      <c r="L1322" s="15">
        <f t="shared" si="101"/>
        <v>42705.690347222218</v>
      </c>
      <c r="M1322" t="b">
        <v>0</v>
      </c>
      <c r="N1322">
        <v>3</v>
      </c>
      <c r="O1322" t="b">
        <v>0</v>
      </c>
      <c r="P1322" t="s">
        <v>8271</v>
      </c>
      <c r="Q1322" t="str">
        <f t="shared" si="102"/>
        <v>technology</v>
      </c>
      <c r="R1322" t="str">
        <f t="shared" si="103"/>
        <v>wearables</v>
      </c>
      <c r="S1322">
        <f t="shared" si="104"/>
        <v>2016</v>
      </c>
    </row>
    <row r="1323" spans="1:19" ht="46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s="17">
        <f t="shared" si="100"/>
        <v>1.3028138528138528E-2</v>
      </c>
      <c r="G1323" t="s">
        <v>8219</v>
      </c>
      <c r="H1323" t="s">
        <v>8234</v>
      </c>
      <c r="I1323" t="s">
        <v>8254</v>
      </c>
      <c r="J1323">
        <v>1482515937</v>
      </c>
      <c r="K1323" s="10">
        <v>1479923937</v>
      </c>
      <c r="L1323" s="15">
        <f t="shared" si="101"/>
        <v>42697.74927083333</v>
      </c>
      <c r="M1323" t="b">
        <v>0</v>
      </c>
      <c r="N1323">
        <v>7</v>
      </c>
      <c r="O1323" t="b">
        <v>0</v>
      </c>
      <c r="P1323" t="s">
        <v>8271</v>
      </c>
      <c r="Q1323" t="str">
        <f t="shared" si="102"/>
        <v>technology</v>
      </c>
      <c r="R1323" t="str">
        <f t="shared" si="103"/>
        <v>wearables</v>
      </c>
      <c r="S1323">
        <f t="shared" si="104"/>
        <v>2016</v>
      </c>
    </row>
    <row r="1324" spans="1:19" ht="46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s="17">
        <f t="shared" si="100"/>
        <v>3.0285714285714286E-3</v>
      </c>
      <c r="G1324" t="s">
        <v>8219</v>
      </c>
      <c r="H1324" t="s">
        <v>8224</v>
      </c>
      <c r="I1324" t="s">
        <v>8246</v>
      </c>
      <c r="J1324">
        <v>1432223125</v>
      </c>
      <c r="K1324" s="10">
        <v>1429631125</v>
      </c>
      <c r="L1324" s="15">
        <f t="shared" si="101"/>
        <v>42115.656539351854</v>
      </c>
      <c r="M1324" t="b">
        <v>0</v>
      </c>
      <c r="N1324">
        <v>4</v>
      </c>
      <c r="O1324" t="b">
        <v>0</v>
      </c>
      <c r="P1324" t="s">
        <v>8271</v>
      </c>
      <c r="Q1324" t="str">
        <f t="shared" si="102"/>
        <v>technology</v>
      </c>
      <c r="R1324" t="str">
        <f t="shared" si="103"/>
        <v>wearables</v>
      </c>
      <c r="S1324">
        <f t="shared" si="104"/>
        <v>2015</v>
      </c>
    </row>
    <row r="1325" spans="1:19" ht="46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s="17">
        <f t="shared" si="100"/>
        <v>8.8800000000000004E-2</v>
      </c>
      <c r="G1325" t="s">
        <v>8219</v>
      </c>
      <c r="H1325" t="s">
        <v>8223</v>
      </c>
      <c r="I1325" t="s">
        <v>8245</v>
      </c>
      <c r="J1325">
        <v>1461653700</v>
      </c>
      <c r="K1325" s="10">
        <v>1458665146</v>
      </c>
      <c r="L1325" s="15">
        <f t="shared" si="101"/>
        <v>42451.698449074072</v>
      </c>
      <c r="M1325" t="b">
        <v>0</v>
      </c>
      <c r="N1325">
        <v>44</v>
      </c>
      <c r="O1325" t="b">
        <v>0</v>
      </c>
      <c r="P1325" t="s">
        <v>8271</v>
      </c>
      <c r="Q1325" t="str">
        <f t="shared" si="102"/>
        <v>technology</v>
      </c>
      <c r="R1325" t="str">
        <f t="shared" si="103"/>
        <v>wearables</v>
      </c>
      <c r="S1325">
        <f t="shared" si="104"/>
        <v>2016</v>
      </c>
    </row>
    <row r="1326" spans="1:19" ht="46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s="17">
        <f t="shared" si="100"/>
        <v>9.8400000000000001E-2</v>
      </c>
      <c r="G1326" t="s">
        <v>8219</v>
      </c>
      <c r="H1326" t="s">
        <v>8223</v>
      </c>
      <c r="I1326" t="s">
        <v>8245</v>
      </c>
      <c r="J1326">
        <v>1476371552</v>
      </c>
      <c r="K1326" s="10">
        <v>1473779552</v>
      </c>
      <c r="L1326" s="15">
        <f t="shared" si="101"/>
        <v>42626.633703703701</v>
      </c>
      <c r="M1326" t="b">
        <v>0</v>
      </c>
      <c r="N1326">
        <v>90</v>
      </c>
      <c r="O1326" t="b">
        <v>0</v>
      </c>
      <c r="P1326" t="s">
        <v>8271</v>
      </c>
      <c r="Q1326" t="str">
        <f t="shared" si="102"/>
        <v>technology</v>
      </c>
      <c r="R1326" t="str">
        <f t="shared" si="103"/>
        <v>wearables</v>
      </c>
      <c r="S1326">
        <f t="shared" si="104"/>
        <v>2016</v>
      </c>
    </row>
    <row r="1327" spans="1:19" ht="46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s="17">
        <f t="shared" si="100"/>
        <v>2.4299999999999999E-2</v>
      </c>
      <c r="G1327" t="s">
        <v>8219</v>
      </c>
      <c r="H1327" t="s">
        <v>8223</v>
      </c>
      <c r="I1327" t="s">
        <v>8245</v>
      </c>
      <c r="J1327">
        <v>1483063435</v>
      </c>
      <c r="K1327" s="10">
        <v>1480471435</v>
      </c>
      <c r="L1327" s="15">
        <f t="shared" si="101"/>
        <v>42704.086053240739</v>
      </c>
      <c r="M1327" t="b">
        <v>0</v>
      </c>
      <c r="N1327">
        <v>8</v>
      </c>
      <c r="O1327" t="b">
        <v>0</v>
      </c>
      <c r="P1327" t="s">
        <v>8271</v>
      </c>
      <c r="Q1327" t="str">
        <f t="shared" si="102"/>
        <v>technology</v>
      </c>
      <c r="R1327" t="str">
        <f t="shared" si="103"/>
        <v>wearables</v>
      </c>
      <c r="S1327">
        <f t="shared" si="104"/>
        <v>2016</v>
      </c>
    </row>
    <row r="1328" spans="1:19" ht="46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s="17">
        <f t="shared" si="100"/>
        <v>1.1299999999999999E-2</v>
      </c>
      <c r="G1328" t="s">
        <v>8219</v>
      </c>
      <c r="H1328" t="s">
        <v>8223</v>
      </c>
      <c r="I1328" t="s">
        <v>8245</v>
      </c>
      <c r="J1328">
        <v>1421348428</v>
      </c>
      <c r="K1328" s="10">
        <v>1417460428</v>
      </c>
      <c r="L1328" s="15">
        <f t="shared" si="101"/>
        <v>41974.791990740741</v>
      </c>
      <c r="M1328" t="b">
        <v>0</v>
      </c>
      <c r="N1328">
        <v>11</v>
      </c>
      <c r="O1328" t="b">
        <v>0</v>
      </c>
      <c r="P1328" t="s">
        <v>8271</v>
      </c>
      <c r="Q1328" t="str">
        <f t="shared" si="102"/>
        <v>technology</v>
      </c>
      <c r="R1328" t="str">
        <f t="shared" si="103"/>
        <v>wearables</v>
      </c>
      <c r="S1328">
        <f t="shared" si="104"/>
        <v>2014</v>
      </c>
    </row>
    <row r="1329" spans="1:19" ht="46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s="17">
        <f t="shared" si="100"/>
        <v>3.5520833333333335E-2</v>
      </c>
      <c r="G1329" t="s">
        <v>8219</v>
      </c>
      <c r="H1329" t="s">
        <v>8223</v>
      </c>
      <c r="I1329" t="s">
        <v>8245</v>
      </c>
      <c r="J1329">
        <v>1432916235</v>
      </c>
      <c r="K1329" s="10">
        <v>1430324235</v>
      </c>
      <c r="L1329" s="15">
        <f t="shared" si="101"/>
        <v>42123.678645833337</v>
      </c>
      <c r="M1329" t="b">
        <v>0</v>
      </c>
      <c r="N1329">
        <v>41</v>
      </c>
      <c r="O1329" t="b">
        <v>0</v>
      </c>
      <c r="P1329" t="s">
        <v>8271</v>
      </c>
      <c r="Q1329" t="str">
        <f t="shared" si="102"/>
        <v>technology</v>
      </c>
      <c r="R1329" t="str">
        <f t="shared" si="103"/>
        <v>wearables</v>
      </c>
      <c r="S1329">
        <f t="shared" si="104"/>
        <v>2015</v>
      </c>
    </row>
    <row r="1330" spans="1:19" ht="46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s="17">
        <f t="shared" si="100"/>
        <v>2.3306666666666667E-2</v>
      </c>
      <c r="G1330" t="s">
        <v>8219</v>
      </c>
      <c r="H1330" t="s">
        <v>8223</v>
      </c>
      <c r="I1330" t="s">
        <v>8245</v>
      </c>
      <c r="J1330">
        <v>1476458734</v>
      </c>
      <c r="K1330" s="10">
        <v>1472570734</v>
      </c>
      <c r="L1330" s="15">
        <f t="shared" si="101"/>
        <v>42612.642754629633</v>
      </c>
      <c r="M1330" t="b">
        <v>0</v>
      </c>
      <c r="N1330">
        <v>15</v>
      </c>
      <c r="O1330" t="b">
        <v>0</v>
      </c>
      <c r="P1330" t="s">
        <v>8271</v>
      </c>
      <c r="Q1330" t="str">
        <f t="shared" si="102"/>
        <v>technology</v>
      </c>
      <c r="R1330" t="str">
        <f t="shared" si="103"/>
        <v>wearables</v>
      </c>
      <c r="S1330">
        <f t="shared" si="104"/>
        <v>2016</v>
      </c>
    </row>
    <row r="1331" spans="1:19" ht="46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s="17">
        <f t="shared" si="100"/>
        <v>8.1600000000000006E-3</v>
      </c>
      <c r="G1331" t="s">
        <v>8219</v>
      </c>
      <c r="H1331" t="s">
        <v>8223</v>
      </c>
      <c r="I1331" t="s">
        <v>8245</v>
      </c>
      <c r="J1331">
        <v>1417501145</v>
      </c>
      <c r="K1331" s="10">
        <v>1414041545</v>
      </c>
      <c r="L1331" s="15">
        <f t="shared" si="101"/>
        <v>41935.221585648149</v>
      </c>
      <c r="M1331" t="b">
        <v>0</v>
      </c>
      <c r="N1331">
        <v>9</v>
      </c>
      <c r="O1331" t="b">
        <v>0</v>
      </c>
      <c r="P1331" t="s">
        <v>8271</v>
      </c>
      <c r="Q1331" t="str">
        <f t="shared" si="102"/>
        <v>technology</v>
      </c>
      <c r="R1331" t="str">
        <f t="shared" si="103"/>
        <v>wearables</v>
      </c>
      <c r="S1331">
        <f t="shared" si="104"/>
        <v>2014</v>
      </c>
    </row>
    <row r="1332" spans="1:19" ht="46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s="17">
        <f t="shared" si="100"/>
        <v>0.22494285714285714</v>
      </c>
      <c r="G1332" t="s">
        <v>8219</v>
      </c>
      <c r="H1332" t="s">
        <v>8223</v>
      </c>
      <c r="I1332" t="s">
        <v>8245</v>
      </c>
      <c r="J1332">
        <v>1467432000</v>
      </c>
      <c r="K1332" s="10">
        <v>1464763109</v>
      </c>
      <c r="L1332" s="15">
        <f t="shared" si="101"/>
        <v>42522.276724537034</v>
      </c>
      <c r="M1332" t="b">
        <v>0</v>
      </c>
      <c r="N1332">
        <v>50</v>
      </c>
      <c r="O1332" t="b">
        <v>0</v>
      </c>
      <c r="P1332" t="s">
        <v>8271</v>
      </c>
      <c r="Q1332" t="str">
        <f t="shared" si="102"/>
        <v>technology</v>
      </c>
      <c r="R1332" t="str">
        <f t="shared" si="103"/>
        <v>wearables</v>
      </c>
      <c r="S1332">
        <f t="shared" si="104"/>
        <v>2016</v>
      </c>
    </row>
    <row r="1333" spans="1:19" ht="46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s="17">
        <f t="shared" si="100"/>
        <v>1.3668E-2</v>
      </c>
      <c r="G1333" t="s">
        <v>8219</v>
      </c>
      <c r="H1333" t="s">
        <v>8223</v>
      </c>
      <c r="I1333" t="s">
        <v>8245</v>
      </c>
      <c r="J1333">
        <v>1471435554</v>
      </c>
      <c r="K1333" s="10">
        <v>1468843554</v>
      </c>
      <c r="L1333" s="15">
        <f t="shared" si="101"/>
        <v>42569.50409722222</v>
      </c>
      <c r="M1333" t="b">
        <v>0</v>
      </c>
      <c r="N1333">
        <v>34</v>
      </c>
      <c r="O1333" t="b">
        <v>0</v>
      </c>
      <c r="P1333" t="s">
        <v>8271</v>
      </c>
      <c r="Q1333" t="str">
        <f t="shared" si="102"/>
        <v>technology</v>
      </c>
      <c r="R1333" t="str">
        <f t="shared" si="103"/>
        <v>wearables</v>
      </c>
      <c r="S1333">
        <f t="shared" si="104"/>
        <v>2016</v>
      </c>
    </row>
    <row r="1334" spans="1:19" ht="46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s="17">
        <f t="shared" si="100"/>
        <v>0</v>
      </c>
      <c r="G1334" t="s">
        <v>8219</v>
      </c>
      <c r="H1334" t="s">
        <v>8239</v>
      </c>
      <c r="I1334" t="s">
        <v>8256</v>
      </c>
      <c r="J1334">
        <v>1485480408</v>
      </c>
      <c r="K1334" s="10">
        <v>1482888408</v>
      </c>
      <c r="L1334" s="15">
        <f t="shared" si="101"/>
        <v>42732.060277777782</v>
      </c>
      <c r="M1334" t="b">
        <v>0</v>
      </c>
      <c r="N1334">
        <v>0</v>
      </c>
      <c r="O1334" t="b">
        <v>0</v>
      </c>
      <c r="P1334" t="s">
        <v>8271</v>
      </c>
      <c r="Q1334" t="str">
        <f t="shared" si="102"/>
        <v>technology</v>
      </c>
      <c r="R1334" t="str">
        <f t="shared" si="103"/>
        <v>wearables</v>
      </c>
      <c r="S1334">
        <f t="shared" si="104"/>
        <v>2016</v>
      </c>
    </row>
    <row r="1335" spans="1:19" ht="46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s="17">
        <f t="shared" si="100"/>
        <v>0</v>
      </c>
      <c r="G1335" t="s">
        <v>8219</v>
      </c>
      <c r="H1335" t="s">
        <v>8225</v>
      </c>
      <c r="I1335" t="s">
        <v>8247</v>
      </c>
      <c r="J1335">
        <v>1405478025</v>
      </c>
      <c r="K1335" s="10">
        <v>1402886025</v>
      </c>
      <c r="L1335" s="15">
        <f t="shared" si="101"/>
        <v>41806.106770833336</v>
      </c>
      <c r="M1335" t="b">
        <v>0</v>
      </c>
      <c r="N1335">
        <v>0</v>
      </c>
      <c r="O1335" t="b">
        <v>0</v>
      </c>
      <c r="P1335" t="s">
        <v>8271</v>
      </c>
      <c r="Q1335" t="str">
        <f t="shared" si="102"/>
        <v>technology</v>
      </c>
      <c r="R1335" t="str">
        <f t="shared" si="103"/>
        <v>wearables</v>
      </c>
      <c r="S1335">
        <f t="shared" si="104"/>
        <v>2014</v>
      </c>
    </row>
    <row r="1336" spans="1:19" ht="46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s="17">
        <f t="shared" si="100"/>
        <v>0.10754135338345865</v>
      </c>
      <c r="G1336" t="s">
        <v>8219</v>
      </c>
      <c r="H1336" t="s">
        <v>8223</v>
      </c>
      <c r="I1336" t="s">
        <v>8245</v>
      </c>
      <c r="J1336">
        <v>1457721287</v>
      </c>
      <c r="K1336" s="10">
        <v>1455129287</v>
      </c>
      <c r="L1336" s="15">
        <f t="shared" si="101"/>
        <v>42410.774155092593</v>
      </c>
      <c r="M1336" t="b">
        <v>0</v>
      </c>
      <c r="N1336">
        <v>276</v>
      </c>
      <c r="O1336" t="b">
        <v>0</v>
      </c>
      <c r="P1336" t="s">
        <v>8271</v>
      </c>
      <c r="Q1336" t="str">
        <f t="shared" si="102"/>
        <v>technology</v>
      </c>
      <c r="R1336" t="str">
        <f t="shared" si="103"/>
        <v>wearables</v>
      </c>
      <c r="S1336">
        <f t="shared" si="104"/>
        <v>2016</v>
      </c>
    </row>
    <row r="1337" spans="1:19" ht="46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s="17">
        <f t="shared" si="100"/>
        <v>0.1976</v>
      </c>
      <c r="G1337" t="s">
        <v>8219</v>
      </c>
      <c r="H1337" t="s">
        <v>8223</v>
      </c>
      <c r="I1337" t="s">
        <v>8245</v>
      </c>
      <c r="J1337">
        <v>1449354502</v>
      </c>
      <c r="K1337" s="10">
        <v>1446762502</v>
      </c>
      <c r="L1337" s="15">
        <f t="shared" si="101"/>
        <v>42313.936365740738</v>
      </c>
      <c r="M1337" t="b">
        <v>0</v>
      </c>
      <c r="N1337">
        <v>16</v>
      </c>
      <c r="O1337" t="b">
        <v>0</v>
      </c>
      <c r="P1337" t="s">
        <v>8271</v>
      </c>
      <c r="Q1337" t="str">
        <f t="shared" si="102"/>
        <v>technology</v>
      </c>
      <c r="R1337" t="str">
        <f t="shared" si="103"/>
        <v>wearables</v>
      </c>
      <c r="S1337">
        <f t="shared" si="104"/>
        <v>2015</v>
      </c>
    </row>
    <row r="1338" spans="1:19" ht="46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s="17">
        <f t="shared" si="100"/>
        <v>0.84946999999999995</v>
      </c>
      <c r="G1338" t="s">
        <v>8219</v>
      </c>
      <c r="H1338" t="s">
        <v>8223</v>
      </c>
      <c r="I1338" t="s">
        <v>8245</v>
      </c>
      <c r="J1338">
        <v>1418849028</v>
      </c>
      <c r="K1338" s="10">
        <v>1415825028</v>
      </c>
      <c r="L1338" s="15">
        <f t="shared" si="101"/>
        <v>41955.863750000004</v>
      </c>
      <c r="M1338" t="b">
        <v>0</v>
      </c>
      <c r="N1338">
        <v>224</v>
      </c>
      <c r="O1338" t="b">
        <v>0</v>
      </c>
      <c r="P1338" t="s">
        <v>8271</v>
      </c>
      <c r="Q1338" t="str">
        <f t="shared" si="102"/>
        <v>technology</v>
      </c>
      <c r="R1338" t="str">
        <f t="shared" si="103"/>
        <v>wearables</v>
      </c>
      <c r="S1338">
        <f t="shared" si="104"/>
        <v>2014</v>
      </c>
    </row>
    <row r="1339" spans="1:19" ht="46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s="17">
        <f t="shared" si="100"/>
        <v>0.49381999999999998</v>
      </c>
      <c r="G1339" t="s">
        <v>8219</v>
      </c>
      <c r="H1339" t="s">
        <v>8223</v>
      </c>
      <c r="I1339" t="s">
        <v>8245</v>
      </c>
      <c r="J1339">
        <v>1488549079</v>
      </c>
      <c r="K1339" s="10">
        <v>1485957079</v>
      </c>
      <c r="L1339" s="15">
        <f t="shared" si="101"/>
        <v>42767.577303240745</v>
      </c>
      <c r="M1339" t="b">
        <v>0</v>
      </c>
      <c r="N1339">
        <v>140</v>
      </c>
      <c r="O1339" t="b">
        <v>0</v>
      </c>
      <c r="P1339" t="s">
        <v>8271</v>
      </c>
      <c r="Q1339" t="str">
        <f t="shared" si="102"/>
        <v>technology</v>
      </c>
      <c r="R1339" t="str">
        <f t="shared" si="103"/>
        <v>wearables</v>
      </c>
      <c r="S1339">
        <f t="shared" si="104"/>
        <v>2017</v>
      </c>
    </row>
    <row r="1340" spans="1:19" ht="46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s="17">
        <f t="shared" si="100"/>
        <v>3.3033333333333331E-2</v>
      </c>
      <c r="G1340" t="s">
        <v>8219</v>
      </c>
      <c r="H1340" t="s">
        <v>8223</v>
      </c>
      <c r="I1340" t="s">
        <v>8245</v>
      </c>
      <c r="J1340">
        <v>1438543033</v>
      </c>
      <c r="K1340" s="10">
        <v>1435951033</v>
      </c>
      <c r="L1340" s="15">
        <f t="shared" si="101"/>
        <v>42188.803622685184</v>
      </c>
      <c r="M1340" t="b">
        <v>0</v>
      </c>
      <c r="N1340">
        <v>15</v>
      </c>
      <c r="O1340" t="b">
        <v>0</v>
      </c>
      <c r="P1340" t="s">
        <v>8271</v>
      </c>
      <c r="Q1340" t="str">
        <f t="shared" si="102"/>
        <v>technology</v>
      </c>
      <c r="R1340" t="str">
        <f t="shared" si="103"/>
        <v>wearables</v>
      </c>
      <c r="S1340">
        <f t="shared" si="104"/>
        <v>2015</v>
      </c>
    </row>
    <row r="1341" spans="1:19" ht="3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s="17">
        <f t="shared" si="100"/>
        <v>6.6339999999999996E-2</v>
      </c>
      <c r="G1341" t="s">
        <v>8219</v>
      </c>
      <c r="H1341" t="s">
        <v>8223</v>
      </c>
      <c r="I1341" t="s">
        <v>8245</v>
      </c>
      <c r="J1341">
        <v>1418056315</v>
      </c>
      <c r="K1341" s="10">
        <v>1414164715</v>
      </c>
      <c r="L1341" s="15">
        <f t="shared" si="101"/>
        <v>41936.647164351853</v>
      </c>
      <c r="M1341" t="b">
        <v>0</v>
      </c>
      <c r="N1341">
        <v>37</v>
      </c>
      <c r="O1341" t="b">
        <v>0</v>
      </c>
      <c r="P1341" t="s">
        <v>8271</v>
      </c>
      <c r="Q1341" t="str">
        <f t="shared" si="102"/>
        <v>technology</v>
      </c>
      <c r="R1341" t="str">
        <f t="shared" si="103"/>
        <v>wearables</v>
      </c>
      <c r="S1341">
        <f t="shared" si="104"/>
        <v>2014</v>
      </c>
    </row>
    <row r="1342" spans="1:19" ht="46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s="17">
        <f t="shared" si="100"/>
        <v>0</v>
      </c>
      <c r="G1342" t="s">
        <v>8219</v>
      </c>
      <c r="H1342" t="s">
        <v>8223</v>
      </c>
      <c r="I1342" t="s">
        <v>8245</v>
      </c>
      <c r="J1342">
        <v>1408112253</v>
      </c>
      <c r="K1342" s="10">
        <v>1405520253</v>
      </c>
      <c r="L1342" s="15">
        <f t="shared" si="101"/>
        <v>41836.595520833333</v>
      </c>
      <c r="M1342" t="b">
        <v>0</v>
      </c>
      <c r="N1342">
        <v>0</v>
      </c>
      <c r="O1342" t="b">
        <v>0</v>
      </c>
      <c r="P1342" t="s">
        <v>8271</v>
      </c>
      <c r="Q1342" t="str">
        <f t="shared" si="102"/>
        <v>technology</v>
      </c>
      <c r="R1342" t="str">
        <f t="shared" si="103"/>
        <v>wearables</v>
      </c>
      <c r="S1342">
        <f t="shared" si="104"/>
        <v>2014</v>
      </c>
    </row>
    <row r="1343" spans="1:19" ht="46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s="17">
        <f t="shared" si="100"/>
        <v>0.7036</v>
      </c>
      <c r="G1343" t="s">
        <v>8219</v>
      </c>
      <c r="H1343" t="s">
        <v>8224</v>
      </c>
      <c r="I1343" t="s">
        <v>8246</v>
      </c>
      <c r="J1343">
        <v>1475333917</v>
      </c>
      <c r="K1343" s="10">
        <v>1472569117</v>
      </c>
      <c r="L1343" s="15">
        <f t="shared" si="101"/>
        <v>42612.624039351853</v>
      </c>
      <c r="M1343" t="b">
        <v>0</v>
      </c>
      <c r="N1343">
        <v>46</v>
      </c>
      <c r="O1343" t="b">
        <v>0</v>
      </c>
      <c r="P1343" t="s">
        <v>8271</v>
      </c>
      <c r="Q1343" t="str">
        <f t="shared" si="102"/>
        <v>technology</v>
      </c>
      <c r="R1343" t="str">
        <f t="shared" si="103"/>
        <v>wearables</v>
      </c>
      <c r="S1343">
        <f t="shared" si="104"/>
        <v>2016</v>
      </c>
    </row>
    <row r="1344" spans="1:19" ht="46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s="17">
        <f t="shared" si="100"/>
        <v>2E-3</v>
      </c>
      <c r="G1344" t="s">
        <v>8219</v>
      </c>
      <c r="H1344" t="s">
        <v>8223</v>
      </c>
      <c r="I1344" t="s">
        <v>8245</v>
      </c>
      <c r="J1344">
        <v>1437161739</v>
      </c>
      <c r="K1344" s="10">
        <v>1434569739</v>
      </c>
      <c r="L1344" s="15">
        <f t="shared" si="101"/>
        <v>42172.816423611112</v>
      </c>
      <c r="M1344" t="b">
        <v>0</v>
      </c>
      <c r="N1344">
        <v>1</v>
      </c>
      <c r="O1344" t="b">
        <v>0</v>
      </c>
      <c r="P1344" t="s">
        <v>8271</v>
      </c>
      <c r="Q1344" t="str">
        <f t="shared" si="102"/>
        <v>technology</v>
      </c>
      <c r="R1344" t="str">
        <f t="shared" si="103"/>
        <v>wearables</v>
      </c>
      <c r="S1344">
        <f t="shared" si="104"/>
        <v>2015</v>
      </c>
    </row>
    <row r="1345" spans="1:19" ht="46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s="17">
        <f t="shared" si="100"/>
        <v>1.02298</v>
      </c>
      <c r="G1345" t="s">
        <v>8219</v>
      </c>
      <c r="H1345" t="s">
        <v>8223</v>
      </c>
      <c r="I1345" t="s">
        <v>8245</v>
      </c>
      <c r="J1345">
        <v>1471579140</v>
      </c>
      <c r="K1345" s="10">
        <v>1466512683</v>
      </c>
      <c r="L1345" s="15">
        <f t="shared" si="101"/>
        <v>42542.526423611111</v>
      </c>
      <c r="M1345" t="b">
        <v>0</v>
      </c>
      <c r="N1345">
        <v>323</v>
      </c>
      <c r="O1345" t="b">
        <v>0</v>
      </c>
      <c r="P1345" t="s">
        <v>8271</v>
      </c>
      <c r="Q1345" t="str">
        <f t="shared" si="102"/>
        <v>technology</v>
      </c>
      <c r="R1345" t="str">
        <f t="shared" si="103"/>
        <v>wearables</v>
      </c>
      <c r="S1345">
        <f t="shared" si="104"/>
        <v>2016</v>
      </c>
    </row>
    <row r="1346" spans="1:19" ht="46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s="17">
        <f t="shared" si="100"/>
        <v>3.7773333333333334</v>
      </c>
      <c r="G1346" t="s">
        <v>8218</v>
      </c>
      <c r="H1346" t="s">
        <v>8228</v>
      </c>
      <c r="I1346" t="s">
        <v>8250</v>
      </c>
      <c r="J1346">
        <v>1467313039</v>
      </c>
      <c r="K1346" s="10">
        <v>1464807439</v>
      </c>
      <c r="L1346" s="15">
        <f t="shared" si="101"/>
        <v>42522.789803240739</v>
      </c>
      <c r="M1346" t="b">
        <v>0</v>
      </c>
      <c r="N1346">
        <v>139</v>
      </c>
      <c r="O1346" t="b">
        <v>1</v>
      </c>
      <c r="P1346" t="s">
        <v>8272</v>
      </c>
      <c r="Q1346" t="str">
        <f t="shared" si="102"/>
        <v>publishing</v>
      </c>
      <c r="R1346" t="str">
        <f t="shared" si="103"/>
        <v>nonfiction</v>
      </c>
      <c r="S1346">
        <f t="shared" si="104"/>
        <v>2016</v>
      </c>
    </row>
    <row r="1347" spans="1:19" ht="46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s="17">
        <f t="shared" ref="F1347:F1410" si="105">E1347/D1347</f>
        <v>1.25</v>
      </c>
      <c r="G1347" t="s">
        <v>8218</v>
      </c>
      <c r="H1347" t="s">
        <v>8223</v>
      </c>
      <c r="I1347" t="s">
        <v>8245</v>
      </c>
      <c r="J1347">
        <v>1405366359</v>
      </c>
      <c r="K1347" s="10">
        <v>1402342359</v>
      </c>
      <c r="L1347" s="15">
        <f t="shared" ref="L1347:L1410" si="106">(K1347/86400)+ DATE(1970,1,1)</f>
        <v>41799.814340277779</v>
      </c>
      <c r="M1347" t="b">
        <v>0</v>
      </c>
      <c r="N1347">
        <v>7</v>
      </c>
      <c r="O1347" t="b">
        <v>1</v>
      </c>
      <c r="P1347" t="s">
        <v>8272</v>
      </c>
      <c r="Q1347" t="str">
        <f t="shared" ref="Q1347:Q1410" si="107">LEFT(P1347, SEARCH("/",P1347)-1)</f>
        <v>publishing</v>
      </c>
      <c r="R1347" t="str">
        <f t="shared" ref="R1347:R1410" si="108">RIGHT(P1347,LEN(P1347)-FIND("/",P1347))</f>
        <v>nonfiction</v>
      </c>
      <c r="S1347">
        <f t="shared" ref="S1347:S1410" si="109">YEAR(L1347)</f>
        <v>2014</v>
      </c>
    </row>
    <row r="1348" spans="1:19" ht="46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s="17">
        <f t="shared" si="105"/>
        <v>1.473265306122449</v>
      </c>
      <c r="G1348" t="s">
        <v>8218</v>
      </c>
      <c r="H1348" t="s">
        <v>8223</v>
      </c>
      <c r="I1348" t="s">
        <v>8245</v>
      </c>
      <c r="J1348">
        <v>1372297751</v>
      </c>
      <c r="K1348" s="10">
        <v>1369705751</v>
      </c>
      <c r="L1348" s="15">
        <f t="shared" si="106"/>
        <v>41422.075821759259</v>
      </c>
      <c r="M1348" t="b">
        <v>0</v>
      </c>
      <c r="N1348">
        <v>149</v>
      </c>
      <c r="O1348" t="b">
        <v>1</v>
      </c>
      <c r="P1348" t="s">
        <v>8272</v>
      </c>
      <c r="Q1348" t="str">
        <f t="shared" si="107"/>
        <v>publishing</v>
      </c>
      <c r="R1348" t="str">
        <f t="shared" si="108"/>
        <v>nonfiction</v>
      </c>
      <c r="S1348">
        <f t="shared" si="109"/>
        <v>2013</v>
      </c>
    </row>
    <row r="1349" spans="1:19" ht="46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s="17">
        <f t="shared" si="105"/>
        <v>1.022</v>
      </c>
      <c r="G1349" t="s">
        <v>8218</v>
      </c>
      <c r="H1349" t="s">
        <v>8223</v>
      </c>
      <c r="I1349" t="s">
        <v>8245</v>
      </c>
      <c r="J1349">
        <v>1425741525</v>
      </c>
      <c r="K1349" s="10">
        <v>1423149525</v>
      </c>
      <c r="L1349" s="15">
        <f t="shared" si="106"/>
        <v>42040.638020833328</v>
      </c>
      <c r="M1349" t="b">
        <v>0</v>
      </c>
      <c r="N1349">
        <v>31</v>
      </c>
      <c r="O1349" t="b">
        <v>1</v>
      </c>
      <c r="P1349" t="s">
        <v>8272</v>
      </c>
      <c r="Q1349" t="str">
        <f t="shared" si="107"/>
        <v>publishing</v>
      </c>
      <c r="R1349" t="str">
        <f t="shared" si="108"/>
        <v>nonfiction</v>
      </c>
      <c r="S1349">
        <f t="shared" si="109"/>
        <v>2015</v>
      </c>
    </row>
    <row r="1350" spans="1:19" ht="46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s="17">
        <f t="shared" si="105"/>
        <v>1.018723404255319</v>
      </c>
      <c r="G1350" t="s">
        <v>8218</v>
      </c>
      <c r="H1350" t="s">
        <v>8223</v>
      </c>
      <c r="I1350" t="s">
        <v>8245</v>
      </c>
      <c r="J1350">
        <v>1418904533</v>
      </c>
      <c r="K1350" s="10">
        <v>1416485333</v>
      </c>
      <c r="L1350" s="15">
        <f t="shared" si="106"/>
        <v>41963.506168981483</v>
      </c>
      <c r="M1350" t="b">
        <v>0</v>
      </c>
      <c r="N1350">
        <v>26</v>
      </c>
      <c r="O1350" t="b">
        <v>1</v>
      </c>
      <c r="P1350" t="s">
        <v>8272</v>
      </c>
      <c r="Q1350" t="str">
        <f t="shared" si="107"/>
        <v>publishing</v>
      </c>
      <c r="R1350" t="str">
        <f t="shared" si="108"/>
        <v>nonfiction</v>
      </c>
      <c r="S1350">
        <f t="shared" si="109"/>
        <v>2014</v>
      </c>
    </row>
    <row r="1351" spans="1:19" ht="46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s="17">
        <f t="shared" si="105"/>
        <v>2.0419999999999998</v>
      </c>
      <c r="G1351" t="s">
        <v>8218</v>
      </c>
      <c r="H1351" t="s">
        <v>8228</v>
      </c>
      <c r="I1351" t="s">
        <v>8250</v>
      </c>
      <c r="J1351">
        <v>1450249140</v>
      </c>
      <c r="K1351" s="10">
        <v>1447055935</v>
      </c>
      <c r="L1351" s="15">
        <f t="shared" si="106"/>
        <v>42317.33258101852</v>
      </c>
      <c r="M1351" t="b">
        <v>0</v>
      </c>
      <c r="N1351">
        <v>172</v>
      </c>
      <c r="O1351" t="b">
        <v>1</v>
      </c>
      <c r="P1351" t="s">
        <v>8272</v>
      </c>
      <c r="Q1351" t="str">
        <f t="shared" si="107"/>
        <v>publishing</v>
      </c>
      <c r="R1351" t="str">
        <f t="shared" si="108"/>
        <v>nonfiction</v>
      </c>
      <c r="S1351">
        <f t="shared" si="109"/>
        <v>2015</v>
      </c>
    </row>
    <row r="1352" spans="1:19" ht="46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s="17">
        <f t="shared" si="105"/>
        <v>1.0405</v>
      </c>
      <c r="G1352" t="s">
        <v>8218</v>
      </c>
      <c r="H1352" t="s">
        <v>8223</v>
      </c>
      <c r="I1352" t="s">
        <v>8245</v>
      </c>
      <c r="J1352">
        <v>1451089134</v>
      </c>
      <c r="K1352" s="10">
        <v>1448497134</v>
      </c>
      <c r="L1352" s="15">
        <f t="shared" si="106"/>
        <v>42334.013124999998</v>
      </c>
      <c r="M1352" t="b">
        <v>0</v>
      </c>
      <c r="N1352">
        <v>78</v>
      </c>
      <c r="O1352" t="b">
        <v>1</v>
      </c>
      <c r="P1352" t="s">
        <v>8272</v>
      </c>
      <c r="Q1352" t="str">
        <f t="shared" si="107"/>
        <v>publishing</v>
      </c>
      <c r="R1352" t="str">
        <f t="shared" si="108"/>
        <v>nonfiction</v>
      </c>
      <c r="S1352">
        <f t="shared" si="109"/>
        <v>2015</v>
      </c>
    </row>
    <row r="1353" spans="1:19" ht="3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s="17">
        <f t="shared" si="105"/>
        <v>1.0126500000000001</v>
      </c>
      <c r="G1353" t="s">
        <v>8218</v>
      </c>
      <c r="H1353" t="s">
        <v>8223</v>
      </c>
      <c r="I1353" t="s">
        <v>8245</v>
      </c>
      <c r="J1353">
        <v>1455299144</v>
      </c>
      <c r="K1353" s="10">
        <v>1452707144</v>
      </c>
      <c r="L1353" s="15">
        <f t="shared" si="106"/>
        <v>42382.74009259259</v>
      </c>
      <c r="M1353" t="b">
        <v>0</v>
      </c>
      <c r="N1353">
        <v>120</v>
      </c>
      <c r="O1353" t="b">
        <v>1</v>
      </c>
      <c r="P1353" t="s">
        <v>8272</v>
      </c>
      <c r="Q1353" t="str">
        <f t="shared" si="107"/>
        <v>publishing</v>
      </c>
      <c r="R1353" t="str">
        <f t="shared" si="108"/>
        <v>nonfiction</v>
      </c>
      <c r="S1353">
        <f t="shared" si="109"/>
        <v>2016</v>
      </c>
    </row>
    <row r="1354" spans="1:19" ht="46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s="17">
        <f t="shared" si="105"/>
        <v>1.3613999999999999</v>
      </c>
      <c r="G1354" t="s">
        <v>8218</v>
      </c>
      <c r="H1354" t="s">
        <v>8223</v>
      </c>
      <c r="I1354" t="s">
        <v>8245</v>
      </c>
      <c r="J1354">
        <v>1441425540</v>
      </c>
      <c r="K1354" s="10">
        <v>1436968366</v>
      </c>
      <c r="L1354" s="15">
        <f t="shared" si="106"/>
        <v>42200.578310185185</v>
      </c>
      <c r="M1354" t="b">
        <v>0</v>
      </c>
      <c r="N1354">
        <v>227</v>
      </c>
      <c r="O1354" t="b">
        <v>1</v>
      </c>
      <c r="P1354" t="s">
        <v>8272</v>
      </c>
      <c r="Q1354" t="str">
        <f t="shared" si="107"/>
        <v>publishing</v>
      </c>
      <c r="R1354" t="str">
        <f t="shared" si="108"/>
        <v>nonfiction</v>
      </c>
      <c r="S1354">
        <f t="shared" si="109"/>
        <v>2015</v>
      </c>
    </row>
    <row r="1355" spans="1:19" ht="3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s="17">
        <f t="shared" si="105"/>
        <v>1.3360000000000001</v>
      </c>
      <c r="G1355" t="s">
        <v>8218</v>
      </c>
      <c r="H1355" t="s">
        <v>8223</v>
      </c>
      <c r="I1355" t="s">
        <v>8245</v>
      </c>
      <c r="J1355">
        <v>1362960000</v>
      </c>
      <c r="K1355" s="10">
        <v>1359946188</v>
      </c>
      <c r="L1355" s="15">
        <f t="shared" si="106"/>
        <v>41309.11791666667</v>
      </c>
      <c r="M1355" t="b">
        <v>0</v>
      </c>
      <c r="N1355">
        <v>42</v>
      </c>
      <c r="O1355" t="b">
        <v>1</v>
      </c>
      <c r="P1355" t="s">
        <v>8272</v>
      </c>
      <c r="Q1355" t="str">
        <f t="shared" si="107"/>
        <v>publishing</v>
      </c>
      <c r="R1355" t="str">
        <f t="shared" si="108"/>
        <v>nonfiction</v>
      </c>
      <c r="S1355">
        <f t="shared" si="109"/>
        <v>2013</v>
      </c>
    </row>
    <row r="1356" spans="1:19" ht="46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s="17">
        <f t="shared" si="105"/>
        <v>1.3025</v>
      </c>
      <c r="G1356" t="s">
        <v>8218</v>
      </c>
      <c r="H1356" t="s">
        <v>8224</v>
      </c>
      <c r="I1356" t="s">
        <v>8246</v>
      </c>
      <c r="J1356">
        <v>1465672979</v>
      </c>
      <c r="K1356" s="10">
        <v>1463080979</v>
      </c>
      <c r="L1356" s="15">
        <f t="shared" si="106"/>
        <v>42502.807627314818</v>
      </c>
      <c r="M1356" t="b">
        <v>0</v>
      </c>
      <c r="N1356">
        <v>64</v>
      </c>
      <c r="O1356" t="b">
        <v>1</v>
      </c>
      <c r="P1356" t="s">
        <v>8272</v>
      </c>
      <c r="Q1356" t="str">
        <f t="shared" si="107"/>
        <v>publishing</v>
      </c>
      <c r="R1356" t="str">
        <f t="shared" si="108"/>
        <v>nonfiction</v>
      </c>
      <c r="S1356">
        <f t="shared" si="109"/>
        <v>2016</v>
      </c>
    </row>
    <row r="1357" spans="1:19" ht="46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s="17">
        <f t="shared" si="105"/>
        <v>1.2267999999999999</v>
      </c>
      <c r="G1357" t="s">
        <v>8218</v>
      </c>
      <c r="H1357" t="s">
        <v>8224</v>
      </c>
      <c r="I1357" t="s">
        <v>8246</v>
      </c>
      <c r="J1357">
        <v>1354269600</v>
      </c>
      <c r="K1357" s="10">
        <v>1351663605</v>
      </c>
      <c r="L1357" s="15">
        <f t="shared" si="106"/>
        <v>41213.254687499997</v>
      </c>
      <c r="M1357" t="b">
        <v>0</v>
      </c>
      <c r="N1357">
        <v>121</v>
      </c>
      <c r="O1357" t="b">
        <v>1</v>
      </c>
      <c r="P1357" t="s">
        <v>8272</v>
      </c>
      <c r="Q1357" t="str">
        <f t="shared" si="107"/>
        <v>publishing</v>
      </c>
      <c r="R1357" t="str">
        <f t="shared" si="108"/>
        <v>nonfiction</v>
      </c>
      <c r="S1357">
        <f t="shared" si="109"/>
        <v>2012</v>
      </c>
    </row>
    <row r="1358" spans="1:19" ht="46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s="17">
        <f t="shared" si="105"/>
        <v>1.8281058823529412</v>
      </c>
      <c r="G1358" t="s">
        <v>8218</v>
      </c>
      <c r="H1358" t="s">
        <v>8223</v>
      </c>
      <c r="I1358" t="s">
        <v>8245</v>
      </c>
      <c r="J1358">
        <v>1372985760</v>
      </c>
      <c r="K1358" s="10">
        <v>1370393760</v>
      </c>
      <c r="L1358" s="15">
        <f t="shared" si="106"/>
        <v>41430.038888888885</v>
      </c>
      <c r="M1358" t="b">
        <v>0</v>
      </c>
      <c r="N1358">
        <v>87</v>
      </c>
      <c r="O1358" t="b">
        <v>1</v>
      </c>
      <c r="P1358" t="s">
        <v>8272</v>
      </c>
      <c r="Q1358" t="str">
        <f t="shared" si="107"/>
        <v>publishing</v>
      </c>
      <c r="R1358" t="str">
        <f t="shared" si="108"/>
        <v>nonfiction</v>
      </c>
      <c r="S1358">
        <f t="shared" si="109"/>
        <v>2013</v>
      </c>
    </row>
    <row r="1359" spans="1:19" ht="46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s="17">
        <f t="shared" si="105"/>
        <v>1.2529999999999999</v>
      </c>
      <c r="G1359" t="s">
        <v>8218</v>
      </c>
      <c r="H1359" t="s">
        <v>8223</v>
      </c>
      <c r="I1359" t="s">
        <v>8245</v>
      </c>
      <c r="J1359">
        <v>1362117540</v>
      </c>
      <c r="K1359" s="10">
        <v>1359587137</v>
      </c>
      <c r="L1359" s="15">
        <f t="shared" si="106"/>
        <v>41304.962233796294</v>
      </c>
      <c r="M1359" t="b">
        <v>0</v>
      </c>
      <c r="N1359">
        <v>65</v>
      </c>
      <c r="O1359" t="b">
        <v>1</v>
      </c>
      <c r="P1359" t="s">
        <v>8272</v>
      </c>
      <c r="Q1359" t="str">
        <f t="shared" si="107"/>
        <v>publishing</v>
      </c>
      <c r="R1359" t="str">
        <f t="shared" si="108"/>
        <v>nonfiction</v>
      </c>
      <c r="S1359">
        <f t="shared" si="109"/>
        <v>2013</v>
      </c>
    </row>
    <row r="1360" spans="1:19" ht="46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s="17">
        <f t="shared" si="105"/>
        <v>1.1166666666666667</v>
      </c>
      <c r="G1360" t="s">
        <v>8218</v>
      </c>
      <c r="H1360" t="s">
        <v>8223</v>
      </c>
      <c r="I1360" t="s">
        <v>8245</v>
      </c>
      <c r="J1360">
        <v>1309009323</v>
      </c>
      <c r="K1360" s="10">
        <v>1306417323</v>
      </c>
      <c r="L1360" s="15">
        <f t="shared" si="106"/>
        <v>40689.570868055554</v>
      </c>
      <c r="M1360" t="b">
        <v>0</v>
      </c>
      <c r="N1360">
        <v>49</v>
      </c>
      <c r="O1360" t="b">
        <v>1</v>
      </c>
      <c r="P1360" t="s">
        <v>8272</v>
      </c>
      <c r="Q1360" t="str">
        <f t="shared" si="107"/>
        <v>publishing</v>
      </c>
      <c r="R1360" t="str">
        <f t="shared" si="108"/>
        <v>nonfiction</v>
      </c>
      <c r="S1360">
        <f t="shared" si="109"/>
        <v>2011</v>
      </c>
    </row>
    <row r="1361" spans="1:19" ht="46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s="17">
        <f t="shared" si="105"/>
        <v>1.1575757575757575</v>
      </c>
      <c r="G1361" t="s">
        <v>8218</v>
      </c>
      <c r="H1361" t="s">
        <v>8223</v>
      </c>
      <c r="I1361" t="s">
        <v>8245</v>
      </c>
      <c r="J1361">
        <v>1309980790</v>
      </c>
      <c r="K1361" s="10">
        <v>1304623990</v>
      </c>
      <c r="L1361" s="15">
        <f t="shared" si="106"/>
        <v>40668.814699074072</v>
      </c>
      <c r="M1361" t="b">
        <v>0</v>
      </c>
      <c r="N1361">
        <v>19</v>
      </c>
      <c r="O1361" t="b">
        <v>1</v>
      </c>
      <c r="P1361" t="s">
        <v>8272</v>
      </c>
      <c r="Q1361" t="str">
        <f t="shared" si="107"/>
        <v>publishing</v>
      </c>
      <c r="R1361" t="str">
        <f t="shared" si="108"/>
        <v>nonfiction</v>
      </c>
      <c r="S1361">
        <f t="shared" si="109"/>
        <v>2011</v>
      </c>
    </row>
    <row r="1362" spans="1:19" ht="3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s="17">
        <f t="shared" si="105"/>
        <v>1.732</v>
      </c>
      <c r="G1362" t="s">
        <v>8218</v>
      </c>
      <c r="H1362" t="s">
        <v>8223</v>
      </c>
      <c r="I1362" t="s">
        <v>8245</v>
      </c>
      <c r="J1362">
        <v>1343943420</v>
      </c>
      <c r="K1362" s="10">
        <v>1341524220</v>
      </c>
      <c r="L1362" s="15">
        <f t="shared" si="106"/>
        <v>41095.900694444441</v>
      </c>
      <c r="M1362" t="b">
        <v>0</v>
      </c>
      <c r="N1362">
        <v>81</v>
      </c>
      <c r="O1362" t="b">
        <v>1</v>
      </c>
      <c r="P1362" t="s">
        <v>8272</v>
      </c>
      <c r="Q1362" t="str">
        <f t="shared" si="107"/>
        <v>publishing</v>
      </c>
      <c r="R1362" t="str">
        <f t="shared" si="108"/>
        <v>nonfiction</v>
      </c>
      <c r="S1362">
        <f t="shared" si="109"/>
        <v>2012</v>
      </c>
    </row>
    <row r="1363" spans="1:19" ht="46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s="17">
        <f t="shared" si="105"/>
        <v>1.2598333333333334</v>
      </c>
      <c r="G1363" t="s">
        <v>8218</v>
      </c>
      <c r="H1363" t="s">
        <v>8224</v>
      </c>
      <c r="I1363" t="s">
        <v>8246</v>
      </c>
      <c r="J1363">
        <v>1403370772</v>
      </c>
      <c r="K1363" s="10">
        <v>1400778772</v>
      </c>
      <c r="L1363" s="15">
        <f t="shared" si="106"/>
        <v>41781.717268518521</v>
      </c>
      <c r="M1363" t="b">
        <v>0</v>
      </c>
      <c r="N1363">
        <v>264</v>
      </c>
      <c r="O1363" t="b">
        <v>1</v>
      </c>
      <c r="P1363" t="s">
        <v>8272</v>
      </c>
      <c r="Q1363" t="str">
        <f t="shared" si="107"/>
        <v>publishing</v>
      </c>
      <c r="R1363" t="str">
        <f t="shared" si="108"/>
        <v>nonfiction</v>
      </c>
      <c r="S1363">
        <f t="shared" si="109"/>
        <v>2014</v>
      </c>
    </row>
    <row r="1364" spans="1:19" ht="3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s="17">
        <f t="shared" si="105"/>
        <v>1.091</v>
      </c>
      <c r="G1364" t="s">
        <v>8218</v>
      </c>
      <c r="H1364" t="s">
        <v>8223</v>
      </c>
      <c r="I1364" t="s">
        <v>8245</v>
      </c>
      <c r="J1364">
        <v>1378592731</v>
      </c>
      <c r="K1364" s="10">
        <v>1373408731</v>
      </c>
      <c r="L1364" s="15">
        <f t="shared" si="106"/>
        <v>41464.934386574074</v>
      </c>
      <c r="M1364" t="b">
        <v>0</v>
      </c>
      <c r="N1364">
        <v>25</v>
      </c>
      <c r="O1364" t="b">
        <v>1</v>
      </c>
      <c r="P1364" t="s">
        <v>8272</v>
      </c>
      <c r="Q1364" t="str">
        <f t="shared" si="107"/>
        <v>publishing</v>
      </c>
      <c r="R1364" t="str">
        <f t="shared" si="108"/>
        <v>nonfiction</v>
      </c>
      <c r="S1364">
        <f t="shared" si="109"/>
        <v>2013</v>
      </c>
    </row>
    <row r="1365" spans="1:19" ht="46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s="17">
        <f t="shared" si="105"/>
        <v>1</v>
      </c>
      <c r="G1365" t="s">
        <v>8218</v>
      </c>
      <c r="H1365" t="s">
        <v>8223</v>
      </c>
      <c r="I1365" t="s">
        <v>8245</v>
      </c>
      <c r="J1365">
        <v>1455523140</v>
      </c>
      <c r="K1365" s="10">
        <v>1453925727</v>
      </c>
      <c r="L1365" s="15">
        <f t="shared" si="106"/>
        <v>42396.8440625</v>
      </c>
      <c r="M1365" t="b">
        <v>0</v>
      </c>
      <c r="N1365">
        <v>5</v>
      </c>
      <c r="O1365" t="b">
        <v>1</v>
      </c>
      <c r="P1365" t="s">
        <v>8272</v>
      </c>
      <c r="Q1365" t="str">
        <f t="shared" si="107"/>
        <v>publishing</v>
      </c>
      <c r="R1365" t="str">
        <f t="shared" si="108"/>
        <v>nonfiction</v>
      </c>
      <c r="S1365">
        <f t="shared" si="109"/>
        <v>2016</v>
      </c>
    </row>
    <row r="1366" spans="1:19" ht="46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s="17">
        <f t="shared" si="105"/>
        <v>1.1864285714285714</v>
      </c>
      <c r="G1366" t="s">
        <v>8218</v>
      </c>
      <c r="H1366" t="s">
        <v>8231</v>
      </c>
      <c r="I1366" t="s">
        <v>8252</v>
      </c>
      <c r="J1366">
        <v>1420648906</v>
      </c>
      <c r="K1366" s="10">
        <v>1415464906</v>
      </c>
      <c r="L1366" s="15">
        <f t="shared" si="106"/>
        <v>41951.6956712963</v>
      </c>
      <c r="M1366" t="b">
        <v>0</v>
      </c>
      <c r="N1366">
        <v>144</v>
      </c>
      <c r="O1366" t="b">
        <v>1</v>
      </c>
      <c r="P1366" t="s">
        <v>8274</v>
      </c>
      <c r="Q1366" t="str">
        <f t="shared" si="107"/>
        <v>music</v>
      </c>
      <c r="R1366" t="str">
        <f t="shared" si="108"/>
        <v>rock</v>
      </c>
      <c r="S1366">
        <f t="shared" si="109"/>
        <v>2014</v>
      </c>
    </row>
    <row r="1367" spans="1:19" ht="46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s="17">
        <f t="shared" si="105"/>
        <v>1.0026666666666666</v>
      </c>
      <c r="G1367" t="s">
        <v>8218</v>
      </c>
      <c r="H1367" t="s">
        <v>8223</v>
      </c>
      <c r="I1367" t="s">
        <v>8245</v>
      </c>
      <c r="J1367">
        <v>1426523752</v>
      </c>
      <c r="K1367" s="10">
        <v>1423935352</v>
      </c>
      <c r="L1367" s="15">
        <f t="shared" si="106"/>
        <v>42049.733240740738</v>
      </c>
      <c r="M1367" t="b">
        <v>0</v>
      </c>
      <c r="N1367">
        <v>92</v>
      </c>
      <c r="O1367" t="b">
        <v>1</v>
      </c>
      <c r="P1367" t="s">
        <v>8274</v>
      </c>
      <c r="Q1367" t="str">
        <f t="shared" si="107"/>
        <v>music</v>
      </c>
      <c r="R1367" t="str">
        <f t="shared" si="108"/>
        <v>rock</v>
      </c>
      <c r="S1367">
        <f t="shared" si="109"/>
        <v>2015</v>
      </c>
    </row>
    <row r="1368" spans="1:19" ht="16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s="17">
        <f t="shared" si="105"/>
        <v>1.2648920000000001</v>
      </c>
      <c r="G1368" t="s">
        <v>8218</v>
      </c>
      <c r="H1368" t="s">
        <v>8223</v>
      </c>
      <c r="I1368" t="s">
        <v>8245</v>
      </c>
      <c r="J1368">
        <v>1417049663</v>
      </c>
      <c r="K1368" s="10">
        <v>1413158063</v>
      </c>
      <c r="L1368" s="15">
        <f t="shared" si="106"/>
        <v>41924.996099537035</v>
      </c>
      <c r="M1368" t="b">
        <v>0</v>
      </c>
      <c r="N1368">
        <v>147</v>
      </c>
      <c r="O1368" t="b">
        <v>1</v>
      </c>
      <c r="P1368" t="s">
        <v>8274</v>
      </c>
      <c r="Q1368" t="str">
        <f t="shared" si="107"/>
        <v>music</v>
      </c>
      <c r="R1368" t="str">
        <f t="shared" si="108"/>
        <v>rock</v>
      </c>
      <c r="S1368">
        <f t="shared" si="109"/>
        <v>2014</v>
      </c>
    </row>
    <row r="1369" spans="1:19" ht="46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s="17">
        <f t="shared" si="105"/>
        <v>1.1426000000000001</v>
      </c>
      <c r="G1369" t="s">
        <v>8218</v>
      </c>
      <c r="H1369" t="s">
        <v>8223</v>
      </c>
      <c r="I1369" t="s">
        <v>8245</v>
      </c>
      <c r="J1369">
        <v>1447463050</v>
      </c>
      <c r="K1369" s="10">
        <v>1444867450</v>
      </c>
      <c r="L1369" s="15">
        <f t="shared" si="106"/>
        <v>42292.002893518518</v>
      </c>
      <c r="M1369" t="b">
        <v>0</v>
      </c>
      <c r="N1369">
        <v>90</v>
      </c>
      <c r="O1369" t="b">
        <v>1</v>
      </c>
      <c r="P1369" t="s">
        <v>8274</v>
      </c>
      <c r="Q1369" t="str">
        <f t="shared" si="107"/>
        <v>music</v>
      </c>
      <c r="R1369" t="str">
        <f t="shared" si="108"/>
        <v>rock</v>
      </c>
      <c r="S1369">
        <f t="shared" si="109"/>
        <v>2015</v>
      </c>
    </row>
    <row r="1370" spans="1:19" ht="46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s="17">
        <f t="shared" si="105"/>
        <v>1.107</v>
      </c>
      <c r="G1370" t="s">
        <v>8218</v>
      </c>
      <c r="H1370" t="s">
        <v>8223</v>
      </c>
      <c r="I1370" t="s">
        <v>8245</v>
      </c>
      <c r="J1370">
        <v>1434342894</v>
      </c>
      <c r="K1370" s="10">
        <v>1432269294</v>
      </c>
      <c r="L1370" s="15">
        <f t="shared" si="106"/>
        <v>42146.190902777773</v>
      </c>
      <c r="M1370" t="b">
        <v>0</v>
      </c>
      <c r="N1370">
        <v>87</v>
      </c>
      <c r="O1370" t="b">
        <v>1</v>
      </c>
      <c r="P1370" t="s">
        <v>8274</v>
      </c>
      <c r="Q1370" t="str">
        <f t="shared" si="107"/>
        <v>music</v>
      </c>
      <c r="R1370" t="str">
        <f t="shared" si="108"/>
        <v>rock</v>
      </c>
      <c r="S1370">
        <f t="shared" si="109"/>
        <v>2015</v>
      </c>
    </row>
    <row r="1371" spans="1:19" ht="46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s="17">
        <f t="shared" si="105"/>
        <v>1.0534805315203954</v>
      </c>
      <c r="G1371" t="s">
        <v>8218</v>
      </c>
      <c r="H1371" t="s">
        <v>8223</v>
      </c>
      <c r="I1371" t="s">
        <v>8245</v>
      </c>
      <c r="J1371">
        <v>1397225746</v>
      </c>
      <c r="K1371" s="10">
        <v>1394633746</v>
      </c>
      <c r="L1371" s="15">
        <f t="shared" si="106"/>
        <v>41710.594282407408</v>
      </c>
      <c r="M1371" t="b">
        <v>0</v>
      </c>
      <c r="N1371">
        <v>406</v>
      </c>
      <c r="O1371" t="b">
        <v>1</v>
      </c>
      <c r="P1371" t="s">
        <v>8274</v>
      </c>
      <c r="Q1371" t="str">
        <f t="shared" si="107"/>
        <v>music</v>
      </c>
      <c r="R1371" t="str">
        <f t="shared" si="108"/>
        <v>rock</v>
      </c>
      <c r="S1371">
        <f t="shared" si="109"/>
        <v>2014</v>
      </c>
    </row>
    <row r="1372" spans="1:19" ht="3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s="17">
        <f t="shared" si="105"/>
        <v>1.0366666666666666</v>
      </c>
      <c r="G1372" t="s">
        <v>8218</v>
      </c>
      <c r="H1372" t="s">
        <v>8223</v>
      </c>
      <c r="I1372" t="s">
        <v>8245</v>
      </c>
      <c r="J1372">
        <v>1381881890</v>
      </c>
      <c r="K1372" s="10">
        <v>1380585890</v>
      </c>
      <c r="L1372" s="15">
        <f t="shared" si="106"/>
        <v>41548.00335648148</v>
      </c>
      <c r="M1372" t="b">
        <v>0</v>
      </c>
      <c r="N1372">
        <v>20</v>
      </c>
      <c r="O1372" t="b">
        <v>1</v>
      </c>
      <c r="P1372" t="s">
        <v>8274</v>
      </c>
      <c r="Q1372" t="str">
        <f t="shared" si="107"/>
        <v>music</v>
      </c>
      <c r="R1372" t="str">
        <f t="shared" si="108"/>
        <v>rock</v>
      </c>
      <c r="S1372">
        <f t="shared" si="109"/>
        <v>2013</v>
      </c>
    </row>
    <row r="1373" spans="1:19" ht="46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s="17">
        <f t="shared" si="105"/>
        <v>1.0708672667523933</v>
      </c>
      <c r="G1373" t="s">
        <v>8218</v>
      </c>
      <c r="H1373" t="s">
        <v>8223</v>
      </c>
      <c r="I1373" t="s">
        <v>8245</v>
      </c>
      <c r="J1373">
        <v>1431022342</v>
      </c>
      <c r="K1373" s="10">
        <v>1428430342</v>
      </c>
      <c r="L1373" s="15">
        <f t="shared" si="106"/>
        <v>42101.758587962962</v>
      </c>
      <c r="M1373" t="b">
        <v>0</v>
      </c>
      <c r="N1373">
        <v>70</v>
      </c>
      <c r="O1373" t="b">
        <v>1</v>
      </c>
      <c r="P1373" t="s">
        <v>8274</v>
      </c>
      <c r="Q1373" t="str">
        <f t="shared" si="107"/>
        <v>music</v>
      </c>
      <c r="R1373" t="str">
        <f t="shared" si="108"/>
        <v>rock</v>
      </c>
      <c r="S1373">
        <f t="shared" si="109"/>
        <v>2015</v>
      </c>
    </row>
    <row r="1374" spans="1:19" ht="16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s="17">
        <f t="shared" si="105"/>
        <v>1.24</v>
      </c>
      <c r="G1374" t="s">
        <v>8218</v>
      </c>
      <c r="H1374" t="s">
        <v>8223</v>
      </c>
      <c r="I1374" t="s">
        <v>8245</v>
      </c>
      <c r="J1374">
        <v>1342115132</v>
      </c>
      <c r="K1374" s="10">
        <v>1339523132</v>
      </c>
      <c r="L1374" s="15">
        <f t="shared" si="106"/>
        <v>41072.739953703705</v>
      </c>
      <c r="M1374" t="b">
        <v>0</v>
      </c>
      <c r="N1374">
        <v>16</v>
      </c>
      <c r="O1374" t="b">
        <v>1</v>
      </c>
      <c r="P1374" t="s">
        <v>8274</v>
      </c>
      <c r="Q1374" t="str">
        <f t="shared" si="107"/>
        <v>music</v>
      </c>
      <c r="R1374" t="str">
        <f t="shared" si="108"/>
        <v>rock</v>
      </c>
      <c r="S1374">
        <f t="shared" si="109"/>
        <v>2012</v>
      </c>
    </row>
    <row r="1375" spans="1:19" ht="3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s="17">
        <f t="shared" si="105"/>
        <v>1.0501</v>
      </c>
      <c r="G1375" t="s">
        <v>8218</v>
      </c>
      <c r="H1375" t="s">
        <v>8223</v>
      </c>
      <c r="I1375" t="s">
        <v>8245</v>
      </c>
      <c r="J1375">
        <v>1483138233</v>
      </c>
      <c r="K1375" s="10">
        <v>1480546233</v>
      </c>
      <c r="L1375" s="15">
        <f t="shared" si="106"/>
        <v>42704.95177083333</v>
      </c>
      <c r="M1375" t="b">
        <v>0</v>
      </c>
      <c r="N1375">
        <v>52</v>
      </c>
      <c r="O1375" t="b">
        <v>1</v>
      </c>
      <c r="P1375" t="s">
        <v>8274</v>
      </c>
      <c r="Q1375" t="str">
        <f t="shared" si="107"/>
        <v>music</v>
      </c>
      <c r="R1375" t="str">
        <f t="shared" si="108"/>
        <v>rock</v>
      </c>
      <c r="S1375">
        <f t="shared" si="109"/>
        <v>2016</v>
      </c>
    </row>
    <row r="1376" spans="1:19" ht="46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s="17">
        <f t="shared" si="105"/>
        <v>1.8946666666666667</v>
      </c>
      <c r="G1376" t="s">
        <v>8218</v>
      </c>
      <c r="H1376" t="s">
        <v>8223</v>
      </c>
      <c r="I1376" t="s">
        <v>8245</v>
      </c>
      <c r="J1376">
        <v>1458874388</v>
      </c>
      <c r="K1376" s="10">
        <v>1456285988</v>
      </c>
      <c r="L1376" s="15">
        <f t="shared" si="106"/>
        <v>42424.161898148144</v>
      </c>
      <c r="M1376" t="b">
        <v>0</v>
      </c>
      <c r="N1376">
        <v>66</v>
      </c>
      <c r="O1376" t="b">
        <v>1</v>
      </c>
      <c r="P1376" t="s">
        <v>8274</v>
      </c>
      <c r="Q1376" t="str">
        <f t="shared" si="107"/>
        <v>music</v>
      </c>
      <c r="R1376" t="str">
        <f t="shared" si="108"/>
        <v>rock</v>
      </c>
      <c r="S1376">
        <f t="shared" si="109"/>
        <v>2016</v>
      </c>
    </row>
    <row r="1377" spans="1:19" ht="46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s="17">
        <f t="shared" si="105"/>
        <v>1.7132499999999999</v>
      </c>
      <c r="G1377" t="s">
        <v>8218</v>
      </c>
      <c r="H1377" t="s">
        <v>8229</v>
      </c>
      <c r="I1377" t="s">
        <v>8248</v>
      </c>
      <c r="J1377">
        <v>1484444119</v>
      </c>
      <c r="K1377" s="10">
        <v>1481852119</v>
      </c>
      <c r="L1377" s="15">
        <f t="shared" si="106"/>
        <v>42720.066192129627</v>
      </c>
      <c r="M1377" t="b">
        <v>0</v>
      </c>
      <c r="N1377">
        <v>109</v>
      </c>
      <c r="O1377" t="b">
        <v>1</v>
      </c>
      <c r="P1377" t="s">
        <v>8274</v>
      </c>
      <c r="Q1377" t="str">
        <f t="shared" si="107"/>
        <v>music</v>
      </c>
      <c r="R1377" t="str">
        <f t="shared" si="108"/>
        <v>rock</v>
      </c>
      <c r="S1377">
        <f t="shared" si="109"/>
        <v>2016</v>
      </c>
    </row>
    <row r="1378" spans="1:19" ht="3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s="17">
        <f t="shared" si="105"/>
        <v>2.5248648648648651</v>
      </c>
      <c r="G1378" t="s">
        <v>8218</v>
      </c>
      <c r="H1378" t="s">
        <v>8224</v>
      </c>
      <c r="I1378" t="s">
        <v>8246</v>
      </c>
      <c r="J1378">
        <v>1480784606</v>
      </c>
      <c r="K1378" s="10">
        <v>1478189006</v>
      </c>
      <c r="L1378" s="15">
        <f t="shared" si="106"/>
        <v>42677.669050925921</v>
      </c>
      <c r="M1378" t="b">
        <v>0</v>
      </c>
      <c r="N1378">
        <v>168</v>
      </c>
      <c r="O1378" t="b">
        <v>1</v>
      </c>
      <c r="P1378" t="s">
        <v>8274</v>
      </c>
      <c r="Q1378" t="str">
        <f t="shared" si="107"/>
        <v>music</v>
      </c>
      <c r="R1378" t="str">
        <f t="shared" si="108"/>
        <v>rock</v>
      </c>
      <c r="S1378">
        <f t="shared" si="109"/>
        <v>2016</v>
      </c>
    </row>
    <row r="1379" spans="1:19" ht="46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s="17">
        <f t="shared" si="105"/>
        <v>1.1615384615384616</v>
      </c>
      <c r="G1379" t="s">
        <v>8218</v>
      </c>
      <c r="H1379" t="s">
        <v>8223</v>
      </c>
      <c r="I1379" t="s">
        <v>8245</v>
      </c>
      <c r="J1379">
        <v>1486095060</v>
      </c>
      <c r="K1379" s="10">
        <v>1484198170</v>
      </c>
      <c r="L1379" s="15">
        <f t="shared" si="106"/>
        <v>42747.219560185185</v>
      </c>
      <c r="M1379" t="b">
        <v>0</v>
      </c>
      <c r="N1379">
        <v>31</v>
      </c>
      <c r="O1379" t="b">
        <v>1</v>
      </c>
      <c r="P1379" t="s">
        <v>8274</v>
      </c>
      <c r="Q1379" t="str">
        <f t="shared" si="107"/>
        <v>music</v>
      </c>
      <c r="R1379" t="str">
        <f t="shared" si="108"/>
        <v>rock</v>
      </c>
      <c r="S1379">
        <f t="shared" si="109"/>
        <v>2017</v>
      </c>
    </row>
    <row r="1380" spans="1:19" ht="16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s="17">
        <f t="shared" si="105"/>
        <v>2.0335000000000001</v>
      </c>
      <c r="G1380" t="s">
        <v>8218</v>
      </c>
      <c r="H1380" t="s">
        <v>8224</v>
      </c>
      <c r="I1380" t="s">
        <v>8246</v>
      </c>
      <c r="J1380">
        <v>1470075210</v>
      </c>
      <c r="K1380" s="10">
        <v>1468779210</v>
      </c>
      <c r="L1380" s="15">
        <f t="shared" si="106"/>
        <v>42568.759375000001</v>
      </c>
      <c r="M1380" t="b">
        <v>0</v>
      </c>
      <c r="N1380">
        <v>133</v>
      </c>
      <c r="O1380" t="b">
        <v>1</v>
      </c>
      <c r="P1380" t="s">
        <v>8274</v>
      </c>
      <c r="Q1380" t="str">
        <f t="shared" si="107"/>
        <v>music</v>
      </c>
      <c r="R1380" t="str">
        <f t="shared" si="108"/>
        <v>rock</v>
      </c>
      <c r="S1380">
        <f t="shared" si="109"/>
        <v>2016</v>
      </c>
    </row>
    <row r="1381" spans="1:19" ht="3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s="17">
        <f t="shared" si="105"/>
        <v>1.1160000000000001</v>
      </c>
      <c r="G1381" t="s">
        <v>8218</v>
      </c>
      <c r="H1381" t="s">
        <v>8223</v>
      </c>
      <c r="I1381" t="s">
        <v>8245</v>
      </c>
      <c r="J1381">
        <v>1433504876</v>
      </c>
      <c r="K1381" s="10">
        <v>1430912876</v>
      </c>
      <c r="L1381" s="15">
        <f t="shared" si="106"/>
        <v>42130.491620370369</v>
      </c>
      <c r="M1381" t="b">
        <v>0</v>
      </c>
      <c r="N1381">
        <v>151</v>
      </c>
      <c r="O1381" t="b">
        <v>1</v>
      </c>
      <c r="P1381" t="s">
        <v>8274</v>
      </c>
      <c r="Q1381" t="str">
        <f t="shared" si="107"/>
        <v>music</v>
      </c>
      <c r="R1381" t="str">
        <f t="shared" si="108"/>
        <v>rock</v>
      </c>
      <c r="S1381">
        <f t="shared" si="109"/>
        <v>2015</v>
      </c>
    </row>
    <row r="1382" spans="1:19" ht="3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s="17">
        <f t="shared" si="105"/>
        <v>4.24</v>
      </c>
      <c r="G1382" t="s">
        <v>8218</v>
      </c>
      <c r="H1382" t="s">
        <v>8223</v>
      </c>
      <c r="I1382" t="s">
        <v>8245</v>
      </c>
      <c r="J1382">
        <v>1433815200</v>
      </c>
      <c r="K1382" s="10">
        <v>1431886706</v>
      </c>
      <c r="L1382" s="15">
        <f t="shared" si="106"/>
        <v>42141.762800925921</v>
      </c>
      <c r="M1382" t="b">
        <v>0</v>
      </c>
      <c r="N1382">
        <v>5</v>
      </c>
      <c r="O1382" t="b">
        <v>1</v>
      </c>
      <c r="P1382" t="s">
        <v>8274</v>
      </c>
      <c r="Q1382" t="str">
        <f t="shared" si="107"/>
        <v>music</v>
      </c>
      <c r="R1382" t="str">
        <f t="shared" si="108"/>
        <v>rock</v>
      </c>
      <c r="S1382">
        <f t="shared" si="109"/>
        <v>2015</v>
      </c>
    </row>
    <row r="1383" spans="1:19" ht="46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s="17">
        <f t="shared" si="105"/>
        <v>1.071</v>
      </c>
      <c r="G1383" t="s">
        <v>8218</v>
      </c>
      <c r="H1383" t="s">
        <v>8223</v>
      </c>
      <c r="I1383" t="s">
        <v>8245</v>
      </c>
      <c r="J1383">
        <v>1482988125</v>
      </c>
      <c r="K1383" s="10">
        <v>1480396125</v>
      </c>
      <c r="L1383" s="15">
        <f t="shared" si="106"/>
        <v>42703.214409722219</v>
      </c>
      <c r="M1383" t="b">
        <v>0</v>
      </c>
      <c r="N1383">
        <v>73</v>
      </c>
      <c r="O1383" t="b">
        <v>1</v>
      </c>
      <c r="P1383" t="s">
        <v>8274</v>
      </c>
      <c r="Q1383" t="str">
        <f t="shared" si="107"/>
        <v>music</v>
      </c>
      <c r="R1383" t="str">
        <f t="shared" si="108"/>
        <v>rock</v>
      </c>
      <c r="S1383">
        <f t="shared" si="109"/>
        <v>2016</v>
      </c>
    </row>
    <row r="1384" spans="1:19" ht="46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s="17">
        <f t="shared" si="105"/>
        <v>1.043625</v>
      </c>
      <c r="G1384" t="s">
        <v>8218</v>
      </c>
      <c r="H1384" t="s">
        <v>8223</v>
      </c>
      <c r="I1384" t="s">
        <v>8245</v>
      </c>
      <c r="J1384">
        <v>1367867536</v>
      </c>
      <c r="K1384" s="10">
        <v>1365275536</v>
      </c>
      <c r="L1384" s="15">
        <f t="shared" si="106"/>
        <v>41370.800185185188</v>
      </c>
      <c r="M1384" t="b">
        <v>0</v>
      </c>
      <c r="N1384">
        <v>148</v>
      </c>
      <c r="O1384" t="b">
        <v>1</v>
      </c>
      <c r="P1384" t="s">
        <v>8274</v>
      </c>
      <c r="Q1384" t="str">
        <f t="shared" si="107"/>
        <v>music</v>
      </c>
      <c r="R1384" t="str">
        <f t="shared" si="108"/>
        <v>rock</v>
      </c>
      <c r="S1384">
        <f t="shared" si="109"/>
        <v>2013</v>
      </c>
    </row>
    <row r="1385" spans="1:19" ht="46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s="17">
        <f t="shared" si="105"/>
        <v>2.124090909090909</v>
      </c>
      <c r="G1385" t="s">
        <v>8218</v>
      </c>
      <c r="H1385" t="s">
        <v>8228</v>
      </c>
      <c r="I1385" t="s">
        <v>8250</v>
      </c>
      <c r="J1385">
        <v>1482457678</v>
      </c>
      <c r="K1385" s="10">
        <v>1480729678</v>
      </c>
      <c r="L1385" s="15">
        <f t="shared" si="106"/>
        <v>42707.074976851851</v>
      </c>
      <c r="M1385" t="b">
        <v>0</v>
      </c>
      <c r="N1385">
        <v>93</v>
      </c>
      <c r="O1385" t="b">
        <v>1</v>
      </c>
      <c r="P1385" t="s">
        <v>8274</v>
      </c>
      <c r="Q1385" t="str">
        <f t="shared" si="107"/>
        <v>music</v>
      </c>
      <c r="R1385" t="str">
        <f t="shared" si="108"/>
        <v>rock</v>
      </c>
      <c r="S1385">
        <f t="shared" si="109"/>
        <v>2016</v>
      </c>
    </row>
    <row r="1386" spans="1:19" ht="46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s="17">
        <f t="shared" si="105"/>
        <v>1.2408571428571429</v>
      </c>
      <c r="G1386" t="s">
        <v>8218</v>
      </c>
      <c r="H1386" t="s">
        <v>8223</v>
      </c>
      <c r="I1386" t="s">
        <v>8245</v>
      </c>
      <c r="J1386">
        <v>1436117922</v>
      </c>
      <c r="K1386" s="10">
        <v>1433525922</v>
      </c>
      <c r="L1386" s="15">
        <f t="shared" si="106"/>
        <v>42160.735208333332</v>
      </c>
      <c r="M1386" t="b">
        <v>0</v>
      </c>
      <c r="N1386">
        <v>63</v>
      </c>
      <c r="O1386" t="b">
        <v>1</v>
      </c>
      <c r="P1386" t="s">
        <v>8274</v>
      </c>
      <c r="Q1386" t="str">
        <f t="shared" si="107"/>
        <v>music</v>
      </c>
      <c r="R1386" t="str">
        <f t="shared" si="108"/>
        <v>rock</v>
      </c>
      <c r="S1386">
        <f t="shared" si="109"/>
        <v>2015</v>
      </c>
    </row>
    <row r="1387" spans="1:19" ht="46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s="17">
        <f t="shared" si="105"/>
        <v>1.10406125</v>
      </c>
      <c r="G1387" t="s">
        <v>8218</v>
      </c>
      <c r="H1387" t="s">
        <v>8235</v>
      </c>
      <c r="I1387" t="s">
        <v>8248</v>
      </c>
      <c r="J1387">
        <v>1461931860</v>
      </c>
      <c r="K1387" s="10">
        <v>1457109121</v>
      </c>
      <c r="L1387" s="15">
        <f t="shared" si="106"/>
        <v>42433.688900462963</v>
      </c>
      <c r="M1387" t="b">
        <v>0</v>
      </c>
      <c r="N1387">
        <v>134</v>
      </c>
      <c r="O1387" t="b">
        <v>1</v>
      </c>
      <c r="P1387" t="s">
        <v>8274</v>
      </c>
      <c r="Q1387" t="str">
        <f t="shared" si="107"/>
        <v>music</v>
      </c>
      <c r="R1387" t="str">
        <f t="shared" si="108"/>
        <v>rock</v>
      </c>
      <c r="S1387">
        <f t="shared" si="109"/>
        <v>2016</v>
      </c>
    </row>
    <row r="1388" spans="1:19" ht="3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s="17">
        <f t="shared" si="105"/>
        <v>2.1875</v>
      </c>
      <c r="G1388" t="s">
        <v>8218</v>
      </c>
      <c r="H1388" t="s">
        <v>8223</v>
      </c>
      <c r="I1388" t="s">
        <v>8245</v>
      </c>
      <c r="J1388">
        <v>1438183889</v>
      </c>
      <c r="K1388" s="10">
        <v>1435591889</v>
      </c>
      <c r="L1388" s="15">
        <f t="shared" si="106"/>
        <v>42184.646863425922</v>
      </c>
      <c r="M1388" t="b">
        <v>0</v>
      </c>
      <c r="N1388">
        <v>14</v>
      </c>
      <c r="O1388" t="b">
        <v>1</v>
      </c>
      <c r="P1388" t="s">
        <v>8274</v>
      </c>
      <c r="Q1388" t="str">
        <f t="shared" si="107"/>
        <v>music</v>
      </c>
      <c r="R1388" t="str">
        <f t="shared" si="108"/>
        <v>rock</v>
      </c>
      <c r="S1388">
        <f t="shared" si="109"/>
        <v>2015</v>
      </c>
    </row>
    <row r="1389" spans="1:19" ht="46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s="17">
        <f t="shared" si="105"/>
        <v>1.36625</v>
      </c>
      <c r="G1389" t="s">
        <v>8218</v>
      </c>
      <c r="H1389" t="s">
        <v>8223</v>
      </c>
      <c r="I1389" t="s">
        <v>8245</v>
      </c>
      <c r="J1389">
        <v>1433305800</v>
      </c>
      <c r="K1389" s="10">
        <v>1430604395</v>
      </c>
      <c r="L1389" s="15">
        <f t="shared" si="106"/>
        <v>42126.92123842593</v>
      </c>
      <c r="M1389" t="b">
        <v>0</v>
      </c>
      <c r="N1389">
        <v>78</v>
      </c>
      <c r="O1389" t="b">
        <v>1</v>
      </c>
      <c r="P1389" t="s">
        <v>8274</v>
      </c>
      <c r="Q1389" t="str">
        <f t="shared" si="107"/>
        <v>music</v>
      </c>
      <c r="R1389" t="str">
        <f t="shared" si="108"/>
        <v>rock</v>
      </c>
      <c r="S1389">
        <f t="shared" si="109"/>
        <v>2015</v>
      </c>
    </row>
    <row r="1390" spans="1:19" ht="46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s="17">
        <f t="shared" si="105"/>
        <v>1.348074</v>
      </c>
      <c r="G1390" t="s">
        <v>8218</v>
      </c>
      <c r="H1390" t="s">
        <v>8223</v>
      </c>
      <c r="I1390" t="s">
        <v>8245</v>
      </c>
      <c r="J1390">
        <v>1476720840</v>
      </c>
      <c r="K1390" s="10">
        <v>1474469117</v>
      </c>
      <c r="L1390" s="15">
        <f t="shared" si="106"/>
        <v>42634.614780092597</v>
      </c>
      <c r="M1390" t="b">
        <v>0</v>
      </c>
      <c r="N1390">
        <v>112</v>
      </c>
      <c r="O1390" t="b">
        <v>1</v>
      </c>
      <c r="P1390" t="s">
        <v>8274</v>
      </c>
      <c r="Q1390" t="str">
        <f t="shared" si="107"/>
        <v>music</v>
      </c>
      <c r="R1390" t="str">
        <f t="shared" si="108"/>
        <v>rock</v>
      </c>
      <c r="S1390">
        <f t="shared" si="109"/>
        <v>2016</v>
      </c>
    </row>
    <row r="1391" spans="1:19" ht="3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s="17">
        <f t="shared" si="105"/>
        <v>1.454</v>
      </c>
      <c r="G1391" t="s">
        <v>8218</v>
      </c>
      <c r="H1391" t="s">
        <v>8224</v>
      </c>
      <c r="I1391" t="s">
        <v>8246</v>
      </c>
      <c r="J1391">
        <v>1471087957</v>
      </c>
      <c r="K1391" s="10">
        <v>1468495957</v>
      </c>
      <c r="L1391" s="15">
        <f t="shared" si="106"/>
        <v>42565.480983796297</v>
      </c>
      <c r="M1391" t="b">
        <v>0</v>
      </c>
      <c r="N1391">
        <v>34</v>
      </c>
      <c r="O1391" t="b">
        <v>1</v>
      </c>
      <c r="P1391" t="s">
        <v>8274</v>
      </c>
      <c r="Q1391" t="str">
        <f t="shared" si="107"/>
        <v>music</v>
      </c>
      <c r="R1391" t="str">
        <f t="shared" si="108"/>
        <v>rock</v>
      </c>
      <c r="S1391">
        <f t="shared" si="109"/>
        <v>2016</v>
      </c>
    </row>
    <row r="1392" spans="1:19" ht="3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s="17">
        <f t="shared" si="105"/>
        <v>1.0910714285714285</v>
      </c>
      <c r="G1392" t="s">
        <v>8218</v>
      </c>
      <c r="H1392" t="s">
        <v>8223</v>
      </c>
      <c r="I1392" t="s">
        <v>8245</v>
      </c>
      <c r="J1392">
        <v>1430154720</v>
      </c>
      <c r="K1392" s="10">
        <v>1427224606</v>
      </c>
      <c r="L1392" s="15">
        <f t="shared" si="106"/>
        <v>42087.803310185191</v>
      </c>
      <c r="M1392" t="b">
        <v>0</v>
      </c>
      <c r="N1392">
        <v>19</v>
      </c>
      <c r="O1392" t="b">
        <v>1</v>
      </c>
      <c r="P1392" t="s">
        <v>8274</v>
      </c>
      <c r="Q1392" t="str">
        <f t="shared" si="107"/>
        <v>music</v>
      </c>
      <c r="R1392" t="str">
        <f t="shared" si="108"/>
        <v>rock</v>
      </c>
      <c r="S1392">
        <f t="shared" si="109"/>
        <v>2015</v>
      </c>
    </row>
    <row r="1393" spans="1:19" ht="46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s="17">
        <f t="shared" si="105"/>
        <v>1.1020000000000001</v>
      </c>
      <c r="G1393" t="s">
        <v>8218</v>
      </c>
      <c r="H1393" t="s">
        <v>8223</v>
      </c>
      <c r="I1393" t="s">
        <v>8245</v>
      </c>
      <c r="J1393">
        <v>1440219540</v>
      </c>
      <c r="K1393" s="10">
        <v>1436369818</v>
      </c>
      <c r="L1393" s="15">
        <f t="shared" si="106"/>
        <v>42193.650671296295</v>
      </c>
      <c r="M1393" t="b">
        <v>0</v>
      </c>
      <c r="N1393">
        <v>13</v>
      </c>
      <c r="O1393" t="b">
        <v>1</v>
      </c>
      <c r="P1393" t="s">
        <v>8274</v>
      </c>
      <c r="Q1393" t="str">
        <f t="shared" si="107"/>
        <v>music</v>
      </c>
      <c r="R1393" t="str">
        <f t="shared" si="108"/>
        <v>rock</v>
      </c>
      <c r="S1393">
        <f t="shared" si="109"/>
        <v>2015</v>
      </c>
    </row>
    <row r="1394" spans="1:19" ht="3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s="17">
        <f t="shared" si="105"/>
        <v>1.1364000000000001</v>
      </c>
      <c r="G1394" t="s">
        <v>8218</v>
      </c>
      <c r="H1394" t="s">
        <v>8223</v>
      </c>
      <c r="I1394" t="s">
        <v>8245</v>
      </c>
      <c r="J1394">
        <v>1456976586</v>
      </c>
      <c r="K1394" s="10">
        <v>1454298186</v>
      </c>
      <c r="L1394" s="15">
        <f t="shared" si="106"/>
        <v>42401.154930555553</v>
      </c>
      <c r="M1394" t="b">
        <v>0</v>
      </c>
      <c r="N1394">
        <v>104</v>
      </c>
      <c r="O1394" t="b">
        <v>1</v>
      </c>
      <c r="P1394" t="s">
        <v>8274</v>
      </c>
      <c r="Q1394" t="str">
        <f t="shared" si="107"/>
        <v>music</v>
      </c>
      <c r="R1394" t="str">
        <f t="shared" si="108"/>
        <v>rock</v>
      </c>
      <c r="S1394">
        <f t="shared" si="109"/>
        <v>2016</v>
      </c>
    </row>
    <row r="1395" spans="1:19" ht="16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s="17">
        <f t="shared" si="105"/>
        <v>1.0235000000000001</v>
      </c>
      <c r="G1395" t="s">
        <v>8218</v>
      </c>
      <c r="H1395" t="s">
        <v>8223</v>
      </c>
      <c r="I1395" t="s">
        <v>8245</v>
      </c>
      <c r="J1395">
        <v>1470068523</v>
      </c>
      <c r="K1395" s="10">
        <v>1467476523</v>
      </c>
      <c r="L1395" s="15">
        <f t="shared" si="106"/>
        <v>42553.681979166664</v>
      </c>
      <c r="M1395" t="b">
        <v>0</v>
      </c>
      <c r="N1395">
        <v>52</v>
      </c>
      <c r="O1395" t="b">
        <v>1</v>
      </c>
      <c r="P1395" t="s">
        <v>8274</v>
      </c>
      <c r="Q1395" t="str">
        <f t="shared" si="107"/>
        <v>music</v>
      </c>
      <c r="R1395" t="str">
        <f t="shared" si="108"/>
        <v>rock</v>
      </c>
      <c r="S1395">
        <f t="shared" si="109"/>
        <v>2016</v>
      </c>
    </row>
    <row r="1396" spans="1:19" ht="46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s="17">
        <f t="shared" si="105"/>
        <v>1.2213333333333334</v>
      </c>
      <c r="G1396" t="s">
        <v>8218</v>
      </c>
      <c r="H1396" t="s">
        <v>8223</v>
      </c>
      <c r="I1396" t="s">
        <v>8245</v>
      </c>
      <c r="J1396">
        <v>1488337200</v>
      </c>
      <c r="K1396" s="10">
        <v>1484623726</v>
      </c>
      <c r="L1396" s="15">
        <f t="shared" si="106"/>
        <v>42752.144976851851</v>
      </c>
      <c r="M1396" t="b">
        <v>0</v>
      </c>
      <c r="N1396">
        <v>17</v>
      </c>
      <c r="O1396" t="b">
        <v>1</v>
      </c>
      <c r="P1396" t="s">
        <v>8274</v>
      </c>
      <c r="Q1396" t="str">
        <f t="shared" si="107"/>
        <v>music</v>
      </c>
      <c r="R1396" t="str">
        <f t="shared" si="108"/>
        <v>rock</v>
      </c>
      <c r="S1396">
        <f t="shared" si="109"/>
        <v>2017</v>
      </c>
    </row>
    <row r="1397" spans="1:19" ht="16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s="17">
        <f t="shared" si="105"/>
        <v>1.1188571428571428</v>
      </c>
      <c r="G1397" t="s">
        <v>8218</v>
      </c>
      <c r="H1397" t="s">
        <v>8223</v>
      </c>
      <c r="I1397" t="s">
        <v>8245</v>
      </c>
      <c r="J1397">
        <v>1484430481</v>
      </c>
      <c r="K1397" s="10">
        <v>1481838481</v>
      </c>
      <c r="L1397" s="15">
        <f t="shared" si="106"/>
        <v>42719.90834490741</v>
      </c>
      <c r="M1397" t="b">
        <v>0</v>
      </c>
      <c r="N1397">
        <v>82</v>
      </c>
      <c r="O1397" t="b">
        <v>1</v>
      </c>
      <c r="P1397" t="s">
        <v>8274</v>
      </c>
      <c r="Q1397" t="str">
        <f t="shared" si="107"/>
        <v>music</v>
      </c>
      <c r="R1397" t="str">
        <f t="shared" si="108"/>
        <v>rock</v>
      </c>
      <c r="S1397">
        <f t="shared" si="109"/>
        <v>2016</v>
      </c>
    </row>
    <row r="1398" spans="1:19" ht="46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s="17">
        <f t="shared" si="105"/>
        <v>1.073</v>
      </c>
      <c r="G1398" t="s">
        <v>8218</v>
      </c>
      <c r="H1398" t="s">
        <v>8223</v>
      </c>
      <c r="I1398" t="s">
        <v>8245</v>
      </c>
      <c r="J1398">
        <v>1423871882</v>
      </c>
      <c r="K1398" s="10">
        <v>1421279882</v>
      </c>
      <c r="L1398" s="15">
        <f t="shared" si="106"/>
        <v>42018.99863425926</v>
      </c>
      <c r="M1398" t="b">
        <v>0</v>
      </c>
      <c r="N1398">
        <v>73</v>
      </c>
      <c r="O1398" t="b">
        <v>1</v>
      </c>
      <c r="P1398" t="s">
        <v>8274</v>
      </c>
      <c r="Q1398" t="str">
        <f t="shared" si="107"/>
        <v>music</v>
      </c>
      <c r="R1398" t="str">
        <f t="shared" si="108"/>
        <v>rock</v>
      </c>
      <c r="S1398">
        <f t="shared" si="109"/>
        <v>2015</v>
      </c>
    </row>
    <row r="1399" spans="1:19" ht="46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s="17">
        <f t="shared" si="105"/>
        <v>1.1385000000000001</v>
      </c>
      <c r="G1399" t="s">
        <v>8218</v>
      </c>
      <c r="H1399" t="s">
        <v>8223</v>
      </c>
      <c r="I1399" t="s">
        <v>8245</v>
      </c>
      <c r="J1399">
        <v>1477603140</v>
      </c>
      <c r="K1399" s="10">
        <v>1475013710</v>
      </c>
      <c r="L1399" s="15">
        <f t="shared" si="106"/>
        <v>42640.917939814812</v>
      </c>
      <c r="M1399" t="b">
        <v>0</v>
      </c>
      <c r="N1399">
        <v>158</v>
      </c>
      <c r="O1399" t="b">
        <v>1</v>
      </c>
      <c r="P1399" t="s">
        <v>8274</v>
      </c>
      <c r="Q1399" t="str">
        <f t="shared" si="107"/>
        <v>music</v>
      </c>
      <c r="R1399" t="str">
        <f t="shared" si="108"/>
        <v>rock</v>
      </c>
      <c r="S1399">
        <f t="shared" si="109"/>
        <v>2016</v>
      </c>
    </row>
    <row r="1400" spans="1:19" ht="46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s="17">
        <f t="shared" si="105"/>
        <v>1.0968181818181819</v>
      </c>
      <c r="G1400" t="s">
        <v>8218</v>
      </c>
      <c r="H1400" t="s">
        <v>8223</v>
      </c>
      <c r="I1400" t="s">
        <v>8245</v>
      </c>
      <c r="J1400">
        <v>1467752334</v>
      </c>
      <c r="K1400" s="10">
        <v>1465160334</v>
      </c>
      <c r="L1400" s="15">
        <f t="shared" si="106"/>
        <v>42526.874236111107</v>
      </c>
      <c r="M1400" t="b">
        <v>0</v>
      </c>
      <c r="N1400">
        <v>65</v>
      </c>
      <c r="O1400" t="b">
        <v>1</v>
      </c>
      <c r="P1400" t="s">
        <v>8274</v>
      </c>
      <c r="Q1400" t="str">
        <f t="shared" si="107"/>
        <v>music</v>
      </c>
      <c r="R1400" t="str">
        <f t="shared" si="108"/>
        <v>rock</v>
      </c>
      <c r="S1400">
        <f t="shared" si="109"/>
        <v>2016</v>
      </c>
    </row>
    <row r="1401" spans="1:19" ht="46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s="17">
        <f t="shared" si="105"/>
        <v>1.2614444444444444</v>
      </c>
      <c r="G1401" t="s">
        <v>8218</v>
      </c>
      <c r="H1401" t="s">
        <v>8223</v>
      </c>
      <c r="I1401" t="s">
        <v>8245</v>
      </c>
      <c r="J1401">
        <v>1412640373</v>
      </c>
      <c r="K1401" s="10">
        <v>1410048373</v>
      </c>
      <c r="L1401" s="15">
        <f t="shared" si="106"/>
        <v>41889.004317129627</v>
      </c>
      <c r="M1401" t="b">
        <v>0</v>
      </c>
      <c r="N1401">
        <v>184</v>
      </c>
      <c r="O1401" t="b">
        <v>1</v>
      </c>
      <c r="P1401" t="s">
        <v>8274</v>
      </c>
      <c r="Q1401" t="str">
        <f t="shared" si="107"/>
        <v>music</v>
      </c>
      <c r="R1401" t="str">
        <f t="shared" si="108"/>
        <v>rock</v>
      </c>
      <c r="S1401">
        <f t="shared" si="109"/>
        <v>2014</v>
      </c>
    </row>
    <row r="1402" spans="1:19" ht="46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s="17">
        <f t="shared" si="105"/>
        <v>1.6742857142857144</v>
      </c>
      <c r="G1402" t="s">
        <v>8218</v>
      </c>
      <c r="H1402" t="s">
        <v>8224</v>
      </c>
      <c r="I1402" t="s">
        <v>8246</v>
      </c>
      <c r="J1402">
        <v>1465709400</v>
      </c>
      <c r="K1402" s="10">
        <v>1462695073</v>
      </c>
      <c r="L1402" s="15">
        <f t="shared" si="106"/>
        <v>42498.341122685189</v>
      </c>
      <c r="M1402" t="b">
        <v>0</v>
      </c>
      <c r="N1402">
        <v>34</v>
      </c>
      <c r="O1402" t="b">
        <v>1</v>
      </c>
      <c r="P1402" t="s">
        <v>8274</v>
      </c>
      <c r="Q1402" t="str">
        <f t="shared" si="107"/>
        <v>music</v>
      </c>
      <c r="R1402" t="str">
        <f t="shared" si="108"/>
        <v>rock</v>
      </c>
      <c r="S1402">
        <f t="shared" si="109"/>
        <v>2016</v>
      </c>
    </row>
    <row r="1403" spans="1:19" ht="46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s="17">
        <f t="shared" si="105"/>
        <v>4.9652000000000003</v>
      </c>
      <c r="G1403" t="s">
        <v>8218</v>
      </c>
      <c r="H1403" t="s">
        <v>8223</v>
      </c>
      <c r="I1403" t="s">
        <v>8245</v>
      </c>
      <c r="J1403">
        <v>1369612474</v>
      </c>
      <c r="K1403" s="10">
        <v>1367798074</v>
      </c>
      <c r="L1403" s="15">
        <f t="shared" si="106"/>
        <v>41399.99622685185</v>
      </c>
      <c r="M1403" t="b">
        <v>0</v>
      </c>
      <c r="N1403">
        <v>240</v>
      </c>
      <c r="O1403" t="b">
        <v>1</v>
      </c>
      <c r="P1403" t="s">
        <v>8274</v>
      </c>
      <c r="Q1403" t="str">
        <f t="shared" si="107"/>
        <v>music</v>
      </c>
      <c r="R1403" t="str">
        <f t="shared" si="108"/>
        <v>rock</v>
      </c>
      <c r="S1403">
        <f t="shared" si="109"/>
        <v>2013</v>
      </c>
    </row>
    <row r="1404" spans="1:19" ht="46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s="17">
        <f t="shared" si="105"/>
        <v>1.0915999999999999</v>
      </c>
      <c r="G1404" t="s">
        <v>8218</v>
      </c>
      <c r="H1404" t="s">
        <v>8224</v>
      </c>
      <c r="I1404" t="s">
        <v>8246</v>
      </c>
      <c r="J1404">
        <v>1430439411</v>
      </c>
      <c r="K1404" s="10">
        <v>1425259011</v>
      </c>
      <c r="L1404" s="15">
        <f t="shared" si="106"/>
        <v>42065.053368055553</v>
      </c>
      <c r="M1404" t="b">
        <v>0</v>
      </c>
      <c r="N1404">
        <v>113</v>
      </c>
      <c r="O1404" t="b">
        <v>1</v>
      </c>
      <c r="P1404" t="s">
        <v>8274</v>
      </c>
      <c r="Q1404" t="str">
        <f t="shared" si="107"/>
        <v>music</v>
      </c>
      <c r="R1404" t="str">
        <f t="shared" si="108"/>
        <v>rock</v>
      </c>
      <c r="S1404">
        <f t="shared" si="109"/>
        <v>2015</v>
      </c>
    </row>
    <row r="1405" spans="1:19" ht="46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s="17">
        <f t="shared" si="105"/>
        <v>1.0257499999999999</v>
      </c>
      <c r="G1405" t="s">
        <v>8218</v>
      </c>
      <c r="H1405" t="s">
        <v>8223</v>
      </c>
      <c r="I1405" t="s">
        <v>8245</v>
      </c>
      <c r="J1405">
        <v>1374802235</v>
      </c>
      <c r="K1405" s="10">
        <v>1372210235</v>
      </c>
      <c r="L1405" s="15">
        <f t="shared" si="106"/>
        <v>41451.062905092593</v>
      </c>
      <c r="M1405" t="b">
        <v>0</v>
      </c>
      <c r="N1405">
        <v>66</v>
      </c>
      <c r="O1405" t="b">
        <v>1</v>
      </c>
      <c r="P1405" t="s">
        <v>8274</v>
      </c>
      <c r="Q1405" t="str">
        <f t="shared" si="107"/>
        <v>music</v>
      </c>
      <c r="R1405" t="str">
        <f t="shared" si="108"/>
        <v>rock</v>
      </c>
      <c r="S1405">
        <f t="shared" si="109"/>
        <v>2013</v>
      </c>
    </row>
    <row r="1406" spans="1:19" ht="46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s="17">
        <f t="shared" si="105"/>
        <v>1.6620689655172414E-2</v>
      </c>
      <c r="G1406" t="s">
        <v>8220</v>
      </c>
      <c r="H1406" t="s">
        <v>8224</v>
      </c>
      <c r="I1406" t="s">
        <v>8246</v>
      </c>
      <c r="J1406">
        <v>1424607285</v>
      </c>
      <c r="K1406" s="10">
        <v>1422447285</v>
      </c>
      <c r="L1406" s="15">
        <f t="shared" si="106"/>
        <v>42032.510243055556</v>
      </c>
      <c r="M1406" t="b">
        <v>1</v>
      </c>
      <c r="N1406">
        <v>5</v>
      </c>
      <c r="O1406" t="b">
        <v>0</v>
      </c>
      <c r="P1406" t="s">
        <v>8285</v>
      </c>
      <c r="Q1406" t="str">
        <f t="shared" si="107"/>
        <v>publishing</v>
      </c>
      <c r="R1406" t="str">
        <f t="shared" si="108"/>
        <v>translations</v>
      </c>
      <c r="S1406">
        <f t="shared" si="109"/>
        <v>2015</v>
      </c>
    </row>
    <row r="1407" spans="1:19" ht="3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s="17">
        <f t="shared" si="105"/>
        <v>4.1999999999999997E-3</v>
      </c>
      <c r="G1407" t="s">
        <v>8220</v>
      </c>
      <c r="H1407" t="s">
        <v>8223</v>
      </c>
      <c r="I1407" t="s">
        <v>8245</v>
      </c>
      <c r="J1407">
        <v>1417195201</v>
      </c>
      <c r="K1407" s="10">
        <v>1414599601</v>
      </c>
      <c r="L1407" s="15">
        <f t="shared" si="106"/>
        <v>41941.680567129632</v>
      </c>
      <c r="M1407" t="b">
        <v>1</v>
      </c>
      <c r="N1407">
        <v>17</v>
      </c>
      <c r="O1407" t="b">
        <v>0</v>
      </c>
      <c r="P1407" t="s">
        <v>8285</v>
      </c>
      <c r="Q1407" t="str">
        <f t="shared" si="107"/>
        <v>publishing</v>
      </c>
      <c r="R1407" t="str">
        <f t="shared" si="108"/>
        <v>translations</v>
      </c>
      <c r="S1407">
        <f t="shared" si="109"/>
        <v>2014</v>
      </c>
    </row>
    <row r="1408" spans="1:19" ht="16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s="17">
        <f t="shared" si="105"/>
        <v>1.25E-3</v>
      </c>
      <c r="G1408" t="s">
        <v>8220</v>
      </c>
      <c r="H1408" t="s">
        <v>8236</v>
      </c>
      <c r="I1408" t="s">
        <v>8248</v>
      </c>
      <c r="J1408">
        <v>1449914400</v>
      </c>
      <c r="K1408" s="10">
        <v>1445336607</v>
      </c>
      <c r="L1408" s="15">
        <f t="shared" si="106"/>
        <v>42297.432951388888</v>
      </c>
      <c r="M1408" t="b">
        <v>0</v>
      </c>
      <c r="N1408">
        <v>3</v>
      </c>
      <c r="O1408" t="b">
        <v>0</v>
      </c>
      <c r="P1408" t="s">
        <v>8285</v>
      </c>
      <c r="Q1408" t="str">
        <f t="shared" si="107"/>
        <v>publishing</v>
      </c>
      <c r="R1408" t="str">
        <f t="shared" si="108"/>
        <v>translations</v>
      </c>
      <c r="S1408">
        <f t="shared" si="109"/>
        <v>2015</v>
      </c>
    </row>
    <row r="1409" spans="1:19" ht="46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s="17">
        <f t="shared" si="105"/>
        <v>5.0000000000000001E-3</v>
      </c>
      <c r="G1409" t="s">
        <v>8220</v>
      </c>
      <c r="H1409" t="s">
        <v>8223</v>
      </c>
      <c r="I1409" t="s">
        <v>8245</v>
      </c>
      <c r="J1409">
        <v>1407847978</v>
      </c>
      <c r="K1409" s="10">
        <v>1405687978</v>
      </c>
      <c r="L1409" s="15">
        <f t="shared" si="106"/>
        <v>41838.536782407406</v>
      </c>
      <c r="M1409" t="b">
        <v>0</v>
      </c>
      <c r="N1409">
        <v>2</v>
      </c>
      <c r="O1409" t="b">
        <v>0</v>
      </c>
      <c r="P1409" t="s">
        <v>8285</v>
      </c>
      <c r="Q1409" t="str">
        <f t="shared" si="107"/>
        <v>publishing</v>
      </c>
      <c r="R1409" t="str">
        <f t="shared" si="108"/>
        <v>translations</v>
      </c>
      <c r="S1409">
        <f t="shared" si="109"/>
        <v>2014</v>
      </c>
    </row>
    <row r="1410" spans="1:19" ht="46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s="17">
        <f t="shared" si="105"/>
        <v>7.1999999999999995E-2</v>
      </c>
      <c r="G1410" t="s">
        <v>8220</v>
      </c>
      <c r="H1410" t="s">
        <v>8224</v>
      </c>
      <c r="I1410" t="s">
        <v>8246</v>
      </c>
      <c r="J1410">
        <v>1447451756</v>
      </c>
      <c r="K1410" s="10">
        <v>1444856156</v>
      </c>
      <c r="L1410" s="15">
        <f t="shared" si="106"/>
        <v>42291.872175925921</v>
      </c>
      <c r="M1410" t="b">
        <v>0</v>
      </c>
      <c r="N1410">
        <v>6</v>
      </c>
      <c r="O1410" t="b">
        <v>0</v>
      </c>
      <c r="P1410" t="s">
        <v>8285</v>
      </c>
      <c r="Q1410" t="str">
        <f t="shared" si="107"/>
        <v>publishing</v>
      </c>
      <c r="R1410" t="str">
        <f t="shared" si="108"/>
        <v>translations</v>
      </c>
      <c r="S1410">
        <f t="shared" si="109"/>
        <v>2015</v>
      </c>
    </row>
    <row r="1411" spans="1:19" ht="46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s="17">
        <f t="shared" ref="F1411:F1474" si="110">E1411/D1411</f>
        <v>0</v>
      </c>
      <c r="G1411" t="s">
        <v>8220</v>
      </c>
      <c r="H1411" t="s">
        <v>8223</v>
      </c>
      <c r="I1411" t="s">
        <v>8245</v>
      </c>
      <c r="J1411">
        <v>1420085535</v>
      </c>
      <c r="K1411" s="10">
        <v>1414897935</v>
      </c>
      <c r="L1411" s="15">
        <f t="shared" ref="L1411:L1474" si="111">(K1411/86400)+ DATE(1970,1,1)</f>
        <v>41945.133506944447</v>
      </c>
      <c r="M1411" t="b">
        <v>0</v>
      </c>
      <c r="N1411">
        <v>0</v>
      </c>
      <c r="O1411" t="b">
        <v>0</v>
      </c>
      <c r="P1411" t="s">
        <v>8285</v>
      </c>
      <c r="Q1411" t="str">
        <f t="shared" ref="Q1411:Q1474" si="112">LEFT(P1411, SEARCH("/",P1411)-1)</f>
        <v>publishing</v>
      </c>
      <c r="R1411" t="str">
        <f t="shared" ref="R1411:R1474" si="113">RIGHT(P1411,LEN(P1411)-FIND("/",P1411))</f>
        <v>translations</v>
      </c>
      <c r="S1411">
        <f t="shared" ref="S1411:S1474" si="114">YEAR(L1411)</f>
        <v>2014</v>
      </c>
    </row>
    <row r="1412" spans="1:19" ht="46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s="17">
        <f t="shared" si="110"/>
        <v>1.6666666666666666E-4</v>
      </c>
      <c r="G1412" t="s">
        <v>8220</v>
      </c>
      <c r="H1412" t="s">
        <v>8236</v>
      </c>
      <c r="I1412" t="s">
        <v>8248</v>
      </c>
      <c r="J1412">
        <v>1464939520</v>
      </c>
      <c r="K1412" s="10">
        <v>1461051520</v>
      </c>
      <c r="L1412" s="15">
        <f t="shared" si="111"/>
        <v>42479.318518518514</v>
      </c>
      <c r="M1412" t="b">
        <v>0</v>
      </c>
      <c r="N1412">
        <v>1</v>
      </c>
      <c r="O1412" t="b">
        <v>0</v>
      </c>
      <c r="P1412" t="s">
        <v>8285</v>
      </c>
      <c r="Q1412" t="str">
        <f t="shared" si="112"/>
        <v>publishing</v>
      </c>
      <c r="R1412" t="str">
        <f t="shared" si="113"/>
        <v>translations</v>
      </c>
      <c r="S1412">
        <f t="shared" si="114"/>
        <v>2016</v>
      </c>
    </row>
    <row r="1413" spans="1:19" ht="46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s="17">
        <f t="shared" si="110"/>
        <v>2.3333333333333335E-3</v>
      </c>
      <c r="G1413" t="s">
        <v>8220</v>
      </c>
      <c r="H1413" t="s">
        <v>8224</v>
      </c>
      <c r="I1413" t="s">
        <v>8246</v>
      </c>
      <c r="J1413">
        <v>1423185900</v>
      </c>
      <c r="K1413" s="10">
        <v>1420766700</v>
      </c>
      <c r="L1413" s="15">
        <f t="shared" si="111"/>
        <v>42013.059027777781</v>
      </c>
      <c r="M1413" t="b">
        <v>0</v>
      </c>
      <c r="N1413">
        <v>3</v>
      </c>
      <c r="O1413" t="b">
        <v>0</v>
      </c>
      <c r="P1413" t="s">
        <v>8285</v>
      </c>
      <c r="Q1413" t="str">
        <f t="shared" si="112"/>
        <v>publishing</v>
      </c>
      <c r="R1413" t="str">
        <f t="shared" si="113"/>
        <v>translations</v>
      </c>
      <c r="S1413">
        <f t="shared" si="114"/>
        <v>2015</v>
      </c>
    </row>
    <row r="1414" spans="1:19" ht="3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s="17">
        <f t="shared" si="110"/>
        <v>4.5714285714285714E-2</v>
      </c>
      <c r="G1414" t="s">
        <v>8220</v>
      </c>
      <c r="H1414" t="s">
        <v>8223</v>
      </c>
      <c r="I1414" t="s">
        <v>8245</v>
      </c>
      <c r="J1414">
        <v>1417656699</v>
      </c>
      <c r="K1414" s="10">
        <v>1415064699</v>
      </c>
      <c r="L1414" s="15">
        <f t="shared" si="111"/>
        <v>41947.063645833332</v>
      </c>
      <c r="M1414" t="b">
        <v>0</v>
      </c>
      <c r="N1414">
        <v>13</v>
      </c>
      <c r="O1414" t="b">
        <v>0</v>
      </c>
      <c r="P1414" t="s">
        <v>8285</v>
      </c>
      <c r="Q1414" t="str">
        <f t="shared" si="112"/>
        <v>publishing</v>
      </c>
      <c r="R1414" t="str">
        <f t="shared" si="113"/>
        <v>translations</v>
      </c>
      <c r="S1414">
        <f t="shared" si="114"/>
        <v>2014</v>
      </c>
    </row>
    <row r="1415" spans="1:19" ht="46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s="17">
        <f t="shared" si="110"/>
        <v>0.05</v>
      </c>
      <c r="G1415" t="s">
        <v>8220</v>
      </c>
      <c r="H1415" t="s">
        <v>8236</v>
      </c>
      <c r="I1415" t="s">
        <v>8248</v>
      </c>
      <c r="J1415">
        <v>1455964170</v>
      </c>
      <c r="K1415" s="10">
        <v>1450780170</v>
      </c>
      <c r="L1415" s="15">
        <f t="shared" si="111"/>
        <v>42360.437152777777</v>
      </c>
      <c r="M1415" t="b">
        <v>0</v>
      </c>
      <c r="N1415">
        <v>1</v>
      </c>
      <c r="O1415" t="b">
        <v>0</v>
      </c>
      <c r="P1415" t="s">
        <v>8285</v>
      </c>
      <c r="Q1415" t="str">
        <f t="shared" si="112"/>
        <v>publishing</v>
      </c>
      <c r="R1415" t="str">
        <f t="shared" si="113"/>
        <v>translations</v>
      </c>
      <c r="S1415">
        <f t="shared" si="114"/>
        <v>2015</v>
      </c>
    </row>
    <row r="1416" spans="1:19" ht="46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s="17">
        <f t="shared" si="110"/>
        <v>2E-3</v>
      </c>
      <c r="G1416" t="s">
        <v>8220</v>
      </c>
      <c r="H1416" t="s">
        <v>8223</v>
      </c>
      <c r="I1416" t="s">
        <v>8245</v>
      </c>
      <c r="J1416">
        <v>1483423467</v>
      </c>
      <c r="K1416" s="10">
        <v>1480831467</v>
      </c>
      <c r="L1416" s="15">
        <f t="shared" si="111"/>
        <v>42708.25309027778</v>
      </c>
      <c r="M1416" t="b">
        <v>0</v>
      </c>
      <c r="N1416">
        <v>1</v>
      </c>
      <c r="O1416" t="b">
        <v>0</v>
      </c>
      <c r="P1416" t="s">
        <v>8285</v>
      </c>
      <c r="Q1416" t="str">
        <f t="shared" si="112"/>
        <v>publishing</v>
      </c>
      <c r="R1416" t="str">
        <f t="shared" si="113"/>
        <v>translations</v>
      </c>
      <c r="S1416">
        <f t="shared" si="114"/>
        <v>2016</v>
      </c>
    </row>
    <row r="1417" spans="1:19" ht="46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s="17">
        <f t="shared" si="110"/>
        <v>0.18181818181818182</v>
      </c>
      <c r="G1417" t="s">
        <v>8220</v>
      </c>
      <c r="H1417" t="s">
        <v>8223</v>
      </c>
      <c r="I1417" t="s">
        <v>8245</v>
      </c>
      <c r="J1417">
        <v>1439741591</v>
      </c>
      <c r="K1417" s="10">
        <v>1436285591</v>
      </c>
      <c r="L1417" s="15">
        <f t="shared" si="111"/>
        <v>42192.675821759258</v>
      </c>
      <c r="M1417" t="b">
        <v>0</v>
      </c>
      <c r="N1417">
        <v>9</v>
      </c>
      <c r="O1417" t="b">
        <v>0</v>
      </c>
      <c r="P1417" t="s">
        <v>8285</v>
      </c>
      <c r="Q1417" t="str">
        <f t="shared" si="112"/>
        <v>publishing</v>
      </c>
      <c r="R1417" t="str">
        <f t="shared" si="113"/>
        <v>translations</v>
      </c>
      <c r="S1417">
        <f t="shared" si="114"/>
        <v>2015</v>
      </c>
    </row>
    <row r="1418" spans="1:19" ht="46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s="17">
        <f t="shared" si="110"/>
        <v>0</v>
      </c>
      <c r="G1418" t="s">
        <v>8220</v>
      </c>
      <c r="H1418" t="s">
        <v>8223</v>
      </c>
      <c r="I1418" t="s">
        <v>8245</v>
      </c>
      <c r="J1418">
        <v>1448147619</v>
      </c>
      <c r="K1418" s="10">
        <v>1445552019</v>
      </c>
      <c r="L1418" s="15">
        <f t="shared" si="111"/>
        <v>42299.926145833335</v>
      </c>
      <c r="M1418" t="b">
        <v>0</v>
      </c>
      <c r="N1418">
        <v>0</v>
      </c>
      <c r="O1418" t="b">
        <v>0</v>
      </c>
      <c r="P1418" t="s">
        <v>8285</v>
      </c>
      <c r="Q1418" t="str">
        <f t="shared" si="112"/>
        <v>publishing</v>
      </c>
      <c r="R1418" t="str">
        <f t="shared" si="113"/>
        <v>translations</v>
      </c>
      <c r="S1418">
        <f t="shared" si="114"/>
        <v>2015</v>
      </c>
    </row>
    <row r="1419" spans="1:19" ht="46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s="17">
        <f t="shared" si="110"/>
        <v>1.2222222222222223E-2</v>
      </c>
      <c r="G1419" t="s">
        <v>8220</v>
      </c>
      <c r="H1419" t="s">
        <v>8223</v>
      </c>
      <c r="I1419" t="s">
        <v>8245</v>
      </c>
      <c r="J1419">
        <v>1442315460</v>
      </c>
      <c r="K1419" s="10">
        <v>1439696174</v>
      </c>
      <c r="L1419" s="15">
        <f t="shared" si="111"/>
        <v>42232.15016203704</v>
      </c>
      <c r="M1419" t="b">
        <v>0</v>
      </c>
      <c r="N1419">
        <v>2</v>
      </c>
      <c r="O1419" t="b">
        <v>0</v>
      </c>
      <c r="P1419" t="s">
        <v>8285</v>
      </c>
      <c r="Q1419" t="str">
        <f t="shared" si="112"/>
        <v>publishing</v>
      </c>
      <c r="R1419" t="str">
        <f t="shared" si="113"/>
        <v>translations</v>
      </c>
      <c r="S1419">
        <f t="shared" si="114"/>
        <v>2015</v>
      </c>
    </row>
    <row r="1420" spans="1:19" ht="6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s="17">
        <f t="shared" si="110"/>
        <v>2E-3</v>
      </c>
      <c r="G1420" t="s">
        <v>8220</v>
      </c>
      <c r="H1420" t="s">
        <v>8226</v>
      </c>
      <c r="I1420" t="s">
        <v>8248</v>
      </c>
      <c r="J1420">
        <v>1456397834</v>
      </c>
      <c r="K1420" s="10">
        <v>1453805834</v>
      </c>
      <c r="L1420" s="15">
        <f t="shared" si="111"/>
        <v>42395.456412037034</v>
      </c>
      <c r="M1420" t="b">
        <v>0</v>
      </c>
      <c r="N1420">
        <v>1</v>
      </c>
      <c r="O1420" t="b">
        <v>0</v>
      </c>
      <c r="P1420" t="s">
        <v>8285</v>
      </c>
      <c r="Q1420" t="str">
        <f t="shared" si="112"/>
        <v>publishing</v>
      </c>
      <c r="R1420" t="str">
        <f t="shared" si="113"/>
        <v>translations</v>
      </c>
      <c r="S1420">
        <f t="shared" si="114"/>
        <v>2016</v>
      </c>
    </row>
    <row r="1421" spans="1:19" ht="46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s="17">
        <f t="shared" si="110"/>
        <v>7.0634920634920634E-2</v>
      </c>
      <c r="G1421" t="s">
        <v>8220</v>
      </c>
      <c r="H1421" t="s">
        <v>8223</v>
      </c>
      <c r="I1421" t="s">
        <v>8245</v>
      </c>
      <c r="J1421">
        <v>1476010619</v>
      </c>
      <c r="K1421" s="10">
        <v>1473418619</v>
      </c>
      <c r="L1421" s="15">
        <f t="shared" si="111"/>
        <v>42622.456238425926</v>
      </c>
      <c r="M1421" t="b">
        <v>0</v>
      </c>
      <c r="N1421">
        <v>10</v>
      </c>
      <c r="O1421" t="b">
        <v>0</v>
      </c>
      <c r="P1421" t="s">
        <v>8285</v>
      </c>
      <c r="Q1421" t="str">
        <f t="shared" si="112"/>
        <v>publishing</v>
      </c>
      <c r="R1421" t="str">
        <f t="shared" si="113"/>
        <v>translations</v>
      </c>
      <c r="S1421">
        <f t="shared" si="114"/>
        <v>2016</v>
      </c>
    </row>
    <row r="1422" spans="1:19" ht="16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s="17">
        <f t="shared" si="110"/>
        <v>2.7272727272727271E-2</v>
      </c>
      <c r="G1422" t="s">
        <v>8220</v>
      </c>
      <c r="H1422" t="s">
        <v>8223</v>
      </c>
      <c r="I1422" t="s">
        <v>8245</v>
      </c>
      <c r="J1422">
        <v>1467129686</v>
      </c>
      <c r="K1422" s="10">
        <v>1464969686</v>
      </c>
      <c r="L1422" s="15">
        <f t="shared" si="111"/>
        <v>42524.667662037042</v>
      </c>
      <c r="M1422" t="b">
        <v>0</v>
      </c>
      <c r="N1422">
        <v>3</v>
      </c>
      <c r="O1422" t="b">
        <v>0</v>
      </c>
      <c r="P1422" t="s">
        <v>8285</v>
      </c>
      <c r="Q1422" t="str">
        <f t="shared" si="112"/>
        <v>publishing</v>
      </c>
      <c r="R1422" t="str">
        <f t="shared" si="113"/>
        <v>translations</v>
      </c>
      <c r="S1422">
        <f t="shared" si="114"/>
        <v>2016</v>
      </c>
    </row>
    <row r="1423" spans="1:19" ht="46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s="17">
        <f t="shared" si="110"/>
        <v>1E-3</v>
      </c>
      <c r="G1423" t="s">
        <v>8220</v>
      </c>
      <c r="H1423" t="s">
        <v>8234</v>
      </c>
      <c r="I1423" t="s">
        <v>8254</v>
      </c>
      <c r="J1423">
        <v>1423432709</v>
      </c>
      <c r="K1423" s="10">
        <v>1420840709</v>
      </c>
      <c r="L1423" s="15">
        <f t="shared" si="111"/>
        <v>42013.915613425925</v>
      </c>
      <c r="M1423" t="b">
        <v>0</v>
      </c>
      <c r="N1423">
        <v>2</v>
      </c>
      <c r="O1423" t="b">
        <v>0</v>
      </c>
      <c r="P1423" t="s">
        <v>8285</v>
      </c>
      <c r="Q1423" t="str">
        <f t="shared" si="112"/>
        <v>publishing</v>
      </c>
      <c r="R1423" t="str">
        <f t="shared" si="113"/>
        <v>translations</v>
      </c>
      <c r="S1423">
        <f t="shared" si="114"/>
        <v>2015</v>
      </c>
    </row>
    <row r="1424" spans="1:19" ht="46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s="17">
        <f t="shared" si="110"/>
        <v>1.0399999999999999E-3</v>
      </c>
      <c r="G1424" t="s">
        <v>8220</v>
      </c>
      <c r="H1424" t="s">
        <v>8227</v>
      </c>
      <c r="I1424" t="s">
        <v>8249</v>
      </c>
      <c r="J1424">
        <v>1474436704</v>
      </c>
      <c r="K1424" s="10">
        <v>1471844704</v>
      </c>
      <c r="L1424" s="15">
        <f t="shared" si="111"/>
        <v>42604.239629629628</v>
      </c>
      <c r="M1424" t="b">
        <v>0</v>
      </c>
      <c r="N1424">
        <v>2</v>
      </c>
      <c r="O1424" t="b">
        <v>0</v>
      </c>
      <c r="P1424" t="s">
        <v>8285</v>
      </c>
      <c r="Q1424" t="str">
        <f t="shared" si="112"/>
        <v>publishing</v>
      </c>
      <c r="R1424" t="str">
        <f t="shared" si="113"/>
        <v>translations</v>
      </c>
      <c r="S1424">
        <f t="shared" si="114"/>
        <v>2016</v>
      </c>
    </row>
    <row r="1425" spans="1:19" ht="46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s="17">
        <f t="shared" si="110"/>
        <v>3.3333333333333335E-3</v>
      </c>
      <c r="G1425" t="s">
        <v>8220</v>
      </c>
      <c r="H1425" t="s">
        <v>8225</v>
      </c>
      <c r="I1425" t="s">
        <v>8247</v>
      </c>
      <c r="J1425">
        <v>1451637531</v>
      </c>
      <c r="K1425" s="10">
        <v>1449045531</v>
      </c>
      <c r="L1425" s="15">
        <f t="shared" si="111"/>
        <v>42340.360312500001</v>
      </c>
      <c r="M1425" t="b">
        <v>0</v>
      </c>
      <c r="N1425">
        <v>1</v>
      </c>
      <c r="O1425" t="b">
        <v>0</v>
      </c>
      <c r="P1425" t="s">
        <v>8285</v>
      </c>
      <c r="Q1425" t="str">
        <f t="shared" si="112"/>
        <v>publishing</v>
      </c>
      <c r="R1425" t="str">
        <f t="shared" si="113"/>
        <v>translations</v>
      </c>
      <c r="S1425">
        <f t="shared" si="114"/>
        <v>2015</v>
      </c>
    </row>
    <row r="1426" spans="1:19" ht="46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s="17">
        <f t="shared" si="110"/>
        <v>0.2036</v>
      </c>
      <c r="G1426" t="s">
        <v>8220</v>
      </c>
      <c r="H1426" t="s">
        <v>8223</v>
      </c>
      <c r="I1426" t="s">
        <v>8245</v>
      </c>
      <c r="J1426">
        <v>1479233602</v>
      </c>
      <c r="K1426" s="10">
        <v>1478106802</v>
      </c>
      <c r="L1426" s="15">
        <f t="shared" si="111"/>
        <v>42676.717615740738</v>
      </c>
      <c r="M1426" t="b">
        <v>0</v>
      </c>
      <c r="N1426">
        <v>14</v>
      </c>
      <c r="O1426" t="b">
        <v>0</v>
      </c>
      <c r="P1426" t="s">
        <v>8285</v>
      </c>
      <c r="Q1426" t="str">
        <f t="shared" si="112"/>
        <v>publishing</v>
      </c>
      <c r="R1426" t="str">
        <f t="shared" si="113"/>
        <v>translations</v>
      </c>
      <c r="S1426">
        <f t="shared" si="114"/>
        <v>2016</v>
      </c>
    </row>
    <row r="1427" spans="1:19" ht="46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s="17">
        <f t="shared" si="110"/>
        <v>0</v>
      </c>
      <c r="G1427" t="s">
        <v>8220</v>
      </c>
      <c r="H1427" t="s">
        <v>8223</v>
      </c>
      <c r="I1427" t="s">
        <v>8245</v>
      </c>
      <c r="J1427">
        <v>1430276959</v>
      </c>
      <c r="K1427" s="10">
        <v>1427684959</v>
      </c>
      <c r="L1427" s="15">
        <f t="shared" si="111"/>
        <v>42093.131469907406</v>
      </c>
      <c r="M1427" t="b">
        <v>0</v>
      </c>
      <c r="N1427">
        <v>0</v>
      </c>
      <c r="O1427" t="b">
        <v>0</v>
      </c>
      <c r="P1427" t="s">
        <v>8285</v>
      </c>
      <c r="Q1427" t="str">
        <f t="shared" si="112"/>
        <v>publishing</v>
      </c>
      <c r="R1427" t="str">
        <f t="shared" si="113"/>
        <v>translations</v>
      </c>
      <c r="S1427">
        <f t="shared" si="114"/>
        <v>2015</v>
      </c>
    </row>
    <row r="1428" spans="1:19" ht="46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s="17">
        <f t="shared" si="110"/>
        <v>0</v>
      </c>
      <c r="G1428" t="s">
        <v>8220</v>
      </c>
      <c r="H1428" t="s">
        <v>8235</v>
      </c>
      <c r="I1428" t="s">
        <v>8248</v>
      </c>
      <c r="J1428">
        <v>1440408120</v>
      </c>
      <c r="K1428" s="10">
        <v>1435224120</v>
      </c>
      <c r="L1428" s="15">
        <f t="shared" si="111"/>
        <v>42180.390277777777</v>
      </c>
      <c r="M1428" t="b">
        <v>0</v>
      </c>
      <c r="N1428">
        <v>0</v>
      </c>
      <c r="O1428" t="b">
        <v>0</v>
      </c>
      <c r="P1428" t="s">
        <v>8285</v>
      </c>
      <c r="Q1428" t="str">
        <f t="shared" si="112"/>
        <v>publishing</v>
      </c>
      <c r="R1428" t="str">
        <f t="shared" si="113"/>
        <v>translations</v>
      </c>
      <c r="S1428">
        <f t="shared" si="114"/>
        <v>2015</v>
      </c>
    </row>
    <row r="1429" spans="1:19" ht="46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s="17">
        <f t="shared" si="110"/>
        <v>8.3799999999999999E-2</v>
      </c>
      <c r="G1429" t="s">
        <v>8220</v>
      </c>
      <c r="H1429" t="s">
        <v>8235</v>
      </c>
      <c r="I1429" t="s">
        <v>8248</v>
      </c>
      <c r="J1429">
        <v>1474230385</v>
      </c>
      <c r="K1429" s="10">
        <v>1471638385</v>
      </c>
      <c r="L1429" s="15">
        <f t="shared" si="111"/>
        <v>42601.851678240739</v>
      </c>
      <c r="M1429" t="b">
        <v>0</v>
      </c>
      <c r="N1429">
        <v>4</v>
      </c>
      <c r="O1429" t="b">
        <v>0</v>
      </c>
      <c r="P1429" t="s">
        <v>8285</v>
      </c>
      <c r="Q1429" t="str">
        <f t="shared" si="112"/>
        <v>publishing</v>
      </c>
      <c r="R1429" t="str">
        <f t="shared" si="113"/>
        <v>translations</v>
      </c>
      <c r="S1429">
        <f t="shared" si="114"/>
        <v>2016</v>
      </c>
    </row>
    <row r="1430" spans="1:19" ht="46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s="17">
        <f t="shared" si="110"/>
        <v>4.4999999999999998E-2</v>
      </c>
      <c r="G1430" t="s">
        <v>8220</v>
      </c>
      <c r="H1430" t="s">
        <v>8226</v>
      </c>
      <c r="I1430" t="s">
        <v>8248</v>
      </c>
      <c r="J1430">
        <v>1459584417</v>
      </c>
      <c r="K1430" s="10">
        <v>1456996017</v>
      </c>
      <c r="L1430" s="15">
        <f t="shared" si="111"/>
        <v>42432.379826388889</v>
      </c>
      <c r="M1430" t="b">
        <v>0</v>
      </c>
      <c r="N1430">
        <v>3</v>
      </c>
      <c r="O1430" t="b">
        <v>0</v>
      </c>
      <c r="P1430" t="s">
        <v>8285</v>
      </c>
      <c r="Q1430" t="str">
        <f t="shared" si="112"/>
        <v>publishing</v>
      </c>
      <c r="R1430" t="str">
        <f t="shared" si="113"/>
        <v>translations</v>
      </c>
      <c r="S1430">
        <f t="shared" si="114"/>
        <v>2016</v>
      </c>
    </row>
    <row r="1431" spans="1:19" ht="3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s="17">
        <f t="shared" si="110"/>
        <v>0</v>
      </c>
      <c r="G1431" t="s">
        <v>8220</v>
      </c>
      <c r="H1431" t="s">
        <v>8223</v>
      </c>
      <c r="I1431" t="s">
        <v>8245</v>
      </c>
      <c r="J1431">
        <v>1428629242</v>
      </c>
      <c r="K1431" s="10">
        <v>1426037242</v>
      </c>
      <c r="L1431" s="15">
        <f t="shared" si="111"/>
        <v>42074.060671296298</v>
      </c>
      <c r="M1431" t="b">
        <v>0</v>
      </c>
      <c r="N1431">
        <v>0</v>
      </c>
      <c r="O1431" t="b">
        <v>0</v>
      </c>
      <c r="P1431" t="s">
        <v>8285</v>
      </c>
      <c r="Q1431" t="str">
        <f t="shared" si="112"/>
        <v>publishing</v>
      </c>
      <c r="R1431" t="str">
        <f t="shared" si="113"/>
        <v>translations</v>
      </c>
      <c r="S1431">
        <f t="shared" si="114"/>
        <v>2015</v>
      </c>
    </row>
    <row r="1432" spans="1:19" ht="46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s="17">
        <f t="shared" si="110"/>
        <v>8.0600000000000005E-2</v>
      </c>
      <c r="G1432" t="s">
        <v>8220</v>
      </c>
      <c r="H1432" t="s">
        <v>8223</v>
      </c>
      <c r="I1432" t="s">
        <v>8245</v>
      </c>
      <c r="J1432">
        <v>1419017488</v>
      </c>
      <c r="K1432" s="10">
        <v>1416339088</v>
      </c>
      <c r="L1432" s="15">
        <f t="shared" si="111"/>
        <v>41961.813518518524</v>
      </c>
      <c r="M1432" t="b">
        <v>0</v>
      </c>
      <c r="N1432">
        <v>5</v>
      </c>
      <c r="O1432" t="b">
        <v>0</v>
      </c>
      <c r="P1432" t="s">
        <v>8285</v>
      </c>
      <c r="Q1432" t="str">
        <f t="shared" si="112"/>
        <v>publishing</v>
      </c>
      <c r="R1432" t="str">
        <f t="shared" si="113"/>
        <v>translations</v>
      </c>
      <c r="S1432">
        <f t="shared" si="114"/>
        <v>2014</v>
      </c>
    </row>
    <row r="1433" spans="1:19" ht="46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s="17">
        <f t="shared" si="110"/>
        <v>0.31947058823529412</v>
      </c>
      <c r="G1433" t="s">
        <v>8220</v>
      </c>
      <c r="H1433" t="s">
        <v>8223</v>
      </c>
      <c r="I1433" t="s">
        <v>8245</v>
      </c>
      <c r="J1433">
        <v>1448517816</v>
      </c>
      <c r="K1433" s="10">
        <v>1445922216</v>
      </c>
      <c r="L1433" s="15">
        <f t="shared" si="111"/>
        <v>42304.210833333331</v>
      </c>
      <c r="M1433" t="b">
        <v>0</v>
      </c>
      <c r="N1433">
        <v>47</v>
      </c>
      <c r="O1433" t="b">
        <v>0</v>
      </c>
      <c r="P1433" t="s">
        <v>8285</v>
      </c>
      <c r="Q1433" t="str">
        <f t="shared" si="112"/>
        <v>publishing</v>
      </c>
      <c r="R1433" t="str">
        <f t="shared" si="113"/>
        <v>translations</v>
      </c>
      <c r="S1433">
        <f t="shared" si="114"/>
        <v>2015</v>
      </c>
    </row>
    <row r="1434" spans="1:19" ht="46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s="17">
        <f t="shared" si="110"/>
        <v>0</v>
      </c>
      <c r="G1434" t="s">
        <v>8220</v>
      </c>
      <c r="H1434" t="s">
        <v>8223</v>
      </c>
      <c r="I1434" t="s">
        <v>8245</v>
      </c>
      <c r="J1434">
        <v>1437417828</v>
      </c>
      <c r="K1434" s="10">
        <v>1434825828</v>
      </c>
      <c r="L1434" s="15">
        <f t="shared" si="111"/>
        <v>42175.780416666668</v>
      </c>
      <c r="M1434" t="b">
        <v>0</v>
      </c>
      <c r="N1434">
        <v>0</v>
      </c>
      <c r="O1434" t="b">
        <v>0</v>
      </c>
      <c r="P1434" t="s">
        <v>8285</v>
      </c>
      <c r="Q1434" t="str">
        <f t="shared" si="112"/>
        <v>publishing</v>
      </c>
      <c r="R1434" t="str">
        <f t="shared" si="113"/>
        <v>translations</v>
      </c>
      <c r="S1434">
        <f t="shared" si="114"/>
        <v>2015</v>
      </c>
    </row>
    <row r="1435" spans="1:19" ht="46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s="17">
        <f t="shared" si="110"/>
        <v>6.7083333333333328E-2</v>
      </c>
      <c r="G1435" t="s">
        <v>8220</v>
      </c>
      <c r="H1435" t="s">
        <v>8236</v>
      </c>
      <c r="I1435" t="s">
        <v>8248</v>
      </c>
      <c r="J1435">
        <v>1481367600</v>
      </c>
      <c r="K1435" s="10">
        <v>1477839675</v>
      </c>
      <c r="L1435" s="15">
        <f t="shared" si="111"/>
        <v>42673.625868055555</v>
      </c>
      <c r="M1435" t="b">
        <v>0</v>
      </c>
      <c r="N1435">
        <v>10</v>
      </c>
      <c r="O1435" t="b">
        <v>0</v>
      </c>
      <c r="P1435" t="s">
        <v>8285</v>
      </c>
      <c r="Q1435" t="str">
        <f t="shared" si="112"/>
        <v>publishing</v>
      </c>
      <c r="R1435" t="str">
        <f t="shared" si="113"/>
        <v>translations</v>
      </c>
      <c r="S1435">
        <f t="shared" si="114"/>
        <v>2016</v>
      </c>
    </row>
    <row r="1436" spans="1:19" ht="46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s="17">
        <f t="shared" si="110"/>
        <v>9.987804878048781E-2</v>
      </c>
      <c r="G1436" t="s">
        <v>8220</v>
      </c>
      <c r="H1436" t="s">
        <v>8231</v>
      </c>
      <c r="I1436" t="s">
        <v>8252</v>
      </c>
      <c r="J1436">
        <v>1433775600</v>
      </c>
      <c r="K1436" s="10">
        <v>1431973478</v>
      </c>
      <c r="L1436" s="15">
        <f t="shared" si="111"/>
        <v>42142.767106481479</v>
      </c>
      <c r="M1436" t="b">
        <v>0</v>
      </c>
      <c r="N1436">
        <v>11</v>
      </c>
      <c r="O1436" t="b">
        <v>0</v>
      </c>
      <c r="P1436" t="s">
        <v>8285</v>
      </c>
      <c r="Q1436" t="str">
        <f t="shared" si="112"/>
        <v>publishing</v>
      </c>
      <c r="R1436" t="str">
        <f t="shared" si="113"/>
        <v>translations</v>
      </c>
      <c r="S1436">
        <f t="shared" si="114"/>
        <v>2015</v>
      </c>
    </row>
    <row r="1437" spans="1:19" ht="3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s="17">
        <f t="shared" si="110"/>
        <v>1E-3</v>
      </c>
      <c r="G1437" t="s">
        <v>8220</v>
      </c>
      <c r="H1437" t="s">
        <v>8236</v>
      </c>
      <c r="I1437" t="s">
        <v>8248</v>
      </c>
      <c r="J1437">
        <v>1444589020</v>
      </c>
      <c r="K1437" s="10">
        <v>1441997020</v>
      </c>
      <c r="L1437" s="15">
        <f t="shared" si="111"/>
        <v>42258.780324074076</v>
      </c>
      <c r="M1437" t="b">
        <v>0</v>
      </c>
      <c r="N1437">
        <v>2</v>
      </c>
      <c r="O1437" t="b">
        <v>0</v>
      </c>
      <c r="P1437" t="s">
        <v>8285</v>
      </c>
      <c r="Q1437" t="str">
        <f t="shared" si="112"/>
        <v>publishing</v>
      </c>
      <c r="R1437" t="str">
        <f t="shared" si="113"/>
        <v>translations</v>
      </c>
      <c r="S1437">
        <f t="shared" si="114"/>
        <v>2015</v>
      </c>
    </row>
    <row r="1438" spans="1:19" ht="46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s="17">
        <f t="shared" si="110"/>
        <v>7.7000000000000002E-3</v>
      </c>
      <c r="G1438" t="s">
        <v>8220</v>
      </c>
      <c r="H1438" t="s">
        <v>8235</v>
      </c>
      <c r="I1438" t="s">
        <v>8248</v>
      </c>
      <c r="J1438">
        <v>1456043057</v>
      </c>
      <c r="K1438" s="10">
        <v>1453451057</v>
      </c>
      <c r="L1438" s="15">
        <f t="shared" si="111"/>
        <v>42391.35019675926</v>
      </c>
      <c r="M1438" t="b">
        <v>0</v>
      </c>
      <c r="N1438">
        <v>2</v>
      </c>
      <c r="O1438" t="b">
        <v>0</v>
      </c>
      <c r="P1438" t="s">
        <v>8285</v>
      </c>
      <c r="Q1438" t="str">
        <f t="shared" si="112"/>
        <v>publishing</v>
      </c>
      <c r="R1438" t="str">
        <f t="shared" si="113"/>
        <v>translations</v>
      </c>
      <c r="S1438">
        <f t="shared" si="114"/>
        <v>2016</v>
      </c>
    </row>
    <row r="1439" spans="1:19" ht="46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s="17">
        <f t="shared" si="110"/>
        <v>0.26900000000000002</v>
      </c>
      <c r="G1439" t="s">
        <v>8220</v>
      </c>
      <c r="H1439" t="s">
        <v>8223</v>
      </c>
      <c r="I1439" t="s">
        <v>8245</v>
      </c>
      <c r="J1439">
        <v>1405227540</v>
      </c>
      <c r="K1439" s="10">
        <v>1402058739</v>
      </c>
      <c r="L1439" s="15">
        <f t="shared" si="111"/>
        <v>41796.531701388885</v>
      </c>
      <c r="M1439" t="b">
        <v>0</v>
      </c>
      <c r="N1439">
        <v>22</v>
      </c>
      <c r="O1439" t="b">
        <v>0</v>
      </c>
      <c r="P1439" t="s">
        <v>8285</v>
      </c>
      <c r="Q1439" t="str">
        <f t="shared" si="112"/>
        <v>publishing</v>
      </c>
      <c r="R1439" t="str">
        <f t="shared" si="113"/>
        <v>translations</v>
      </c>
      <c r="S1439">
        <f t="shared" si="114"/>
        <v>2014</v>
      </c>
    </row>
    <row r="1440" spans="1:19" ht="46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s="17">
        <f t="shared" si="110"/>
        <v>0.03</v>
      </c>
      <c r="G1440" t="s">
        <v>8220</v>
      </c>
      <c r="H1440" t="s">
        <v>8231</v>
      </c>
      <c r="I1440" t="s">
        <v>8252</v>
      </c>
      <c r="J1440">
        <v>1461765300</v>
      </c>
      <c r="K1440" s="10">
        <v>1459198499</v>
      </c>
      <c r="L1440" s="15">
        <f t="shared" si="111"/>
        <v>42457.871516203704</v>
      </c>
      <c r="M1440" t="b">
        <v>0</v>
      </c>
      <c r="N1440">
        <v>8</v>
      </c>
      <c r="O1440" t="b">
        <v>0</v>
      </c>
      <c r="P1440" t="s">
        <v>8285</v>
      </c>
      <c r="Q1440" t="str">
        <f t="shared" si="112"/>
        <v>publishing</v>
      </c>
      <c r="R1440" t="str">
        <f t="shared" si="113"/>
        <v>translations</v>
      </c>
      <c r="S1440">
        <f t="shared" si="114"/>
        <v>2016</v>
      </c>
    </row>
    <row r="1441" spans="1:19" ht="46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s="17">
        <f t="shared" si="110"/>
        <v>6.6055045871559637E-2</v>
      </c>
      <c r="G1441" t="s">
        <v>8220</v>
      </c>
      <c r="H1441" t="s">
        <v>8228</v>
      </c>
      <c r="I1441" t="s">
        <v>8250</v>
      </c>
      <c r="J1441">
        <v>1425758101</v>
      </c>
      <c r="K1441" s="10">
        <v>1423166101</v>
      </c>
      <c r="L1441" s="15">
        <f t="shared" si="111"/>
        <v>42040.829872685186</v>
      </c>
      <c r="M1441" t="b">
        <v>0</v>
      </c>
      <c r="N1441">
        <v>6</v>
      </c>
      <c r="O1441" t="b">
        <v>0</v>
      </c>
      <c r="P1441" t="s">
        <v>8285</v>
      </c>
      <c r="Q1441" t="str">
        <f t="shared" si="112"/>
        <v>publishing</v>
      </c>
      <c r="R1441" t="str">
        <f t="shared" si="113"/>
        <v>translations</v>
      </c>
      <c r="S1441">
        <f t="shared" si="114"/>
        <v>2015</v>
      </c>
    </row>
    <row r="1442" spans="1:19" ht="46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s="17">
        <f t="shared" si="110"/>
        <v>7.6923076923076926E-5</v>
      </c>
      <c r="G1442" t="s">
        <v>8220</v>
      </c>
      <c r="H1442" t="s">
        <v>8236</v>
      </c>
      <c r="I1442" t="s">
        <v>8248</v>
      </c>
      <c r="J1442">
        <v>1464285463</v>
      </c>
      <c r="K1442" s="10">
        <v>1461693463</v>
      </c>
      <c r="L1442" s="15">
        <f t="shared" si="111"/>
        <v>42486.748414351852</v>
      </c>
      <c r="M1442" t="b">
        <v>0</v>
      </c>
      <c r="N1442">
        <v>1</v>
      </c>
      <c r="O1442" t="b">
        <v>0</v>
      </c>
      <c r="P1442" t="s">
        <v>8285</v>
      </c>
      <c r="Q1442" t="str">
        <f t="shared" si="112"/>
        <v>publishing</v>
      </c>
      <c r="R1442" t="str">
        <f t="shared" si="113"/>
        <v>translations</v>
      </c>
      <c r="S1442">
        <f t="shared" si="114"/>
        <v>2016</v>
      </c>
    </row>
    <row r="1443" spans="1:19" ht="46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s="17">
        <f t="shared" si="110"/>
        <v>1.1222222222222222E-2</v>
      </c>
      <c r="G1443" t="s">
        <v>8220</v>
      </c>
      <c r="H1443" t="s">
        <v>8224</v>
      </c>
      <c r="I1443" t="s">
        <v>8246</v>
      </c>
      <c r="J1443">
        <v>1441995769</v>
      </c>
      <c r="K1443" s="10">
        <v>1436811769</v>
      </c>
      <c r="L1443" s="15">
        <f t="shared" si="111"/>
        <v>42198.765844907408</v>
      </c>
      <c r="M1443" t="b">
        <v>0</v>
      </c>
      <c r="N1443">
        <v>3</v>
      </c>
      <c r="O1443" t="b">
        <v>0</v>
      </c>
      <c r="P1443" t="s">
        <v>8285</v>
      </c>
      <c r="Q1443" t="str">
        <f t="shared" si="112"/>
        <v>publishing</v>
      </c>
      <c r="R1443" t="str">
        <f t="shared" si="113"/>
        <v>translations</v>
      </c>
      <c r="S1443">
        <f t="shared" si="114"/>
        <v>2015</v>
      </c>
    </row>
    <row r="1444" spans="1:19" ht="46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s="17">
        <f t="shared" si="110"/>
        <v>0</v>
      </c>
      <c r="G1444" t="s">
        <v>8220</v>
      </c>
      <c r="H1444" t="s">
        <v>8223</v>
      </c>
      <c r="I1444" t="s">
        <v>8245</v>
      </c>
      <c r="J1444">
        <v>1464190158</v>
      </c>
      <c r="K1444" s="10">
        <v>1461598158</v>
      </c>
      <c r="L1444" s="15">
        <f t="shared" si="111"/>
        <v>42485.64534722222</v>
      </c>
      <c r="M1444" t="b">
        <v>0</v>
      </c>
      <c r="N1444">
        <v>0</v>
      </c>
      <c r="O1444" t="b">
        <v>0</v>
      </c>
      <c r="P1444" t="s">
        <v>8285</v>
      </c>
      <c r="Q1444" t="str">
        <f t="shared" si="112"/>
        <v>publishing</v>
      </c>
      <c r="R1444" t="str">
        <f t="shared" si="113"/>
        <v>translations</v>
      </c>
      <c r="S1444">
        <f t="shared" si="114"/>
        <v>2016</v>
      </c>
    </row>
    <row r="1445" spans="1:19" ht="46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s="17">
        <f t="shared" si="110"/>
        <v>0</v>
      </c>
      <c r="G1445" t="s">
        <v>8220</v>
      </c>
      <c r="H1445" t="s">
        <v>8229</v>
      </c>
      <c r="I1445" t="s">
        <v>8248</v>
      </c>
      <c r="J1445">
        <v>1483395209</v>
      </c>
      <c r="K1445" s="10">
        <v>1480803209</v>
      </c>
      <c r="L1445" s="15">
        <f t="shared" si="111"/>
        <v>42707.926030092596</v>
      </c>
      <c r="M1445" t="b">
        <v>0</v>
      </c>
      <c r="N1445">
        <v>0</v>
      </c>
      <c r="O1445" t="b">
        <v>0</v>
      </c>
      <c r="P1445" t="s">
        <v>8285</v>
      </c>
      <c r="Q1445" t="str">
        <f t="shared" si="112"/>
        <v>publishing</v>
      </c>
      <c r="R1445" t="str">
        <f t="shared" si="113"/>
        <v>translations</v>
      </c>
      <c r="S1445">
        <f t="shared" si="114"/>
        <v>2016</v>
      </c>
    </row>
    <row r="1446" spans="1:19" ht="3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s="17">
        <f t="shared" si="110"/>
        <v>0</v>
      </c>
      <c r="G1446" t="s">
        <v>8220</v>
      </c>
      <c r="H1446" t="s">
        <v>8235</v>
      </c>
      <c r="I1446" t="s">
        <v>8248</v>
      </c>
      <c r="J1446">
        <v>1442091462</v>
      </c>
      <c r="K1446" s="10">
        <v>1436907462</v>
      </c>
      <c r="L1446" s="15">
        <f t="shared" si="111"/>
        <v>42199.873402777783</v>
      </c>
      <c r="M1446" t="b">
        <v>0</v>
      </c>
      <c r="N1446">
        <v>0</v>
      </c>
      <c r="O1446" t="b">
        <v>0</v>
      </c>
      <c r="P1446" t="s">
        <v>8285</v>
      </c>
      <c r="Q1446" t="str">
        <f t="shared" si="112"/>
        <v>publishing</v>
      </c>
      <c r="R1446" t="str">
        <f t="shared" si="113"/>
        <v>translations</v>
      </c>
      <c r="S1446">
        <f t="shared" si="114"/>
        <v>2015</v>
      </c>
    </row>
    <row r="1447" spans="1:19" ht="46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s="17">
        <f t="shared" si="110"/>
        <v>0</v>
      </c>
      <c r="G1447" t="s">
        <v>8220</v>
      </c>
      <c r="H1447" t="s">
        <v>8235</v>
      </c>
      <c r="I1447" t="s">
        <v>8248</v>
      </c>
      <c r="J1447">
        <v>1434286855</v>
      </c>
      <c r="K1447" s="10">
        <v>1431694855</v>
      </c>
      <c r="L1447" s="15">
        <f t="shared" si="111"/>
        <v>42139.542303240742</v>
      </c>
      <c r="M1447" t="b">
        <v>0</v>
      </c>
      <c r="N1447">
        <v>0</v>
      </c>
      <c r="O1447" t="b">
        <v>0</v>
      </c>
      <c r="P1447" t="s">
        <v>8285</v>
      </c>
      <c r="Q1447" t="str">
        <f t="shared" si="112"/>
        <v>publishing</v>
      </c>
      <c r="R1447" t="str">
        <f t="shared" si="113"/>
        <v>translations</v>
      </c>
      <c r="S1447">
        <f t="shared" si="114"/>
        <v>2015</v>
      </c>
    </row>
    <row r="1448" spans="1:19" ht="46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s="17">
        <f t="shared" si="110"/>
        <v>0</v>
      </c>
      <c r="G1448" t="s">
        <v>8220</v>
      </c>
      <c r="H1448" t="s">
        <v>8236</v>
      </c>
      <c r="I1448" t="s">
        <v>8248</v>
      </c>
      <c r="J1448">
        <v>1461235478</v>
      </c>
      <c r="K1448" s="10">
        <v>1459507478</v>
      </c>
      <c r="L1448" s="15">
        <f t="shared" si="111"/>
        <v>42461.447662037041</v>
      </c>
      <c r="M1448" t="b">
        <v>0</v>
      </c>
      <c r="N1448">
        <v>0</v>
      </c>
      <c r="O1448" t="b">
        <v>0</v>
      </c>
      <c r="P1448" t="s">
        <v>8285</v>
      </c>
      <c r="Q1448" t="str">
        <f t="shared" si="112"/>
        <v>publishing</v>
      </c>
      <c r="R1448" t="str">
        <f t="shared" si="113"/>
        <v>translations</v>
      </c>
      <c r="S1448">
        <f t="shared" si="114"/>
        <v>2016</v>
      </c>
    </row>
    <row r="1449" spans="1:19" ht="3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s="17">
        <f t="shared" si="110"/>
        <v>1.4999999999999999E-4</v>
      </c>
      <c r="G1449" t="s">
        <v>8220</v>
      </c>
      <c r="H1449" t="s">
        <v>8223</v>
      </c>
      <c r="I1449" t="s">
        <v>8245</v>
      </c>
      <c r="J1449">
        <v>1467999134</v>
      </c>
      <c r="K1449" s="10">
        <v>1465407134</v>
      </c>
      <c r="L1449" s="15">
        <f t="shared" si="111"/>
        <v>42529.730717592596</v>
      </c>
      <c r="M1449" t="b">
        <v>0</v>
      </c>
      <c r="N1449">
        <v>3</v>
      </c>
      <c r="O1449" t="b">
        <v>0</v>
      </c>
      <c r="P1449" t="s">
        <v>8285</v>
      </c>
      <c r="Q1449" t="str">
        <f t="shared" si="112"/>
        <v>publishing</v>
      </c>
      <c r="R1449" t="str">
        <f t="shared" si="113"/>
        <v>translations</v>
      </c>
      <c r="S1449">
        <f t="shared" si="114"/>
        <v>2016</v>
      </c>
    </row>
    <row r="1450" spans="1:19" ht="46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s="17">
        <f t="shared" si="110"/>
        <v>0</v>
      </c>
      <c r="G1450" t="s">
        <v>8220</v>
      </c>
      <c r="H1450" t="s">
        <v>8225</v>
      </c>
      <c r="I1450" t="s">
        <v>8247</v>
      </c>
      <c r="J1450">
        <v>1432272300</v>
      </c>
      <c r="K1450" s="10">
        <v>1429655318</v>
      </c>
      <c r="L1450" s="15">
        <f t="shared" si="111"/>
        <v>42115.936550925922</v>
      </c>
      <c r="M1450" t="b">
        <v>0</v>
      </c>
      <c r="N1450">
        <v>0</v>
      </c>
      <c r="O1450" t="b">
        <v>0</v>
      </c>
      <c r="P1450" t="s">
        <v>8285</v>
      </c>
      <c r="Q1450" t="str">
        <f t="shared" si="112"/>
        <v>publishing</v>
      </c>
      <c r="R1450" t="str">
        <f t="shared" si="113"/>
        <v>translations</v>
      </c>
      <c r="S1450">
        <f t="shared" si="114"/>
        <v>2015</v>
      </c>
    </row>
    <row r="1451" spans="1:19" ht="46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s="17">
        <f t="shared" si="110"/>
        <v>0</v>
      </c>
      <c r="G1451" t="s">
        <v>8220</v>
      </c>
      <c r="H1451" t="s">
        <v>8223</v>
      </c>
      <c r="I1451" t="s">
        <v>8245</v>
      </c>
      <c r="J1451">
        <v>1431286105</v>
      </c>
      <c r="K1451" s="10">
        <v>1427138905</v>
      </c>
      <c r="L1451" s="15">
        <f t="shared" si="111"/>
        <v>42086.811400462961</v>
      </c>
      <c r="M1451" t="b">
        <v>0</v>
      </c>
      <c r="N1451">
        <v>0</v>
      </c>
      <c r="O1451" t="b">
        <v>0</v>
      </c>
      <c r="P1451" t="s">
        <v>8285</v>
      </c>
      <c r="Q1451" t="str">
        <f t="shared" si="112"/>
        <v>publishing</v>
      </c>
      <c r="R1451" t="str">
        <f t="shared" si="113"/>
        <v>translations</v>
      </c>
      <c r="S1451">
        <f t="shared" si="114"/>
        <v>2015</v>
      </c>
    </row>
    <row r="1452" spans="1:19" ht="46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s="17">
        <f t="shared" si="110"/>
        <v>1.0000000000000001E-5</v>
      </c>
      <c r="G1452" t="s">
        <v>8220</v>
      </c>
      <c r="H1452" t="s">
        <v>8223</v>
      </c>
      <c r="I1452" t="s">
        <v>8245</v>
      </c>
      <c r="J1452">
        <v>1455941197</v>
      </c>
      <c r="K1452" s="10">
        <v>1453349197</v>
      </c>
      <c r="L1452" s="15">
        <f t="shared" si="111"/>
        <v>42390.171261574069</v>
      </c>
      <c r="M1452" t="b">
        <v>0</v>
      </c>
      <c r="N1452">
        <v>1</v>
      </c>
      <c r="O1452" t="b">
        <v>0</v>
      </c>
      <c r="P1452" t="s">
        <v>8285</v>
      </c>
      <c r="Q1452" t="str">
        <f t="shared" si="112"/>
        <v>publishing</v>
      </c>
      <c r="R1452" t="str">
        <f t="shared" si="113"/>
        <v>translations</v>
      </c>
      <c r="S1452">
        <f t="shared" si="114"/>
        <v>2016</v>
      </c>
    </row>
    <row r="1453" spans="1:19" ht="3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s="17">
        <f t="shared" si="110"/>
        <v>1.0554089709762533E-4</v>
      </c>
      <c r="G1453" t="s">
        <v>8219</v>
      </c>
      <c r="H1453" t="s">
        <v>8223</v>
      </c>
      <c r="I1453" t="s">
        <v>8245</v>
      </c>
      <c r="J1453">
        <v>1416355259</v>
      </c>
      <c r="K1453" s="10">
        <v>1413759659</v>
      </c>
      <c r="L1453" s="15">
        <f t="shared" si="111"/>
        <v>41931.959016203706</v>
      </c>
      <c r="M1453" t="b">
        <v>0</v>
      </c>
      <c r="N1453">
        <v>2</v>
      </c>
      <c r="O1453" t="b">
        <v>0</v>
      </c>
      <c r="P1453" t="s">
        <v>8285</v>
      </c>
      <c r="Q1453" t="str">
        <f t="shared" si="112"/>
        <v>publishing</v>
      </c>
      <c r="R1453" t="str">
        <f t="shared" si="113"/>
        <v>translations</v>
      </c>
      <c r="S1453">
        <f t="shared" si="114"/>
        <v>2014</v>
      </c>
    </row>
    <row r="1454" spans="1:19" ht="3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s="17">
        <f t="shared" si="110"/>
        <v>0</v>
      </c>
      <c r="G1454" t="s">
        <v>8219</v>
      </c>
      <c r="H1454" t="s">
        <v>8223</v>
      </c>
      <c r="I1454" t="s">
        <v>8245</v>
      </c>
      <c r="J1454">
        <v>1406566363</v>
      </c>
      <c r="K1454" s="10">
        <v>1403974363</v>
      </c>
      <c r="L1454" s="15">
        <f t="shared" si="111"/>
        <v>41818.703275462962</v>
      </c>
      <c r="M1454" t="b">
        <v>0</v>
      </c>
      <c r="N1454">
        <v>0</v>
      </c>
      <c r="O1454" t="b">
        <v>0</v>
      </c>
      <c r="P1454" t="s">
        <v>8285</v>
      </c>
      <c r="Q1454" t="str">
        <f t="shared" si="112"/>
        <v>publishing</v>
      </c>
      <c r="R1454" t="str">
        <f t="shared" si="113"/>
        <v>translations</v>
      </c>
      <c r="S1454">
        <f t="shared" si="114"/>
        <v>2014</v>
      </c>
    </row>
    <row r="1455" spans="1:19" ht="46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s="17">
        <f t="shared" si="110"/>
        <v>0</v>
      </c>
      <c r="G1455" t="s">
        <v>8219</v>
      </c>
      <c r="H1455" t="s">
        <v>8229</v>
      </c>
      <c r="I1455" t="s">
        <v>8248</v>
      </c>
      <c r="J1455">
        <v>1492270947</v>
      </c>
      <c r="K1455" s="10">
        <v>1488386547</v>
      </c>
      <c r="L1455" s="15">
        <f t="shared" si="111"/>
        <v>42795.696145833332</v>
      </c>
      <c r="M1455" t="b">
        <v>0</v>
      </c>
      <c r="N1455">
        <v>0</v>
      </c>
      <c r="O1455" t="b">
        <v>0</v>
      </c>
      <c r="P1455" t="s">
        <v>8285</v>
      </c>
      <c r="Q1455" t="str">
        <f t="shared" si="112"/>
        <v>publishing</v>
      </c>
      <c r="R1455" t="str">
        <f t="shared" si="113"/>
        <v>translations</v>
      </c>
      <c r="S1455">
        <f t="shared" si="114"/>
        <v>2017</v>
      </c>
    </row>
    <row r="1456" spans="1:19" ht="46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s="17">
        <f t="shared" si="110"/>
        <v>8.5714285714285719E-3</v>
      </c>
      <c r="G1456" t="s">
        <v>8219</v>
      </c>
      <c r="H1456" t="s">
        <v>8226</v>
      </c>
      <c r="I1456" t="s">
        <v>8248</v>
      </c>
      <c r="J1456">
        <v>1461535140</v>
      </c>
      <c r="K1456" s="10">
        <v>1459716480</v>
      </c>
      <c r="L1456" s="15">
        <f t="shared" si="111"/>
        <v>42463.866666666669</v>
      </c>
      <c r="M1456" t="b">
        <v>0</v>
      </c>
      <c r="N1456">
        <v>1</v>
      </c>
      <c r="O1456" t="b">
        <v>0</v>
      </c>
      <c r="P1456" t="s">
        <v>8285</v>
      </c>
      <c r="Q1456" t="str">
        <f t="shared" si="112"/>
        <v>publishing</v>
      </c>
      <c r="R1456" t="str">
        <f t="shared" si="113"/>
        <v>translations</v>
      </c>
      <c r="S1456">
        <f t="shared" si="114"/>
        <v>2016</v>
      </c>
    </row>
    <row r="1457" spans="1:19" ht="46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s="17">
        <f t="shared" si="110"/>
        <v>0.105</v>
      </c>
      <c r="G1457" t="s">
        <v>8219</v>
      </c>
      <c r="H1457" t="s">
        <v>8223</v>
      </c>
      <c r="I1457" t="s">
        <v>8245</v>
      </c>
      <c r="J1457">
        <v>1409924340</v>
      </c>
      <c r="K1457" s="10">
        <v>1405181320</v>
      </c>
      <c r="L1457" s="15">
        <f t="shared" si="111"/>
        <v>41832.672685185185</v>
      </c>
      <c r="M1457" t="b">
        <v>0</v>
      </c>
      <c r="N1457">
        <v>7</v>
      </c>
      <c r="O1457" t="b">
        <v>0</v>
      </c>
      <c r="P1457" t="s">
        <v>8285</v>
      </c>
      <c r="Q1457" t="str">
        <f t="shared" si="112"/>
        <v>publishing</v>
      </c>
      <c r="R1457" t="str">
        <f t="shared" si="113"/>
        <v>translations</v>
      </c>
      <c r="S1457">
        <f t="shared" si="114"/>
        <v>2014</v>
      </c>
    </row>
    <row r="1458" spans="1:19" ht="16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s="17">
        <f t="shared" si="110"/>
        <v>2.9000000000000001E-2</v>
      </c>
      <c r="G1458" t="s">
        <v>8219</v>
      </c>
      <c r="H1458" t="s">
        <v>8236</v>
      </c>
      <c r="I1458" t="s">
        <v>8248</v>
      </c>
      <c r="J1458">
        <v>1483459365</v>
      </c>
      <c r="K1458" s="10">
        <v>1480867365</v>
      </c>
      <c r="L1458" s="15">
        <f t="shared" si="111"/>
        <v>42708.668576388889</v>
      </c>
      <c r="M1458" t="b">
        <v>0</v>
      </c>
      <c r="N1458">
        <v>3</v>
      </c>
      <c r="O1458" t="b">
        <v>0</v>
      </c>
      <c r="P1458" t="s">
        <v>8285</v>
      </c>
      <c r="Q1458" t="str">
        <f t="shared" si="112"/>
        <v>publishing</v>
      </c>
      <c r="R1458" t="str">
        <f t="shared" si="113"/>
        <v>translations</v>
      </c>
      <c r="S1458">
        <f t="shared" si="114"/>
        <v>2016</v>
      </c>
    </row>
    <row r="1459" spans="1:19" ht="3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s="17">
        <f t="shared" si="110"/>
        <v>0</v>
      </c>
      <c r="G1459" t="s">
        <v>8219</v>
      </c>
      <c r="H1459" t="s">
        <v>8223</v>
      </c>
      <c r="I1459" t="s">
        <v>8245</v>
      </c>
      <c r="J1459">
        <v>1447281044</v>
      </c>
      <c r="K1459" s="10">
        <v>1444685444</v>
      </c>
      <c r="L1459" s="15">
        <f t="shared" si="111"/>
        <v>42289.89634259259</v>
      </c>
      <c r="M1459" t="b">
        <v>0</v>
      </c>
      <c r="N1459">
        <v>0</v>
      </c>
      <c r="O1459" t="b">
        <v>0</v>
      </c>
      <c r="P1459" t="s">
        <v>8285</v>
      </c>
      <c r="Q1459" t="str">
        <f t="shared" si="112"/>
        <v>publishing</v>
      </c>
      <c r="R1459" t="str">
        <f t="shared" si="113"/>
        <v>translations</v>
      </c>
      <c r="S1459">
        <f t="shared" si="114"/>
        <v>2015</v>
      </c>
    </row>
    <row r="1460" spans="1:19" ht="46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s="17">
        <f t="shared" si="110"/>
        <v>0</v>
      </c>
      <c r="G1460" t="s">
        <v>8219</v>
      </c>
      <c r="H1460" t="s">
        <v>8223</v>
      </c>
      <c r="I1460" t="s">
        <v>8245</v>
      </c>
      <c r="J1460">
        <v>1407729600</v>
      </c>
      <c r="K1460" s="10">
        <v>1405097760</v>
      </c>
      <c r="L1460" s="15">
        <f t="shared" si="111"/>
        <v>41831.705555555556</v>
      </c>
      <c r="M1460" t="b">
        <v>0</v>
      </c>
      <c r="N1460">
        <v>0</v>
      </c>
      <c r="O1460" t="b">
        <v>0</v>
      </c>
      <c r="P1460" t="s">
        <v>8285</v>
      </c>
      <c r="Q1460" t="str">
        <f t="shared" si="112"/>
        <v>publishing</v>
      </c>
      <c r="R1460" t="str">
        <f t="shared" si="113"/>
        <v>translations</v>
      </c>
      <c r="S1460">
        <f t="shared" si="114"/>
        <v>2014</v>
      </c>
    </row>
    <row r="1461" spans="1:19" ht="46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s="17">
        <f t="shared" si="110"/>
        <v>0</v>
      </c>
      <c r="G1461" t="s">
        <v>8219</v>
      </c>
      <c r="H1461" t="s">
        <v>8231</v>
      </c>
      <c r="I1461" t="s">
        <v>8252</v>
      </c>
      <c r="J1461">
        <v>1449077100</v>
      </c>
      <c r="K1461" s="10">
        <v>1446612896</v>
      </c>
      <c r="L1461" s="15">
        <f t="shared" si="111"/>
        <v>42312.204814814817</v>
      </c>
      <c r="M1461" t="b">
        <v>0</v>
      </c>
      <c r="N1461">
        <v>0</v>
      </c>
      <c r="O1461" t="b">
        <v>0</v>
      </c>
      <c r="P1461" t="s">
        <v>8285</v>
      </c>
      <c r="Q1461" t="str">
        <f t="shared" si="112"/>
        <v>publishing</v>
      </c>
      <c r="R1461" t="str">
        <f t="shared" si="113"/>
        <v>translations</v>
      </c>
      <c r="S1461">
        <f t="shared" si="114"/>
        <v>2015</v>
      </c>
    </row>
    <row r="1462" spans="1:19" ht="46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s="17">
        <f t="shared" si="110"/>
        <v>0</v>
      </c>
      <c r="G1462" t="s">
        <v>8219</v>
      </c>
      <c r="H1462" t="s">
        <v>8223</v>
      </c>
      <c r="I1462" t="s">
        <v>8245</v>
      </c>
      <c r="J1462">
        <v>1417391100</v>
      </c>
      <c r="K1462" s="10">
        <v>1412371898</v>
      </c>
      <c r="L1462" s="15">
        <f t="shared" si="111"/>
        <v>41915.896967592591</v>
      </c>
      <c r="M1462" t="b">
        <v>0</v>
      </c>
      <c r="N1462">
        <v>0</v>
      </c>
      <c r="O1462" t="b">
        <v>0</v>
      </c>
      <c r="P1462" t="s">
        <v>8285</v>
      </c>
      <c r="Q1462" t="str">
        <f t="shared" si="112"/>
        <v>publishing</v>
      </c>
      <c r="R1462" t="str">
        <f t="shared" si="113"/>
        <v>translations</v>
      </c>
      <c r="S1462">
        <f t="shared" si="114"/>
        <v>2014</v>
      </c>
    </row>
    <row r="1463" spans="1:19" ht="3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s="17">
        <f t="shared" si="110"/>
        <v>1.012446</v>
      </c>
      <c r="G1463" t="s">
        <v>8218</v>
      </c>
      <c r="H1463" t="s">
        <v>8223</v>
      </c>
      <c r="I1463" t="s">
        <v>8245</v>
      </c>
      <c r="J1463">
        <v>1413849600</v>
      </c>
      <c r="K1463" s="10">
        <v>1410967754</v>
      </c>
      <c r="L1463" s="15">
        <f t="shared" si="111"/>
        <v>41899.645300925928</v>
      </c>
      <c r="M1463" t="b">
        <v>1</v>
      </c>
      <c r="N1463">
        <v>340</v>
      </c>
      <c r="O1463" t="b">
        <v>1</v>
      </c>
      <c r="P1463" t="s">
        <v>8286</v>
      </c>
      <c r="Q1463" t="str">
        <f t="shared" si="112"/>
        <v>publishing</v>
      </c>
      <c r="R1463" t="str">
        <f t="shared" si="113"/>
        <v>radio &amp; podcasts</v>
      </c>
      <c r="S1463">
        <f t="shared" si="114"/>
        <v>2014</v>
      </c>
    </row>
    <row r="1464" spans="1:19" ht="3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s="17">
        <f t="shared" si="110"/>
        <v>1.085175</v>
      </c>
      <c r="G1464" t="s">
        <v>8218</v>
      </c>
      <c r="H1464" t="s">
        <v>8223</v>
      </c>
      <c r="I1464" t="s">
        <v>8245</v>
      </c>
      <c r="J1464">
        <v>1365609271</v>
      </c>
      <c r="K1464" s="10">
        <v>1363017271</v>
      </c>
      <c r="L1464" s="15">
        <f t="shared" si="111"/>
        <v>41344.662858796299</v>
      </c>
      <c r="M1464" t="b">
        <v>1</v>
      </c>
      <c r="N1464">
        <v>150</v>
      </c>
      <c r="O1464" t="b">
        <v>1</v>
      </c>
      <c r="P1464" t="s">
        <v>8286</v>
      </c>
      <c r="Q1464" t="str">
        <f t="shared" si="112"/>
        <v>publishing</v>
      </c>
      <c r="R1464" t="str">
        <f t="shared" si="113"/>
        <v>radio &amp; podcasts</v>
      </c>
      <c r="S1464">
        <f t="shared" si="114"/>
        <v>2013</v>
      </c>
    </row>
    <row r="1465" spans="1:19" ht="46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s="17">
        <f t="shared" si="110"/>
        <v>1.4766666666666666</v>
      </c>
      <c r="G1465" t="s">
        <v>8218</v>
      </c>
      <c r="H1465" t="s">
        <v>8223</v>
      </c>
      <c r="I1465" t="s">
        <v>8245</v>
      </c>
      <c r="J1465">
        <v>1365367938</v>
      </c>
      <c r="K1465" s="10">
        <v>1361483538</v>
      </c>
      <c r="L1465" s="15">
        <f t="shared" si="111"/>
        <v>41326.911319444444</v>
      </c>
      <c r="M1465" t="b">
        <v>1</v>
      </c>
      <c r="N1465">
        <v>25</v>
      </c>
      <c r="O1465" t="b">
        <v>1</v>
      </c>
      <c r="P1465" t="s">
        <v>8286</v>
      </c>
      <c r="Q1465" t="str">
        <f t="shared" si="112"/>
        <v>publishing</v>
      </c>
      <c r="R1465" t="str">
        <f t="shared" si="113"/>
        <v>radio &amp; podcasts</v>
      </c>
      <c r="S1465">
        <f t="shared" si="114"/>
        <v>2013</v>
      </c>
    </row>
    <row r="1466" spans="1:19" ht="16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s="17">
        <f t="shared" si="110"/>
        <v>1.6319999999999999</v>
      </c>
      <c r="G1466" t="s">
        <v>8218</v>
      </c>
      <c r="H1466" t="s">
        <v>8223</v>
      </c>
      <c r="I1466" t="s">
        <v>8245</v>
      </c>
      <c r="J1466">
        <v>1361029958</v>
      </c>
      <c r="K1466" s="10">
        <v>1358437958</v>
      </c>
      <c r="L1466" s="15">
        <f t="shared" si="111"/>
        <v>41291.661550925928</v>
      </c>
      <c r="M1466" t="b">
        <v>1</v>
      </c>
      <c r="N1466">
        <v>234</v>
      </c>
      <c r="O1466" t="b">
        <v>1</v>
      </c>
      <c r="P1466" t="s">
        <v>8286</v>
      </c>
      <c r="Q1466" t="str">
        <f t="shared" si="112"/>
        <v>publishing</v>
      </c>
      <c r="R1466" t="str">
        <f t="shared" si="113"/>
        <v>radio &amp; podcasts</v>
      </c>
      <c r="S1466">
        <f t="shared" si="114"/>
        <v>2013</v>
      </c>
    </row>
    <row r="1467" spans="1:19" ht="46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s="17">
        <f t="shared" si="110"/>
        <v>4.5641449999999999</v>
      </c>
      <c r="G1467" t="s">
        <v>8218</v>
      </c>
      <c r="H1467" t="s">
        <v>8223</v>
      </c>
      <c r="I1467" t="s">
        <v>8245</v>
      </c>
      <c r="J1467">
        <v>1332385200</v>
      </c>
      <c r="K1467" s="10">
        <v>1329759452</v>
      </c>
      <c r="L1467" s="15">
        <f t="shared" si="111"/>
        <v>40959.734398148146</v>
      </c>
      <c r="M1467" t="b">
        <v>1</v>
      </c>
      <c r="N1467">
        <v>2602</v>
      </c>
      <c r="O1467" t="b">
        <v>1</v>
      </c>
      <c r="P1467" t="s">
        <v>8286</v>
      </c>
      <c r="Q1467" t="str">
        <f t="shared" si="112"/>
        <v>publishing</v>
      </c>
      <c r="R1467" t="str">
        <f t="shared" si="113"/>
        <v>radio &amp; podcasts</v>
      </c>
      <c r="S1467">
        <f t="shared" si="114"/>
        <v>2012</v>
      </c>
    </row>
    <row r="1468" spans="1:19" ht="46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s="17">
        <f t="shared" si="110"/>
        <v>1.0787731249999999</v>
      </c>
      <c r="G1468" t="s">
        <v>8218</v>
      </c>
      <c r="H1468" t="s">
        <v>8223</v>
      </c>
      <c r="I1468" t="s">
        <v>8245</v>
      </c>
      <c r="J1468">
        <v>1452574800</v>
      </c>
      <c r="K1468" s="10">
        <v>1449029266</v>
      </c>
      <c r="L1468" s="15">
        <f t="shared" si="111"/>
        <v>42340.172060185185</v>
      </c>
      <c r="M1468" t="b">
        <v>1</v>
      </c>
      <c r="N1468">
        <v>248</v>
      </c>
      <c r="O1468" t="b">
        <v>1</v>
      </c>
      <c r="P1468" t="s">
        <v>8286</v>
      </c>
      <c r="Q1468" t="str">
        <f t="shared" si="112"/>
        <v>publishing</v>
      </c>
      <c r="R1468" t="str">
        <f t="shared" si="113"/>
        <v>radio &amp; podcasts</v>
      </c>
      <c r="S1468">
        <f t="shared" si="114"/>
        <v>2015</v>
      </c>
    </row>
    <row r="1469" spans="1:19" ht="3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s="17">
        <f t="shared" si="110"/>
        <v>1.1508</v>
      </c>
      <c r="G1469" t="s">
        <v>8218</v>
      </c>
      <c r="H1469" t="s">
        <v>8223</v>
      </c>
      <c r="I1469" t="s">
        <v>8245</v>
      </c>
      <c r="J1469">
        <v>1332699285</v>
      </c>
      <c r="K1469" s="10">
        <v>1327518885</v>
      </c>
      <c r="L1469" s="15">
        <f t="shared" si="111"/>
        <v>40933.80190972222</v>
      </c>
      <c r="M1469" t="b">
        <v>1</v>
      </c>
      <c r="N1469">
        <v>600</v>
      </c>
      <c r="O1469" t="b">
        <v>1</v>
      </c>
      <c r="P1469" t="s">
        <v>8286</v>
      </c>
      <c r="Q1469" t="str">
        <f t="shared" si="112"/>
        <v>publishing</v>
      </c>
      <c r="R1469" t="str">
        <f t="shared" si="113"/>
        <v>radio &amp; podcasts</v>
      </c>
      <c r="S1469">
        <f t="shared" si="114"/>
        <v>2012</v>
      </c>
    </row>
    <row r="1470" spans="1:19" ht="46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s="17">
        <f t="shared" si="110"/>
        <v>1.0236842105263158</v>
      </c>
      <c r="G1470" t="s">
        <v>8218</v>
      </c>
      <c r="H1470" t="s">
        <v>8223</v>
      </c>
      <c r="I1470" t="s">
        <v>8245</v>
      </c>
      <c r="J1470">
        <v>1307838049</v>
      </c>
      <c r="K1470" s="10">
        <v>1302654049</v>
      </c>
      <c r="L1470" s="15">
        <f t="shared" si="111"/>
        <v>40646.014456018514</v>
      </c>
      <c r="M1470" t="b">
        <v>1</v>
      </c>
      <c r="N1470">
        <v>293</v>
      </c>
      <c r="O1470" t="b">
        <v>1</v>
      </c>
      <c r="P1470" t="s">
        <v>8286</v>
      </c>
      <c r="Q1470" t="str">
        <f t="shared" si="112"/>
        <v>publishing</v>
      </c>
      <c r="R1470" t="str">
        <f t="shared" si="113"/>
        <v>radio &amp; podcasts</v>
      </c>
      <c r="S1470">
        <f t="shared" si="114"/>
        <v>2011</v>
      </c>
    </row>
    <row r="1471" spans="1:19" ht="3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s="17">
        <f t="shared" si="110"/>
        <v>1.0842485875706214</v>
      </c>
      <c r="G1471" t="s">
        <v>8218</v>
      </c>
      <c r="H1471" t="s">
        <v>8223</v>
      </c>
      <c r="I1471" t="s">
        <v>8245</v>
      </c>
      <c r="J1471">
        <v>1360938109</v>
      </c>
      <c r="K1471" s="10">
        <v>1358346109</v>
      </c>
      <c r="L1471" s="15">
        <f t="shared" si="111"/>
        <v>41290.598483796297</v>
      </c>
      <c r="M1471" t="b">
        <v>1</v>
      </c>
      <c r="N1471">
        <v>321</v>
      </c>
      <c r="O1471" t="b">
        <v>1</v>
      </c>
      <c r="P1471" t="s">
        <v>8286</v>
      </c>
      <c r="Q1471" t="str">
        <f t="shared" si="112"/>
        <v>publishing</v>
      </c>
      <c r="R1471" t="str">
        <f t="shared" si="113"/>
        <v>radio &amp; podcasts</v>
      </c>
      <c r="S1471">
        <f t="shared" si="114"/>
        <v>2013</v>
      </c>
    </row>
    <row r="1472" spans="1:19" ht="46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s="17">
        <f t="shared" si="110"/>
        <v>1.2513333333333334</v>
      </c>
      <c r="G1472" t="s">
        <v>8218</v>
      </c>
      <c r="H1472" t="s">
        <v>8223</v>
      </c>
      <c r="I1472" t="s">
        <v>8245</v>
      </c>
      <c r="J1472">
        <v>1356724263</v>
      </c>
      <c r="K1472" s="10">
        <v>1354909863</v>
      </c>
      <c r="L1472" s="15">
        <f t="shared" si="111"/>
        <v>41250.827118055553</v>
      </c>
      <c r="M1472" t="b">
        <v>1</v>
      </c>
      <c r="N1472">
        <v>81</v>
      </c>
      <c r="O1472" t="b">
        <v>1</v>
      </c>
      <c r="P1472" t="s">
        <v>8286</v>
      </c>
      <c r="Q1472" t="str">
        <f t="shared" si="112"/>
        <v>publishing</v>
      </c>
      <c r="R1472" t="str">
        <f t="shared" si="113"/>
        <v>radio &amp; podcasts</v>
      </c>
      <c r="S1472">
        <f t="shared" si="114"/>
        <v>2012</v>
      </c>
    </row>
    <row r="1473" spans="1:19" ht="46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s="17">
        <f t="shared" si="110"/>
        <v>1.03840625</v>
      </c>
      <c r="G1473" t="s">
        <v>8218</v>
      </c>
      <c r="H1473" t="s">
        <v>8223</v>
      </c>
      <c r="I1473" t="s">
        <v>8245</v>
      </c>
      <c r="J1473">
        <v>1428620334</v>
      </c>
      <c r="K1473" s="10">
        <v>1426028334</v>
      </c>
      <c r="L1473" s="15">
        <f t="shared" si="111"/>
        <v>42073.957569444443</v>
      </c>
      <c r="M1473" t="b">
        <v>1</v>
      </c>
      <c r="N1473">
        <v>343</v>
      </c>
      <c r="O1473" t="b">
        <v>1</v>
      </c>
      <c r="P1473" t="s">
        <v>8286</v>
      </c>
      <c r="Q1473" t="str">
        <f t="shared" si="112"/>
        <v>publishing</v>
      </c>
      <c r="R1473" t="str">
        <f t="shared" si="113"/>
        <v>radio &amp; podcasts</v>
      </c>
      <c r="S1473">
        <f t="shared" si="114"/>
        <v>2015</v>
      </c>
    </row>
    <row r="1474" spans="1:19" ht="46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s="17">
        <f t="shared" si="110"/>
        <v>1.3870400000000001</v>
      </c>
      <c r="G1474" t="s">
        <v>8218</v>
      </c>
      <c r="H1474" t="s">
        <v>8223</v>
      </c>
      <c r="I1474" t="s">
        <v>8245</v>
      </c>
      <c r="J1474">
        <v>1381928503</v>
      </c>
      <c r="K1474" s="10">
        <v>1379336503</v>
      </c>
      <c r="L1474" s="15">
        <f t="shared" si="111"/>
        <v>41533.542858796296</v>
      </c>
      <c r="M1474" t="b">
        <v>1</v>
      </c>
      <c r="N1474">
        <v>336</v>
      </c>
      <c r="O1474" t="b">
        <v>1</v>
      </c>
      <c r="P1474" t="s">
        <v>8286</v>
      </c>
      <c r="Q1474" t="str">
        <f t="shared" si="112"/>
        <v>publishing</v>
      </c>
      <c r="R1474" t="str">
        <f t="shared" si="113"/>
        <v>radio &amp; podcasts</v>
      </c>
      <c r="S1474">
        <f t="shared" si="114"/>
        <v>2013</v>
      </c>
    </row>
    <row r="1475" spans="1:19" ht="16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s="17">
        <f t="shared" ref="F1475:F1538" si="115">E1475/D1475</f>
        <v>1.20516</v>
      </c>
      <c r="G1475" t="s">
        <v>8218</v>
      </c>
      <c r="H1475" t="s">
        <v>8223</v>
      </c>
      <c r="I1475" t="s">
        <v>8245</v>
      </c>
      <c r="J1475">
        <v>1330644639</v>
      </c>
      <c r="K1475" s="10">
        <v>1328052639</v>
      </c>
      <c r="L1475" s="15">
        <f t="shared" ref="L1475:L1538" si="116">(K1475/86400)+ DATE(1970,1,1)</f>
        <v>40939.979618055557</v>
      </c>
      <c r="M1475" t="b">
        <v>1</v>
      </c>
      <c r="N1475">
        <v>47</v>
      </c>
      <c r="O1475" t="b">
        <v>1</v>
      </c>
      <c r="P1475" t="s">
        <v>8286</v>
      </c>
      <c r="Q1475" t="str">
        <f t="shared" ref="Q1475:Q1538" si="117">LEFT(P1475, SEARCH("/",P1475)-1)</f>
        <v>publishing</v>
      </c>
      <c r="R1475" t="str">
        <f t="shared" ref="R1475:R1538" si="118">RIGHT(P1475,LEN(P1475)-FIND("/",P1475))</f>
        <v>radio &amp; podcasts</v>
      </c>
      <c r="S1475">
        <f t="shared" ref="S1475:S1538" si="119">YEAR(L1475)</f>
        <v>2012</v>
      </c>
    </row>
    <row r="1476" spans="1:19" ht="46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s="17">
        <f t="shared" si="115"/>
        <v>1.1226666666666667</v>
      </c>
      <c r="G1476" t="s">
        <v>8218</v>
      </c>
      <c r="H1476" t="s">
        <v>8223</v>
      </c>
      <c r="I1476" t="s">
        <v>8245</v>
      </c>
      <c r="J1476">
        <v>1379093292</v>
      </c>
      <c r="K1476" s="10">
        <v>1376501292</v>
      </c>
      <c r="L1476" s="15">
        <f t="shared" si="116"/>
        <v>41500.72791666667</v>
      </c>
      <c r="M1476" t="b">
        <v>1</v>
      </c>
      <c r="N1476">
        <v>76</v>
      </c>
      <c r="O1476" t="b">
        <v>1</v>
      </c>
      <c r="P1476" t="s">
        <v>8286</v>
      </c>
      <c r="Q1476" t="str">
        <f t="shared" si="117"/>
        <v>publishing</v>
      </c>
      <c r="R1476" t="str">
        <f t="shared" si="118"/>
        <v>radio &amp; podcasts</v>
      </c>
      <c r="S1476">
        <f t="shared" si="119"/>
        <v>2013</v>
      </c>
    </row>
    <row r="1477" spans="1:19" ht="46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s="17">
        <f t="shared" si="115"/>
        <v>1.8866966666666667</v>
      </c>
      <c r="G1477" t="s">
        <v>8218</v>
      </c>
      <c r="H1477" t="s">
        <v>8223</v>
      </c>
      <c r="I1477" t="s">
        <v>8245</v>
      </c>
      <c r="J1477">
        <v>1419051540</v>
      </c>
      <c r="K1477" s="10">
        <v>1416244863</v>
      </c>
      <c r="L1477" s="15">
        <f t="shared" si="116"/>
        <v>41960.722951388889</v>
      </c>
      <c r="M1477" t="b">
        <v>1</v>
      </c>
      <c r="N1477">
        <v>441</v>
      </c>
      <c r="O1477" t="b">
        <v>1</v>
      </c>
      <c r="P1477" t="s">
        <v>8286</v>
      </c>
      <c r="Q1477" t="str">
        <f t="shared" si="117"/>
        <v>publishing</v>
      </c>
      <c r="R1477" t="str">
        <f t="shared" si="118"/>
        <v>radio &amp; podcasts</v>
      </c>
      <c r="S1477">
        <f t="shared" si="119"/>
        <v>2014</v>
      </c>
    </row>
    <row r="1478" spans="1:19" ht="3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s="17">
        <f t="shared" si="115"/>
        <v>6.6155466666666669</v>
      </c>
      <c r="G1478" t="s">
        <v>8218</v>
      </c>
      <c r="H1478" t="s">
        <v>8223</v>
      </c>
      <c r="I1478" t="s">
        <v>8245</v>
      </c>
      <c r="J1478">
        <v>1315616422</v>
      </c>
      <c r="K1478" s="10">
        <v>1313024422</v>
      </c>
      <c r="L1478" s="15">
        <f t="shared" si="116"/>
        <v>40766.041921296295</v>
      </c>
      <c r="M1478" t="b">
        <v>1</v>
      </c>
      <c r="N1478">
        <v>916</v>
      </c>
      <c r="O1478" t="b">
        <v>1</v>
      </c>
      <c r="P1478" t="s">
        <v>8286</v>
      </c>
      <c r="Q1478" t="str">
        <f t="shared" si="117"/>
        <v>publishing</v>
      </c>
      <c r="R1478" t="str">
        <f t="shared" si="118"/>
        <v>radio &amp; podcasts</v>
      </c>
      <c r="S1478">
        <f t="shared" si="119"/>
        <v>2011</v>
      </c>
    </row>
    <row r="1479" spans="1:19" ht="46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s="17">
        <f t="shared" si="115"/>
        <v>1.1131</v>
      </c>
      <c r="G1479" t="s">
        <v>8218</v>
      </c>
      <c r="H1479" t="s">
        <v>8223</v>
      </c>
      <c r="I1479" t="s">
        <v>8245</v>
      </c>
      <c r="J1479">
        <v>1324609200</v>
      </c>
      <c r="K1479" s="10">
        <v>1319467604</v>
      </c>
      <c r="L1479" s="15">
        <f t="shared" si="116"/>
        <v>40840.615787037037</v>
      </c>
      <c r="M1479" t="b">
        <v>1</v>
      </c>
      <c r="N1479">
        <v>369</v>
      </c>
      <c r="O1479" t="b">
        <v>1</v>
      </c>
      <c r="P1479" t="s">
        <v>8286</v>
      </c>
      <c r="Q1479" t="str">
        <f t="shared" si="117"/>
        <v>publishing</v>
      </c>
      <c r="R1479" t="str">
        <f t="shared" si="118"/>
        <v>radio &amp; podcasts</v>
      </c>
      <c r="S1479">
        <f t="shared" si="119"/>
        <v>2011</v>
      </c>
    </row>
    <row r="1480" spans="1:19" ht="46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s="17">
        <f t="shared" si="115"/>
        <v>11.8161422</v>
      </c>
      <c r="G1480" t="s">
        <v>8218</v>
      </c>
      <c r="H1480" t="s">
        <v>8223</v>
      </c>
      <c r="I1480" t="s">
        <v>8245</v>
      </c>
      <c r="J1480">
        <v>1368564913</v>
      </c>
      <c r="K1480" s="10">
        <v>1367355313</v>
      </c>
      <c r="L1480" s="15">
        <f t="shared" si="116"/>
        <v>41394.871678240743</v>
      </c>
      <c r="M1480" t="b">
        <v>1</v>
      </c>
      <c r="N1480">
        <v>20242</v>
      </c>
      <c r="O1480" t="b">
        <v>1</v>
      </c>
      <c r="P1480" t="s">
        <v>8286</v>
      </c>
      <c r="Q1480" t="str">
        <f t="shared" si="117"/>
        <v>publishing</v>
      </c>
      <c r="R1480" t="str">
        <f t="shared" si="118"/>
        <v>radio &amp; podcasts</v>
      </c>
      <c r="S1480">
        <f t="shared" si="119"/>
        <v>2013</v>
      </c>
    </row>
    <row r="1481" spans="1:19" ht="46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s="17">
        <f t="shared" si="115"/>
        <v>1.37375</v>
      </c>
      <c r="G1481" t="s">
        <v>8218</v>
      </c>
      <c r="H1481" t="s">
        <v>8223</v>
      </c>
      <c r="I1481" t="s">
        <v>8245</v>
      </c>
      <c r="J1481">
        <v>1399694340</v>
      </c>
      <c r="K1481" s="10">
        <v>1398448389</v>
      </c>
      <c r="L1481" s="15">
        <f t="shared" si="116"/>
        <v>41754.745243055557</v>
      </c>
      <c r="M1481" t="b">
        <v>1</v>
      </c>
      <c r="N1481">
        <v>71</v>
      </c>
      <c r="O1481" t="b">
        <v>1</v>
      </c>
      <c r="P1481" t="s">
        <v>8286</v>
      </c>
      <c r="Q1481" t="str">
        <f t="shared" si="117"/>
        <v>publishing</v>
      </c>
      <c r="R1481" t="str">
        <f t="shared" si="118"/>
        <v>radio &amp; podcasts</v>
      </c>
      <c r="S1481">
        <f t="shared" si="119"/>
        <v>2014</v>
      </c>
    </row>
    <row r="1482" spans="1:19" ht="46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s="17">
        <f t="shared" si="115"/>
        <v>1.170404</v>
      </c>
      <c r="G1482" t="s">
        <v>8218</v>
      </c>
      <c r="H1482" t="s">
        <v>8223</v>
      </c>
      <c r="I1482" t="s">
        <v>8245</v>
      </c>
      <c r="J1482">
        <v>1374858000</v>
      </c>
      <c r="K1482" s="10">
        <v>1373408699</v>
      </c>
      <c r="L1482" s="15">
        <f t="shared" si="116"/>
        <v>41464.934016203704</v>
      </c>
      <c r="M1482" t="b">
        <v>1</v>
      </c>
      <c r="N1482">
        <v>635</v>
      </c>
      <c r="O1482" t="b">
        <v>1</v>
      </c>
      <c r="P1482" t="s">
        <v>8286</v>
      </c>
      <c r="Q1482" t="str">
        <f t="shared" si="117"/>
        <v>publishing</v>
      </c>
      <c r="R1482" t="str">
        <f t="shared" si="118"/>
        <v>radio &amp; podcasts</v>
      </c>
      <c r="S1482">
        <f t="shared" si="119"/>
        <v>2013</v>
      </c>
    </row>
    <row r="1483" spans="1:19" ht="46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s="17">
        <f t="shared" si="115"/>
        <v>2.1000000000000001E-2</v>
      </c>
      <c r="G1483" t="s">
        <v>8220</v>
      </c>
      <c r="H1483" t="s">
        <v>8228</v>
      </c>
      <c r="I1483" t="s">
        <v>8250</v>
      </c>
      <c r="J1483">
        <v>1383430145</v>
      </c>
      <c r="K1483" s="10">
        <v>1380838145</v>
      </c>
      <c r="L1483" s="15">
        <f t="shared" si="116"/>
        <v>41550.922974537039</v>
      </c>
      <c r="M1483" t="b">
        <v>0</v>
      </c>
      <c r="N1483">
        <v>6</v>
      </c>
      <c r="O1483" t="b">
        <v>0</v>
      </c>
      <c r="P1483" t="s">
        <v>8273</v>
      </c>
      <c r="Q1483" t="str">
        <f t="shared" si="117"/>
        <v>publishing</v>
      </c>
      <c r="R1483" t="str">
        <f t="shared" si="118"/>
        <v>fiction</v>
      </c>
      <c r="S1483">
        <f t="shared" si="119"/>
        <v>2013</v>
      </c>
    </row>
    <row r="1484" spans="1:19" ht="46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s="17">
        <f t="shared" si="115"/>
        <v>1E-3</v>
      </c>
      <c r="G1484" t="s">
        <v>8220</v>
      </c>
      <c r="H1484" t="s">
        <v>8223</v>
      </c>
      <c r="I1484" t="s">
        <v>8245</v>
      </c>
      <c r="J1484">
        <v>1347004260</v>
      </c>
      <c r="K1484" s="10">
        <v>1345062936</v>
      </c>
      <c r="L1484" s="15">
        <f t="shared" si="116"/>
        <v>41136.858055555553</v>
      </c>
      <c r="M1484" t="b">
        <v>0</v>
      </c>
      <c r="N1484">
        <v>1</v>
      </c>
      <c r="O1484" t="b">
        <v>0</v>
      </c>
      <c r="P1484" t="s">
        <v>8273</v>
      </c>
      <c r="Q1484" t="str">
        <f t="shared" si="117"/>
        <v>publishing</v>
      </c>
      <c r="R1484" t="str">
        <f t="shared" si="118"/>
        <v>fiction</v>
      </c>
      <c r="S1484">
        <f t="shared" si="119"/>
        <v>2012</v>
      </c>
    </row>
    <row r="1485" spans="1:19" ht="46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s="17">
        <f t="shared" si="115"/>
        <v>7.1428571428571426E-3</v>
      </c>
      <c r="G1485" t="s">
        <v>8220</v>
      </c>
      <c r="H1485" t="s">
        <v>8223</v>
      </c>
      <c r="I1485" t="s">
        <v>8245</v>
      </c>
      <c r="J1485">
        <v>1469162275</v>
      </c>
      <c r="K1485" s="10">
        <v>1467002275</v>
      </c>
      <c r="L1485" s="15">
        <f t="shared" si="116"/>
        <v>42548.192997685182</v>
      </c>
      <c r="M1485" t="b">
        <v>0</v>
      </c>
      <c r="N1485">
        <v>2</v>
      </c>
      <c r="O1485" t="b">
        <v>0</v>
      </c>
      <c r="P1485" t="s">
        <v>8273</v>
      </c>
      <c r="Q1485" t="str">
        <f t="shared" si="117"/>
        <v>publishing</v>
      </c>
      <c r="R1485" t="str">
        <f t="shared" si="118"/>
        <v>fiction</v>
      </c>
      <c r="S1485">
        <f t="shared" si="119"/>
        <v>2016</v>
      </c>
    </row>
    <row r="1486" spans="1:19" ht="16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s="17">
        <f t="shared" si="115"/>
        <v>0</v>
      </c>
      <c r="G1486" t="s">
        <v>8220</v>
      </c>
      <c r="H1486" t="s">
        <v>8223</v>
      </c>
      <c r="I1486" t="s">
        <v>8245</v>
      </c>
      <c r="J1486">
        <v>1342882260</v>
      </c>
      <c r="K1486" s="10">
        <v>1337834963</v>
      </c>
      <c r="L1486" s="15">
        <f t="shared" si="116"/>
        <v>41053.200960648144</v>
      </c>
      <c r="M1486" t="b">
        <v>0</v>
      </c>
      <c r="N1486">
        <v>0</v>
      </c>
      <c r="O1486" t="b">
        <v>0</v>
      </c>
      <c r="P1486" t="s">
        <v>8273</v>
      </c>
      <c r="Q1486" t="str">
        <f t="shared" si="117"/>
        <v>publishing</v>
      </c>
      <c r="R1486" t="str">
        <f t="shared" si="118"/>
        <v>fiction</v>
      </c>
      <c r="S1486">
        <f t="shared" si="119"/>
        <v>2012</v>
      </c>
    </row>
    <row r="1487" spans="1:19" ht="46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s="17">
        <f t="shared" si="115"/>
        <v>2.2388059701492536E-2</v>
      </c>
      <c r="G1487" t="s">
        <v>8220</v>
      </c>
      <c r="H1487" t="s">
        <v>8223</v>
      </c>
      <c r="I1487" t="s">
        <v>8245</v>
      </c>
      <c r="J1487">
        <v>1434827173</v>
      </c>
      <c r="K1487" s="10">
        <v>1430939173</v>
      </c>
      <c r="L1487" s="15">
        <f t="shared" si="116"/>
        <v>42130.795983796299</v>
      </c>
      <c r="M1487" t="b">
        <v>0</v>
      </c>
      <c r="N1487">
        <v>3</v>
      </c>
      <c r="O1487" t="b">
        <v>0</v>
      </c>
      <c r="P1487" t="s">
        <v>8273</v>
      </c>
      <c r="Q1487" t="str">
        <f t="shared" si="117"/>
        <v>publishing</v>
      </c>
      <c r="R1487" t="str">
        <f t="shared" si="118"/>
        <v>fiction</v>
      </c>
      <c r="S1487">
        <f t="shared" si="119"/>
        <v>2015</v>
      </c>
    </row>
    <row r="1488" spans="1:19" ht="46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s="17">
        <f t="shared" si="115"/>
        <v>2.3999999999999998E-3</v>
      </c>
      <c r="G1488" t="s">
        <v>8220</v>
      </c>
      <c r="H1488" t="s">
        <v>8223</v>
      </c>
      <c r="I1488" t="s">
        <v>8245</v>
      </c>
      <c r="J1488">
        <v>1425009761</v>
      </c>
      <c r="K1488" s="10">
        <v>1422417761</v>
      </c>
      <c r="L1488" s="15">
        <f t="shared" si="116"/>
        <v>42032.168530092589</v>
      </c>
      <c r="M1488" t="b">
        <v>0</v>
      </c>
      <c r="N1488">
        <v>3</v>
      </c>
      <c r="O1488" t="b">
        <v>0</v>
      </c>
      <c r="P1488" t="s">
        <v>8273</v>
      </c>
      <c r="Q1488" t="str">
        <f t="shared" si="117"/>
        <v>publishing</v>
      </c>
      <c r="R1488" t="str">
        <f t="shared" si="118"/>
        <v>fiction</v>
      </c>
      <c r="S1488">
        <f t="shared" si="119"/>
        <v>2015</v>
      </c>
    </row>
    <row r="1489" spans="1:19" ht="46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s="17">
        <f t="shared" si="115"/>
        <v>0</v>
      </c>
      <c r="G1489" t="s">
        <v>8220</v>
      </c>
      <c r="H1489" t="s">
        <v>8223</v>
      </c>
      <c r="I1489" t="s">
        <v>8245</v>
      </c>
      <c r="J1489">
        <v>1470175271</v>
      </c>
      <c r="K1489" s="10">
        <v>1467583271</v>
      </c>
      <c r="L1489" s="15">
        <f t="shared" si="116"/>
        <v>42554.917488425926</v>
      </c>
      <c r="M1489" t="b">
        <v>0</v>
      </c>
      <c r="N1489">
        <v>0</v>
      </c>
      <c r="O1489" t="b">
        <v>0</v>
      </c>
      <c r="P1489" t="s">
        <v>8273</v>
      </c>
      <c r="Q1489" t="str">
        <f t="shared" si="117"/>
        <v>publishing</v>
      </c>
      <c r="R1489" t="str">
        <f t="shared" si="118"/>
        <v>fiction</v>
      </c>
      <c r="S1489">
        <f t="shared" si="119"/>
        <v>2016</v>
      </c>
    </row>
    <row r="1490" spans="1:19" ht="46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s="17">
        <f t="shared" si="115"/>
        <v>2.4E-2</v>
      </c>
      <c r="G1490" t="s">
        <v>8220</v>
      </c>
      <c r="H1490" t="s">
        <v>8225</v>
      </c>
      <c r="I1490" t="s">
        <v>8247</v>
      </c>
      <c r="J1490">
        <v>1388928660</v>
      </c>
      <c r="K1490" s="10">
        <v>1386336660</v>
      </c>
      <c r="L1490" s="15">
        <f t="shared" si="116"/>
        <v>41614.563194444447</v>
      </c>
      <c r="M1490" t="b">
        <v>0</v>
      </c>
      <c r="N1490">
        <v>6</v>
      </c>
      <c r="O1490" t="b">
        <v>0</v>
      </c>
      <c r="P1490" t="s">
        <v>8273</v>
      </c>
      <c r="Q1490" t="str">
        <f t="shared" si="117"/>
        <v>publishing</v>
      </c>
      <c r="R1490" t="str">
        <f t="shared" si="118"/>
        <v>fiction</v>
      </c>
      <c r="S1490">
        <f t="shared" si="119"/>
        <v>2013</v>
      </c>
    </row>
    <row r="1491" spans="1:19" ht="46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s="17">
        <f t="shared" si="115"/>
        <v>0</v>
      </c>
      <c r="G1491" t="s">
        <v>8220</v>
      </c>
      <c r="H1491" t="s">
        <v>8223</v>
      </c>
      <c r="I1491" t="s">
        <v>8245</v>
      </c>
      <c r="J1491">
        <v>1352994052</v>
      </c>
      <c r="K1491" s="10">
        <v>1350398452</v>
      </c>
      <c r="L1491" s="15">
        <f t="shared" si="116"/>
        <v>41198.611712962964</v>
      </c>
      <c r="M1491" t="b">
        <v>0</v>
      </c>
      <c r="N1491">
        <v>0</v>
      </c>
      <c r="O1491" t="b">
        <v>0</v>
      </c>
      <c r="P1491" t="s">
        <v>8273</v>
      </c>
      <c r="Q1491" t="str">
        <f t="shared" si="117"/>
        <v>publishing</v>
      </c>
      <c r="R1491" t="str">
        <f t="shared" si="118"/>
        <v>fiction</v>
      </c>
      <c r="S1491">
        <f t="shared" si="119"/>
        <v>2012</v>
      </c>
    </row>
    <row r="1492" spans="1:19" ht="46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s="17">
        <f t="shared" si="115"/>
        <v>0.30862068965517242</v>
      </c>
      <c r="G1492" t="s">
        <v>8220</v>
      </c>
      <c r="H1492" t="s">
        <v>8223</v>
      </c>
      <c r="I1492" t="s">
        <v>8245</v>
      </c>
      <c r="J1492">
        <v>1380720474</v>
      </c>
      <c r="K1492" s="10">
        <v>1378214874</v>
      </c>
      <c r="L1492" s="15">
        <f t="shared" si="116"/>
        <v>41520.561041666668</v>
      </c>
      <c r="M1492" t="b">
        <v>0</v>
      </c>
      <c r="N1492">
        <v>19</v>
      </c>
      <c r="O1492" t="b">
        <v>0</v>
      </c>
      <c r="P1492" t="s">
        <v>8273</v>
      </c>
      <c r="Q1492" t="str">
        <f t="shared" si="117"/>
        <v>publishing</v>
      </c>
      <c r="R1492" t="str">
        <f t="shared" si="118"/>
        <v>fiction</v>
      </c>
      <c r="S1492">
        <f t="shared" si="119"/>
        <v>2013</v>
      </c>
    </row>
    <row r="1493" spans="1:19" ht="3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s="17">
        <f t="shared" si="115"/>
        <v>8.3333333333333329E-2</v>
      </c>
      <c r="G1493" t="s">
        <v>8220</v>
      </c>
      <c r="H1493" t="s">
        <v>8223</v>
      </c>
      <c r="I1493" t="s">
        <v>8245</v>
      </c>
      <c r="J1493">
        <v>1424014680</v>
      </c>
      <c r="K1493" s="10">
        <v>1418922443</v>
      </c>
      <c r="L1493" s="15">
        <f t="shared" si="116"/>
        <v>41991.713460648149</v>
      </c>
      <c r="M1493" t="b">
        <v>0</v>
      </c>
      <c r="N1493">
        <v>1</v>
      </c>
      <c r="O1493" t="b">
        <v>0</v>
      </c>
      <c r="P1493" t="s">
        <v>8273</v>
      </c>
      <c r="Q1493" t="str">
        <f t="shared" si="117"/>
        <v>publishing</v>
      </c>
      <c r="R1493" t="str">
        <f t="shared" si="118"/>
        <v>fiction</v>
      </c>
      <c r="S1493">
        <f t="shared" si="119"/>
        <v>2014</v>
      </c>
    </row>
    <row r="1494" spans="1:19" ht="46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s="17">
        <f t="shared" si="115"/>
        <v>7.4999999999999997E-3</v>
      </c>
      <c r="G1494" t="s">
        <v>8220</v>
      </c>
      <c r="H1494" t="s">
        <v>8223</v>
      </c>
      <c r="I1494" t="s">
        <v>8245</v>
      </c>
      <c r="J1494">
        <v>1308431646</v>
      </c>
      <c r="K1494" s="10">
        <v>1305839646</v>
      </c>
      <c r="L1494" s="15">
        <f t="shared" si="116"/>
        <v>40682.884791666671</v>
      </c>
      <c r="M1494" t="b">
        <v>0</v>
      </c>
      <c r="N1494">
        <v>2</v>
      </c>
      <c r="O1494" t="b">
        <v>0</v>
      </c>
      <c r="P1494" t="s">
        <v>8273</v>
      </c>
      <c r="Q1494" t="str">
        <f t="shared" si="117"/>
        <v>publishing</v>
      </c>
      <c r="R1494" t="str">
        <f t="shared" si="118"/>
        <v>fiction</v>
      </c>
      <c r="S1494">
        <f t="shared" si="119"/>
        <v>2011</v>
      </c>
    </row>
    <row r="1495" spans="1:19" ht="3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s="17">
        <f t="shared" si="115"/>
        <v>0</v>
      </c>
      <c r="G1495" t="s">
        <v>8220</v>
      </c>
      <c r="H1495" t="s">
        <v>8223</v>
      </c>
      <c r="I1495" t="s">
        <v>8245</v>
      </c>
      <c r="J1495">
        <v>1371415675</v>
      </c>
      <c r="K1495" s="10">
        <v>1368823675</v>
      </c>
      <c r="L1495" s="15">
        <f t="shared" si="116"/>
        <v>41411.866608796292</v>
      </c>
      <c r="M1495" t="b">
        <v>0</v>
      </c>
      <c r="N1495">
        <v>0</v>
      </c>
      <c r="O1495" t="b">
        <v>0</v>
      </c>
      <c r="P1495" t="s">
        <v>8273</v>
      </c>
      <c r="Q1495" t="str">
        <f t="shared" si="117"/>
        <v>publishing</v>
      </c>
      <c r="R1495" t="str">
        <f t="shared" si="118"/>
        <v>fiction</v>
      </c>
      <c r="S1495">
        <f t="shared" si="119"/>
        <v>2013</v>
      </c>
    </row>
    <row r="1496" spans="1:19" ht="46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s="17">
        <f t="shared" si="115"/>
        <v>8.8999999999999996E-2</v>
      </c>
      <c r="G1496" t="s">
        <v>8220</v>
      </c>
      <c r="H1496" t="s">
        <v>8223</v>
      </c>
      <c r="I1496" t="s">
        <v>8245</v>
      </c>
      <c r="J1496">
        <v>1428075480</v>
      </c>
      <c r="K1496" s="10">
        <v>1425489613</v>
      </c>
      <c r="L1496" s="15">
        <f t="shared" si="116"/>
        <v>42067.722372685181</v>
      </c>
      <c r="M1496" t="b">
        <v>0</v>
      </c>
      <c r="N1496">
        <v>11</v>
      </c>
      <c r="O1496" t="b">
        <v>0</v>
      </c>
      <c r="P1496" t="s">
        <v>8273</v>
      </c>
      <c r="Q1496" t="str">
        <f t="shared" si="117"/>
        <v>publishing</v>
      </c>
      <c r="R1496" t="str">
        <f t="shared" si="118"/>
        <v>fiction</v>
      </c>
      <c r="S1496">
        <f t="shared" si="119"/>
        <v>2015</v>
      </c>
    </row>
    <row r="1497" spans="1:19" ht="3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s="17">
        <f t="shared" si="115"/>
        <v>0</v>
      </c>
      <c r="G1497" t="s">
        <v>8220</v>
      </c>
      <c r="H1497" t="s">
        <v>8223</v>
      </c>
      <c r="I1497" t="s">
        <v>8245</v>
      </c>
      <c r="J1497">
        <v>1314471431</v>
      </c>
      <c r="K1497" s="10">
        <v>1311879431</v>
      </c>
      <c r="L1497" s="15">
        <f t="shared" si="116"/>
        <v>40752.789710648147</v>
      </c>
      <c r="M1497" t="b">
        <v>0</v>
      </c>
      <c r="N1497">
        <v>0</v>
      </c>
      <c r="O1497" t="b">
        <v>0</v>
      </c>
      <c r="P1497" t="s">
        <v>8273</v>
      </c>
      <c r="Q1497" t="str">
        <f t="shared" si="117"/>
        <v>publishing</v>
      </c>
      <c r="R1497" t="str">
        <f t="shared" si="118"/>
        <v>fiction</v>
      </c>
      <c r="S1497">
        <f t="shared" si="119"/>
        <v>2011</v>
      </c>
    </row>
    <row r="1498" spans="1:19" ht="46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s="17">
        <f t="shared" si="115"/>
        <v>0</v>
      </c>
      <c r="G1498" t="s">
        <v>8220</v>
      </c>
      <c r="H1498" t="s">
        <v>8223</v>
      </c>
      <c r="I1498" t="s">
        <v>8245</v>
      </c>
      <c r="J1498">
        <v>1410866659</v>
      </c>
      <c r="K1498" s="10">
        <v>1405682659</v>
      </c>
      <c r="L1498" s="15">
        <f t="shared" si="116"/>
        <v>41838.475219907406</v>
      </c>
      <c r="M1498" t="b">
        <v>0</v>
      </c>
      <c r="N1498">
        <v>0</v>
      </c>
      <c r="O1498" t="b">
        <v>0</v>
      </c>
      <c r="P1498" t="s">
        <v>8273</v>
      </c>
      <c r="Q1498" t="str">
        <f t="shared" si="117"/>
        <v>publishing</v>
      </c>
      <c r="R1498" t="str">
        <f t="shared" si="118"/>
        <v>fiction</v>
      </c>
      <c r="S1498">
        <f t="shared" si="119"/>
        <v>2014</v>
      </c>
    </row>
    <row r="1499" spans="1:19" ht="46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s="17">
        <f t="shared" si="115"/>
        <v>6.666666666666667E-5</v>
      </c>
      <c r="G1499" t="s">
        <v>8220</v>
      </c>
      <c r="H1499" t="s">
        <v>8223</v>
      </c>
      <c r="I1499" t="s">
        <v>8245</v>
      </c>
      <c r="J1499">
        <v>1375299780</v>
      </c>
      <c r="K1499" s="10">
        <v>1371655522</v>
      </c>
      <c r="L1499" s="15">
        <f t="shared" si="116"/>
        <v>41444.64261574074</v>
      </c>
      <c r="M1499" t="b">
        <v>0</v>
      </c>
      <c r="N1499">
        <v>1</v>
      </c>
      <c r="O1499" t="b">
        <v>0</v>
      </c>
      <c r="P1499" t="s">
        <v>8273</v>
      </c>
      <c r="Q1499" t="str">
        <f t="shared" si="117"/>
        <v>publishing</v>
      </c>
      <c r="R1499" t="str">
        <f t="shared" si="118"/>
        <v>fiction</v>
      </c>
      <c r="S1499">
        <f t="shared" si="119"/>
        <v>2013</v>
      </c>
    </row>
    <row r="1500" spans="1:19" ht="46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s="17">
        <f t="shared" si="115"/>
        <v>1.9E-2</v>
      </c>
      <c r="G1500" t="s">
        <v>8220</v>
      </c>
      <c r="H1500" t="s">
        <v>8223</v>
      </c>
      <c r="I1500" t="s">
        <v>8245</v>
      </c>
      <c r="J1500">
        <v>1409787378</v>
      </c>
      <c r="K1500" s="10">
        <v>1405899378</v>
      </c>
      <c r="L1500" s="15">
        <f t="shared" si="116"/>
        <v>41840.983541666668</v>
      </c>
      <c r="M1500" t="b">
        <v>0</v>
      </c>
      <c r="N1500">
        <v>3</v>
      </c>
      <c r="O1500" t="b">
        <v>0</v>
      </c>
      <c r="P1500" t="s">
        <v>8273</v>
      </c>
      <c r="Q1500" t="str">
        <f t="shared" si="117"/>
        <v>publishing</v>
      </c>
      <c r="R1500" t="str">
        <f t="shared" si="118"/>
        <v>fiction</v>
      </c>
      <c r="S1500">
        <f t="shared" si="119"/>
        <v>2014</v>
      </c>
    </row>
    <row r="1501" spans="1:19" ht="46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s="17">
        <f t="shared" si="115"/>
        <v>2.5000000000000001E-3</v>
      </c>
      <c r="G1501" t="s">
        <v>8220</v>
      </c>
      <c r="H1501" t="s">
        <v>8223</v>
      </c>
      <c r="I1501" t="s">
        <v>8245</v>
      </c>
      <c r="J1501">
        <v>1470355833</v>
      </c>
      <c r="K1501" s="10">
        <v>1465171833</v>
      </c>
      <c r="L1501" s="15">
        <f t="shared" si="116"/>
        <v>42527.007326388892</v>
      </c>
      <c r="M1501" t="b">
        <v>0</v>
      </c>
      <c r="N1501">
        <v>1</v>
      </c>
      <c r="O1501" t="b">
        <v>0</v>
      </c>
      <c r="P1501" t="s">
        <v>8273</v>
      </c>
      <c r="Q1501" t="str">
        <f t="shared" si="117"/>
        <v>publishing</v>
      </c>
      <c r="R1501" t="str">
        <f t="shared" si="118"/>
        <v>fiction</v>
      </c>
      <c r="S1501">
        <f t="shared" si="119"/>
        <v>2016</v>
      </c>
    </row>
    <row r="1502" spans="1:19" ht="46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s="17">
        <f t="shared" si="115"/>
        <v>0.25035714285714283</v>
      </c>
      <c r="G1502" t="s">
        <v>8220</v>
      </c>
      <c r="H1502" t="s">
        <v>8223</v>
      </c>
      <c r="I1502" t="s">
        <v>8245</v>
      </c>
      <c r="J1502">
        <v>1367444557</v>
      </c>
      <c r="K1502" s="10">
        <v>1364852557</v>
      </c>
      <c r="L1502" s="15">
        <f t="shared" si="116"/>
        <v>41365.904594907406</v>
      </c>
      <c r="M1502" t="b">
        <v>0</v>
      </c>
      <c r="N1502">
        <v>15</v>
      </c>
      <c r="O1502" t="b">
        <v>0</v>
      </c>
      <c r="P1502" t="s">
        <v>8273</v>
      </c>
      <c r="Q1502" t="str">
        <f t="shared" si="117"/>
        <v>publishing</v>
      </c>
      <c r="R1502" t="str">
        <f t="shared" si="118"/>
        <v>fiction</v>
      </c>
      <c r="S1502">
        <f t="shared" si="119"/>
        <v>2013</v>
      </c>
    </row>
    <row r="1503" spans="1:19" ht="3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s="17">
        <f t="shared" si="115"/>
        <v>1.6633076923076924</v>
      </c>
      <c r="G1503" t="s">
        <v>8218</v>
      </c>
      <c r="H1503" t="s">
        <v>8228</v>
      </c>
      <c r="I1503" t="s">
        <v>8250</v>
      </c>
      <c r="J1503">
        <v>1436364023</v>
      </c>
      <c r="K1503" s="10">
        <v>1433772023</v>
      </c>
      <c r="L1503" s="15">
        <f t="shared" si="116"/>
        <v>42163.583599537036</v>
      </c>
      <c r="M1503" t="b">
        <v>1</v>
      </c>
      <c r="N1503">
        <v>885</v>
      </c>
      <c r="O1503" t="b">
        <v>1</v>
      </c>
      <c r="P1503" t="s">
        <v>8283</v>
      </c>
      <c r="Q1503" t="str">
        <f t="shared" si="117"/>
        <v>photography</v>
      </c>
      <c r="R1503" t="str">
        <f t="shared" si="118"/>
        <v>photobooks</v>
      </c>
      <c r="S1503">
        <f t="shared" si="119"/>
        <v>2015</v>
      </c>
    </row>
    <row r="1504" spans="1:19" ht="46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s="17">
        <f t="shared" si="115"/>
        <v>1.0144545454545455</v>
      </c>
      <c r="G1504" t="s">
        <v>8218</v>
      </c>
      <c r="H1504" t="s">
        <v>8224</v>
      </c>
      <c r="I1504" t="s">
        <v>8246</v>
      </c>
      <c r="J1504">
        <v>1458943200</v>
      </c>
      <c r="K1504" s="10">
        <v>1456491680</v>
      </c>
      <c r="L1504" s="15">
        <f t="shared" si="116"/>
        <v>42426.542592592596</v>
      </c>
      <c r="M1504" t="b">
        <v>1</v>
      </c>
      <c r="N1504">
        <v>329</v>
      </c>
      <c r="O1504" t="b">
        <v>1</v>
      </c>
      <c r="P1504" t="s">
        <v>8283</v>
      </c>
      <c r="Q1504" t="str">
        <f t="shared" si="117"/>
        <v>photography</v>
      </c>
      <c r="R1504" t="str">
        <f t="shared" si="118"/>
        <v>photobooks</v>
      </c>
      <c r="S1504">
        <f t="shared" si="119"/>
        <v>2016</v>
      </c>
    </row>
    <row r="1505" spans="1:19" ht="46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s="17">
        <f t="shared" si="115"/>
        <v>1.0789146666666667</v>
      </c>
      <c r="G1505" t="s">
        <v>8218</v>
      </c>
      <c r="H1505" t="s">
        <v>8241</v>
      </c>
      <c r="I1505" t="s">
        <v>8248</v>
      </c>
      <c r="J1505">
        <v>1477210801</v>
      </c>
      <c r="K1505" s="10">
        <v>1472026801</v>
      </c>
      <c r="L1505" s="15">
        <f t="shared" si="116"/>
        <v>42606.347233796296</v>
      </c>
      <c r="M1505" t="b">
        <v>1</v>
      </c>
      <c r="N1505">
        <v>71</v>
      </c>
      <c r="O1505" t="b">
        <v>1</v>
      </c>
      <c r="P1505" t="s">
        <v>8283</v>
      </c>
      <c r="Q1505" t="str">
        <f t="shared" si="117"/>
        <v>photography</v>
      </c>
      <c r="R1505" t="str">
        <f t="shared" si="118"/>
        <v>photobooks</v>
      </c>
      <c r="S1505">
        <f t="shared" si="119"/>
        <v>2016</v>
      </c>
    </row>
    <row r="1506" spans="1:19" ht="3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s="17">
        <f t="shared" si="115"/>
        <v>2.7793846153846156</v>
      </c>
      <c r="G1506" t="s">
        <v>8218</v>
      </c>
      <c r="H1506" t="s">
        <v>8224</v>
      </c>
      <c r="I1506" t="s">
        <v>8246</v>
      </c>
      <c r="J1506">
        <v>1402389180</v>
      </c>
      <c r="K1506" s="10">
        <v>1399996024</v>
      </c>
      <c r="L1506" s="15">
        <f t="shared" si="116"/>
        <v>41772.657685185186</v>
      </c>
      <c r="M1506" t="b">
        <v>1</v>
      </c>
      <c r="N1506">
        <v>269</v>
      </c>
      <c r="O1506" t="b">
        <v>1</v>
      </c>
      <c r="P1506" t="s">
        <v>8283</v>
      </c>
      <c r="Q1506" t="str">
        <f t="shared" si="117"/>
        <v>photography</v>
      </c>
      <c r="R1506" t="str">
        <f t="shared" si="118"/>
        <v>photobooks</v>
      </c>
      <c r="S1506">
        <f t="shared" si="119"/>
        <v>2014</v>
      </c>
    </row>
    <row r="1507" spans="1:19" ht="46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s="17">
        <f t="shared" si="115"/>
        <v>1.0358125</v>
      </c>
      <c r="G1507" t="s">
        <v>8218</v>
      </c>
      <c r="H1507" t="s">
        <v>8235</v>
      </c>
      <c r="I1507" t="s">
        <v>8248</v>
      </c>
      <c r="J1507">
        <v>1458676860</v>
      </c>
      <c r="K1507" s="10">
        <v>1455446303</v>
      </c>
      <c r="L1507" s="15">
        <f t="shared" si="116"/>
        <v>42414.44332175926</v>
      </c>
      <c r="M1507" t="b">
        <v>1</v>
      </c>
      <c r="N1507">
        <v>345</v>
      </c>
      <c r="O1507" t="b">
        <v>1</v>
      </c>
      <c r="P1507" t="s">
        <v>8283</v>
      </c>
      <c r="Q1507" t="str">
        <f t="shared" si="117"/>
        <v>photography</v>
      </c>
      <c r="R1507" t="str">
        <f t="shared" si="118"/>
        <v>photobooks</v>
      </c>
      <c r="S1507">
        <f t="shared" si="119"/>
        <v>2016</v>
      </c>
    </row>
    <row r="1508" spans="1:19" ht="46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s="17">
        <f t="shared" si="115"/>
        <v>1.1140000000000001</v>
      </c>
      <c r="G1508" t="s">
        <v>8218</v>
      </c>
      <c r="H1508" t="s">
        <v>8224</v>
      </c>
      <c r="I1508" t="s">
        <v>8246</v>
      </c>
      <c r="J1508">
        <v>1406227904</v>
      </c>
      <c r="K1508" s="10">
        <v>1403635904</v>
      </c>
      <c r="L1508" s="15">
        <f t="shared" si="116"/>
        <v>41814.785925925928</v>
      </c>
      <c r="M1508" t="b">
        <v>1</v>
      </c>
      <c r="N1508">
        <v>43</v>
      </c>
      <c r="O1508" t="b">
        <v>1</v>
      </c>
      <c r="P1508" t="s">
        <v>8283</v>
      </c>
      <c r="Q1508" t="str">
        <f t="shared" si="117"/>
        <v>photography</v>
      </c>
      <c r="R1508" t="str">
        <f t="shared" si="118"/>
        <v>photobooks</v>
      </c>
      <c r="S1508">
        <f t="shared" si="119"/>
        <v>2014</v>
      </c>
    </row>
    <row r="1509" spans="1:19" ht="46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s="17">
        <f t="shared" si="115"/>
        <v>2.15</v>
      </c>
      <c r="G1509" t="s">
        <v>8218</v>
      </c>
      <c r="H1509" t="s">
        <v>8223</v>
      </c>
      <c r="I1509" t="s">
        <v>8245</v>
      </c>
      <c r="J1509">
        <v>1273911000</v>
      </c>
      <c r="K1509" s="10">
        <v>1268822909</v>
      </c>
      <c r="L1509" s="15">
        <f t="shared" si="116"/>
        <v>40254.450335648144</v>
      </c>
      <c r="M1509" t="b">
        <v>1</v>
      </c>
      <c r="N1509">
        <v>33</v>
      </c>
      <c r="O1509" t="b">
        <v>1</v>
      </c>
      <c r="P1509" t="s">
        <v>8283</v>
      </c>
      <c r="Q1509" t="str">
        <f t="shared" si="117"/>
        <v>photography</v>
      </c>
      <c r="R1509" t="str">
        <f t="shared" si="118"/>
        <v>photobooks</v>
      </c>
      <c r="S1509">
        <f t="shared" si="119"/>
        <v>2010</v>
      </c>
    </row>
    <row r="1510" spans="1:19" ht="46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s="17">
        <f t="shared" si="115"/>
        <v>1.1076216216216217</v>
      </c>
      <c r="G1510" t="s">
        <v>8218</v>
      </c>
      <c r="H1510" t="s">
        <v>8223</v>
      </c>
      <c r="I1510" t="s">
        <v>8245</v>
      </c>
      <c r="J1510">
        <v>1403880281</v>
      </c>
      <c r="K1510" s="10">
        <v>1401201881</v>
      </c>
      <c r="L1510" s="15">
        <f t="shared" si="116"/>
        <v>41786.614363425928</v>
      </c>
      <c r="M1510" t="b">
        <v>1</v>
      </c>
      <c r="N1510">
        <v>211</v>
      </c>
      <c r="O1510" t="b">
        <v>1</v>
      </c>
      <c r="P1510" t="s">
        <v>8283</v>
      </c>
      <c r="Q1510" t="str">
        <f t="shared" si="117"/>
        <v>photography</v>
      </c>
      <c r="R1510" t="str">
        <f t="shared" si="118"/>
        <v>photobooks</v>
      </c>
      <c r="S1510">
        <f t="shared" si="119"/>
        <v>2014</v>
      </c>
    </row>
    <row r="1511" spans="1:19" ht="46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s="17">
        <f t="shared" si="115"/>
        <v>1.2364125714285714</v>
      </c>
      <c r="G1511" t="s">
        <v>8218</v>
      </c>
      <c r="H1511" t="s">
        <v>8235</v>
      </c>
      <c r="I1511" t="s">
        <v>8248</v>
      </c>
      <c r="J1511">
        <v>1487113140</v>
      </c>
      <c r="K1511" s="10">
        <v>1484570885</v>
      </c>
      <c r="L1511" s="15">
        <f t="shared" si="116"/>
        <v>42751.533391203702</v>
      </c>
      <c r="M1511" t="b">
        <v>1</v>
      </c>
      <c r="N1511">
        <v>196</v>
      </c>
      <c r="O1511" t="b">
        <v>1</v>
      </c>
      <c r="P1511" t="s">
        <v>8283</v>
      </c>
      <c r="Q1511" t="str">
        <f t="shared" si="117"/>
        <v>photography</v>
      </c>
      <c r="R1511" t="str">
        <f t="shared" si="118"/>
        <v>photobooks</v>
      </c>
      <c r="S1511">
        <f t="shared" si="119"/>
        <v>2017</v>
      </c>
    </row>
    <row r="1512" spans="1:19" ht="46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s="17">
        <f t="shared" si="115"/>
        <v>1.0103500000000001</v>
      </c>
      <c r="G1512" t="s">
        <v>8218</v>
      </c>
      <c r="H1512" t="s">
        <v>8224</v>
      </c>
      <c r="I1512" t="s">
        <v>8246</v>
      </c>
      <c r="J1512">
        <v>1405761278</v>
      </c>
      <c r="K1512" s="10">
        <v>1403169278</v>
      </c>
      <c r="L1512" s="15">
        <f t="shared" si="116"/>
        <v>41809.385162037041</v>
      </c>
      <c r="M1512" t="b">
        <v>1</v>
      </c>
      <c r="N1512">
        <v>405</v>
      </c>
      <c r="O1512" t="b">
        <v>1</v>
      </c>
      <c r="P1512" t="s">
        <v>8283</v>
      </c>
      <c r="Q1512" t="str">
        <f t="shared" si="117"/>
        <v>photography</v>
      </c>
      <c r="R1512" t="str">
        <f t="shared" si="118"/>
        <v>photobooks</v>
      </c>
      <c r="S1512">
        <f t="shared" si="119"/>
        <v>2014</v>
      </c>
    </row>
    <row r="1513" spans="1:19" ht="46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s="17">
        <f t="shared" si="115"/>
        <v>1.1179285714285714</v>
      </c>
      <c r="G1513" t="s">
        <v>8218</v>
      </c>
      <c r="H1513" t="s">
        <v>8223</v>
      </c>
      <c r="I1513" t="s">
        <v>8245</v>
      </c>
      <c r="J1513">
        <v>1447858804</v>
      </c>
      <c r="K1513" s="10">
        <v>1445263204</v>
      </c>
      <c r="L1513" s="15">
        <f t="shared" si="116"/>
        <v>42296.583379629628</v>
      </c>
      <c r="M1513" t="b">
        <v>1</v>
      </c>
      <c r="N1513">
        <v>206</v>
      </c>
      <c r="O1513" t="b">
        <v>1</v>
      </c>
      <c r="P1513" t="s">
        <v>8283</v>
      </c>
      <c r="Q1513" t="str">
        <f t="shared" si="117"/>
        <v>photography</v>
      </c>
      <c r="R1513" t="str">
        <f t="shared" si="118"/>
        <v>photobooks</v>
      </c>
      <c r="S1513">
        <f t="shared" si="119"/>
        <v>2015</v>
      </c>
    </row>
    <row r="1514" spans="1:19" ht="46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s="17">
        <f t="shared" si="115"/>
        <v>5.5877142857142861</v>
      </c>
      <c r="G1514" t="s">
        <v>8218</v>
      </c>
      <c r="H1514" t="s">
        <v>8223</v>
      </c>
      <c r="I1514" t="s">
        <v>8245</v>
      </c>
      <c r="J1514">
        <v>1486311939</v>
      </c>
      <c r="K1514" s="10">
        <v>1483719939</v>
      </c>
      <c r="L1514" s="15">
        <f t="shared" si="116"/>
        <v>42741.684479166666</v>
      </c>
      <c r="M1514" t="b">
        <v>1</v>
      </c>
      <c r="N1514">
        <v>335</v>
      </c>
      <c r="O1514" t="b">
        <v>1</v>
      </c>
      <c r="P1514" t="s">
        <v>8283</v>
      </c>
      <c r="Q1514" t="str">
        <f t="shared" si="117"/>
        <v>photography</v>
      </c>
      <c r="R1514" t="str">
        <f t="shared" si="118"/>
        <v>photobooks</v>
      </c>
      <c r="S1514">
        <f t="shared" si="119"/>
        <v>2017</v>
      </c>
    </row>
    <row r="1515" spans="1:19" ht="46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s="17">
        <f t="shared" si="115"/>
        <v>1.5001875</v>
      </c>
      <c r="G1515" t="s">
        <v>8218</v>
      </c>
      <c r="H1515" t="s">
        <v>8224</v>
      </c>
      <c r="I1515" t="s">
        <v>8246</v>
      </c>
      <c r="J1515">
        <v>1405523866</v>
      </c>
      <c r="K1515" s="10">
        <v>1402931866</v>
      </c>
      <c r="L1515" s="15">
        <f t="shared" si="116"/>
        <v>41806.637337962966</v>
      </c>
      <c r="M1515" t="b">
        <v>1</v>
      </c>
      <c r="N1515">
        <v>215</v>
      </c>
      <c r="O1515" t="b">
        <v>1</v>
      </c>
      <c r="P1515" t="s">
        <v>8283</v>
      </c>
      <c r="Q1515" t="str">
        <f t="shared" si="117"/>
        <v>photography</v>
      </c>
      <c r="R1515" t="str">
        <f t="shared" si="118"/>
        <v>photobooks</v>
      </c>
      <c r="S1515">
        <f t="shared" si="119"/>
        <v>2014</v>
      </c>
    </row>
    <row r="1516" spans="1:19" ht="46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s="17">
        <f t="shared" si="115"/>
        <v>1.0647599999999999</v>
      </c>
      <c r="G1516" t="s">
        <v>8218</v>
      </c>
      <c r="H1516" t="s">
        <v>8223</v>
      </c>
      <c r="I1516" t="s">
        <v>8245</v>
      </c>
      <c r="J1516">
        <v>1443363640</v>
      </c>
      <c r="K1516" s="10">
        <v>1439907640</v>
      </c>
      <c r="L1516" s="15">
        <f t="shared" si="116"/>
        <v>42234.597685185188</v>
      </c>
      <c r="M1516" t="b">
        <v>1</v>
      </c>
      <c r="N1516">
        <v>176</v>
      </c>
      <c r="O1516" t="b">
        <v>1</v>
      </c>
      <c r="P1516" t="s">
        <v>8283</v>
      </c>
      <c r="Q1516" t="str">
        <f t="shared" si="117"/>
        <v>photography</v>
      </c>
      <c r="R1516" t="str">
        <f t="shared" si="118"/>
        <v>photobooks</v>
      </c>
      <c r="S1516">
        <f t="shared" si="119"/>
        <v>2015</v>
      </c>
    </row>
    <row r="1517" spans="1:19" ht="46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s="17">
        <f t="shared" si="115"/>
        <v>1.57189</v>
      </c>
      <c r="G1517" t="s">
        <v>8218</v>
      </c>
      <c r="H1517" t="s">
        <v>8233</v>
      </c>
      <c r="I1517" t="s">
        <v>8253</v>
      </c>
      <c r="J1517">
        <v>1458104697</v>
      </c>
      <c r="K1517" s="10">
        <v>1455516297</v>
      </c>
      <c r="L1517" s="15">
        <f t="shared" si="116"/>
        <v>42415.253437499996</v>
      </c>
      <c r="M1517" t="b">
        <v>1</v>
      </c>
      <c r="N1517">
        <v>555</v>
      </c>
      <c r="O1517" t="b">
        <v>1</v>
      </c>
      <c r="P1517" t="s">
        <v>8283</v>
      </c>
      <c r="Q1517" t="str">
        <f t="shared" si="117"/>
        <v>photography</v>
      </c>
      <c r="R1517" t="str">
        <f t="shared" si="118"/>
        <v>photobooks</v>
      </c>
      <c r="S1517">
        <f t="shared" si="119"/>
        <v>2016</v>
      </c>
    </row>
    <row r="1518" spans="1:19" ht="46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s="17">
        <f t="shared" si="115"/>
        <v>1.0865882352941176</v>
      </c>
      <c r="G1518" t="s">
        <v>8218</v>
      </c>
      <c r="H1518" t="s">
        <v>8223</v>
      </c>
      <c r="I1518" t="s">
        <v>8245</v>
      </c>
      <c r="J1518">
        <v>1475762400</v>
      </c>
      <c r="K1518" s="10">
        <v>1473160292</v>
      </c>
      <c r="L1518" s="15">
        <f t="shared" si="116"/>
        <v>42619.466342592597</v>
      </c>
      <c r="M1518" t="b">
        <v>1</v>
      </c>
      <c r="N1518">
        <v>116</v>
      </c>
      <c r="O1518" t="b">
        <v>1</v>
      </c>
      <c r="P1518" t="s">
        <v>8283</v>
      </c>
      <c r="Q1518" t="str">
        <f t="shared" si="117"/>
        <v>photography</v>
      </c>
      <c r="R1518" t="str">
        <f t="shared" si="118"/>
        <v>photobooks</v>
      </c>
      <c r="S1518">
        <f t="shared" si="119"/>
        <v>2016</v>
      </c>
    </row>
    <row r="1519" spans="1:19" ht="46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s="17">
        <f t="shared" si="115"/>
        <v>1.6197999999999999</v>
      </c>
      <c r="G1519" t="s">
        <v>8218</v>
      </c>
      <c r="H1519" t="s">
        <v>8223</v>
      </c>
      <c r="I1519" t="s">
        <v>8245</v>
      </c>
      <c r="J1519">
        <v>1417845600</v>
      </c>
      <c r="K1519" s="10">
        <v>1415194553</v>
      </c>
      <c r="L1519" s="15">
        <f t="shared" si="116"/>
        <v>41948.56658564815</v>
      </c>
      <c r="M1519" t="b">
        <v>1</v>
      </c>
      <c r="N1519">
        <v>615</v>
      </c>
      <c r="O1519" t="b">
        <v>1</v>
      </c>
      <c r="P1519" t="s">
        <v>8283</v>
      </c>
      <c r="Q1519" t="str">
        <f t="shared" si="117"/>
        <v>photography</v>
      </c>
      <c r="R1519" t="str">
        <f t="shared" si="118"/>
        <v>photobooks</v>
      </c>
      <c r="S1519">
        <f t="shared" si="119"/>
        <v>2014</v>
      </c>
    </row>
    <row r="1520" spans="1:19" ht="3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s="17">
        <f t="shared" si="115"/>
        <v>2.0536666666666665</v>
      </c>
      <c r="G1520" t="s">
        <v>8218</v>
      </c>
      <c r="H1520" t="s">
        <v>8223</v>
      </c>
      <c r="I1520" t="s">
        <v>8245</v>
      </c>
      <c r="J1520">
        <v>1401565252</v>
      </c>
      <c r="K1520" s="10">
        <v>1398973252</v>
      </c>
      <c r="L1520" s="15">
        <f t="shared" si="116"/>
        <v>41760.8200462963</v>
      </c>
      <c r="M1520" t="b">
        <v>1</v>
      </c>
      <c r="N1520">
        <v>236</v>
      </c>
      <c r="O1520" t="b">
        <v>1</v>
      </c>
      <c r="P1520" t="s">
        <v>8283</v>
      </c>
      <c r="Q1520" t="str">
        <f t="shared" si="117"/>
        <v>photography</v>
      </c>
      <c r="R1520" t="str">
        <f t="shared" si="118"/>
        <v>photobooks</v>
      </c>
      <c r="S1520">
        <f t="shared" si="119"/>
        <v>2014</v>
      </c>
    </row>
    <row r="1521" spans="1:19" ht="46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s="17">
        <f t="shared" si="115"/>
        <v>1.033638888888889</v>
      </c>
      <c r="G1521" t="s">
        <v>8218</v>
      </c>
      <c r="H1521" t="s">
        <v>8223</v>
      </c>
      <c r="I1521" t="s">
        <v>8245</v>
      </c>
      <c r="J1521">
        <v>1403301540</v>
      </c>
      <c r="K1521" s="10">
        <v>1400867283</v>
      </c>
      <c r="L1521" s="15">
        <f t="shared" si="116"/>
        <v>41782.741701388892</v>
      </c>
      <c r="M1521" t="b">
        <v>1</v>
      </c>
      <c r="N1521">
        <v>145</v>
      </c>
      <c r="O1521" t="b">
        <v>1</v>
      </c>
      <c r="P1521" t="s">
        <v>8283</v>
      </c>
      <c r="Q1521" t="str">
        <f t="shared" si="117"/>
        <v>photography</v>
      </c>
      <c r="R1521" t="str">
        <f t="shared" si="118"/>
        <v>photobooks</v>
      </c>
      <c r="S1521">
        <f t="shared" si="119"/>
        <v>2014</v>
      </c>
    </row>
    <row r="1522" spans="1:19" ht="3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s="17">
        <f t="shared" si="115"/>
        <v>1.0347222222222223</v>
      </c>
      <c r="G1522" t="s">
        <v>8218</v>
      </c>
      <c r="H1522" t="s">
        <v>8223</v>
      </c>
      <c r="I1522" t="s">
        <v>8245</v>
      </c>
      <c r="J1522">
        <v>1418961600</v>
      </c>
      <c r="K1522" s="10">
        <v>1415824513</v>
      </c>
      <c r="L1522" s="15">
        <f t="shared" si="116"/>
        <v>41955.857789351852</v>
      </c>
      <c r="M1522" t="b">
        <v>1</v>
      </c>
      <c r="N1522">
        <v>167</v>
      </c>
      <c r="O1522" t="b">
        <v>1</v>
      </c>
      <c r="P1522" t="s">
        <v>8283</v>
      </c>
      <c r="Q1522" t="str">
        <f t="shared" si="117"/>
        <v>photography</v>
      </c>
      <c r="R1522" t="str">
        <f t="shared" si="118"/>
        <v>photobooks</v>
      </c>
      <c r="S1522">
        <f t="shared" si="119"/>
        <v>2014</v>
      </c>
    </row>
    <row r="1523" spans="1:19" ht="46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s="17">
        <f t="shared" si="115"/>
        <v>1.0681333333333334</v>
      </c>
      <c r="G1523" t="s">
        <v>8218</v>
      </c>
      <c r="H1523" t="s">
        <v>8223</v>
      </c>
      <c r="I1523" t="s">
        <v>8245</v>
      </c>
      <c r="J1523">
        <v>1465272091</v>
      </c>
      <c r="K1523" s="10">
        <v>1462248091</v>
      </c>
      <c r="L1523" s="15">
        <f t="shared" si="116"/>
        <v>42493.167719907404</v>
      </c>
      <c r="M1523" t="b">
        <v>1</v>
      </c>
      <c r="N1523">
        <v>235</v>
      </c>
      <c r="O1523" t="b">
        <v>1</v>
      </c>
      <c r="P1523" t="s">
        <v>8283</v>
      </c>
      <c r="Q1523" t="str">
        <f t="shared" si="117"/>
        <v>photography</v>
      </c>
      <c r="R1523" t="str">
        <f t="shared" si="118"/>
        <v>photobooks</v>
      </c>
      <c r="S1523">
        <f t="shared" si="119"/>
        <v>2016</v>
      </c>
    </row>
    <row r="1524" spans="1:19" ht="46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s="17">
        <f t="shared" si="115"/>
        <v>1.3896574712643677</v>
      </c>
      <c r="G1524" t="s">
        <v>8218</v>
      </c>
      <c r="H1524" t="s">
        <v>8223</v>
      </c>
      <c r="I1524" t="s">
        <v>8245</v>
      </c>
      <c r="J1524">
        <v>1413575739</v>
      </c>
      <c r="K1524" s="10">
        <v>1410983739</v>
      </c>
      <c r="L1524" s="15">
        <f t="shared" si="116"/>
        <v>41899.830312500002</v>
      </c>
      <c r="M1524" t="b">
        <v>1</v>
      </c>
      <c r="N1524">
        <v>452</v>
      </c>
      <c r="O1524" t="b">
        <v>1</v>
      </c>
      <c r="P1524" t="s">
        <v>8283</v>
      </c>
      <c r="Q1524" t="str">
        <f t="shared" si="117"/>
        <v>photography</v>
      </c>
      <c r="R1524" t="str">
        <f t="shared" si="118"/>
        <v>photobooks</v>
      </c>
      <c r="S1524">
        <f t="shared" si="119"/>
        <v>2014</v>
      </c>
    </row>
    <row r="1525" spans="1:19" ht="46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s="17">
        <f t="shared" si="115"/>
        <v>1.2484324324324325</v>
      </c>
      <c r="G1525" t="s">
        <v>8218</v>
      </c>
      <c r="H1525" t="s">
        <v>8223</v>
      </c>
      <c r="I1525" t="s">
        <v>8245</v>
      </c>
      <c r="J1525">
        <v>1419292800</v>
      </c>
      <c r="K1525" s="10">
        <v>1416592916</v>
      </c>
      <c r="L1525" s="15">
        <f t="shared" si="116"/>
        <v>41964.751342592594</v>
      </c>
      <c r="M1525" t="b">
        <v>1</v>
      </c>
      <c r="N1525">
        <v>241</v>
      </c>
      <c r="O1525" t="b">
        <v>1</v>
      </c>
      <c r="P1525" t="s">
        <v>8283</v>
      </c>
      <c r="Q1525" t="str">
        <f t="shared" si="117"/>
        <v>photography</v>
      </c>
      <c r="R1525" t="str">
        <f t="shared" si="118"/>
        <v>photobooks</v>
      </c>
      <c r="S1525">
        <f t="shared" si="119"/>
        <v>2014</v>
      </c>
    </row>
    <row r="1526" spans="1:19" ht="3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s="17">
        <f t="shared" si="115"/>
        <v>2.0699999999999998</v>
      </c>
      <c r="G1526" t="s">
        <v>8218</v>
      </c>
      <c r="H1526" t="s">
        <v>8234</v>
      </c>
      <c r="I1526" t="s">
        <v>8254</v>
      </c>
      <c r="J1526">
        <v>1487592090</v>
      </c>
      <c r="K1526" s="10">
        <v>1485000090</v>
      </c>
      <c r="L1526" s="15">
        <f t="shared" si="116"/>
        <v>42756.501041666663</v>
      </c>
      <c r="M1526" t="b">
        <v>1</v>
      </c>
      <c r="N1526">
        <v>28</v>
      </c>
      <c r="O1526" t="b">
        <v>1</v>
      </c>
      <c r="P1526" t="s">
        <v>8283</v>
      </c>
      <c r="Q1526" t="str">
        <f t="shared" si="117"/>
        <v>photography</v>
      </c>
      <c r="R1526" t="str">
        <f t="shared" si="118"/>
        <v>photobooks</v>
      </c>
      <c r="S1526">
        <f t="shared" si="119"/>
        <v>2017</v>
      </c>
    </row>
    <row r="1527" spans="1:19" ht="46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s="17">
        <f t="shared" si="115"/>
        <v>1.7400576923076922</v>
      </c>
      <c r="G1527" t="s">
        <v>8218</v>
      </c>
      <c r="H1527" t="s">
        <v>8223</v>
      </c>
      <c r="I1527" t="s">
        <v>8245</v>
      </c>
      <c r="J1527">
        <v>1471539138</v>
      </c>
      <c r="K1527" s="10">
        <v>1468947138</v>
      </c>
      <c r="L1527" s="15">
        <f t="shared" si="116"/>
        <v>42570.702986111108</v>
      </c>
      <c r="M1527" t="b">
        <v>1</v>
      </c>
      <c r="N1527">
        <v>140</v>
      </c>
      <c r="O1527" t="b">
        <v>1</v>
      </c>
      <c r="P1527" t="s">
        <v>8283</v>
      </c>
      <c r="Q1527" t="str">
        <f t="shared" si="117"/>
        <v>photography</v>
      </c>
      <c r="R1527" t="str">
        <f t="shared" si="118"/>
        <v>photobooks</v>
      </c>
      <c r="S1527">
        <f t="shared" si="119"/>
        <v>2016</v>
      </c>
    </row>
    <row r="1528" spans="1:19" ht="46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s="17">
        <f t="shared" si="115"/>
        <v>1.2032608695652174</v>
      </c>
      <c r="G1528" t="s">
        <v>8218</v>
      </c>
      <c r="H1528" t="s">
        <v>8223</v>
      </c>
      <c r="I1528" t="s">
        <v>8245</v>
      </c>
      <c r="J1528">
        <v>1453185447</v>
      </c>
      <c r="K1528" s="10">
        <v>1448951847</v>
      </c>
      <c r="L1528" s="15">
        <f t="shared" si="116"/>
        <v>42339.276006944448</v>
      </c>
      <c r="M1528" t="b">
        <v>1</v>
      </c>
      <c r="N1528">
        <v>280</v>
      </c>
      <c r="O1528" t="b">
        <v>1</v>
      </c>
      <c r="P1528" t="s">
        <v>8283</v>
      </c>
      <c r="Q1528" t="str">
        <f t="shared" si="117"/>
        <v>photography</v>
      </c>
      <c r="R1528" t="str">
        <f t="shared" si="118"/>
        <v>photobooks</v>
      </c>
      <c r="S1528">
        <f t="shared" si="119"/>
        <v>2015</v>
      </c>
    </row>
    <row r="1529" spans="1:19" ht="3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s="17">
        <f t="shared" si="115"/>
        <v>1.1044428571428573</v>
      </c>
      <c r="G1529" t="s">
        <v>8218</v>
      </c>
      <c r="H1529" t="s">
        <v>8223</v>
      </c>
      <c r="I1529" t="s">
        <v>8245</v>
      </c>
      <c r="J1529">
        <v>1489497886</v>
      </c>
      <c r="K1529" s="10">
        <v>1487082286</v>
      </c>
      <c r="L1529" s="15">
        <f t="shared" si="116"/>
        <v>42780.600532407407</v>
      </c>
      <c r="M1529" t="b">
        <v>1</v>
      </c>
      <c r="N1529">
        <v>70</v>
      </c>
      <c r="O1529" t="b">
        <v>1</v>
      </c>
      <c r="P1529" t="s">
        <v>8283</v>
      </c>
      <c r="Q1529" t="str">
        <f t="shared" si="117"/>
        <v>photography</v>
      </c>
      <c r="R1529" t="str">
        <f t="shared" si="118"/>
        <v>photobooks</v>
      </c>
      <c r="S1529">
        <f t="shared" si="119"/>
        <v>2017</v>
      </c>
    </row>
    <row r="1530" spans="1:19" ht="3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s="17">
        <f t="shared" si="115"/>
        <v>2.8156666666666665</v>
      </c>
      <c r="G1530" t="s">
        <v>8218</v>
      </c>
      <c r="H1530" t="s">
        <v>8223</v>
      </c>
      <c r="I1530" t="s">
        <v>8245</v>
      </c>
      <c r="J1530">
        <v>1485907200</v>
      </c>
      <c r="K1530" s="10">
        <v>1483292122</v>
      </c>
      <c r="L1530" s="15">
        <f t="shared" si="116"/>
        <v>42736.732893518521</v>
      </c>
      <c r="M1530" t="b">
        <v>1</v>
      </c>
      <c r="N1530">
        <v>160</v>
      </c>
      <c r="O1530" t="b">
        <v>1</v>
      </c>
      <c r="P1530" t="s">
        <v>8283</v>
      </c>
      <c r="Q1530" t="str">
        <f t="shared" si="117"/>
        <v>photography</v>
      </c>
      <c r="R1530" t="str">
        <f t="shared" si="118"/>
        <v>photobooks</v>
      </c>
      <c r="S1530">
        <f t="shared" si="119"/>
        <v>2017</v>
      </c>
    </row>
    <row r="1531" spans="1:19" ht="3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s="17">
        <f t="shared" si="115"/>
        <v>1.0067894736842105</v>
      </c>
      <c r="G1531" t="s">
        <v>8218</v>
      </c>
      <c r="H1531" t="s">
        <v>8223</v>
      </c>
      <c r="I1531" t="s">
        <v>8245</v>
      </c>
      <c r="J1531">
        <v>1426773920</v>
      </c>
      <c r="K1531" s="10">
        <v>1424185520</v>
      </c>
      <c r="L1531" s="15">
        <f t="shared" si="116"/>
        <v>42052.628703703704</v>
      </c>
      <c r="M1531" t="b">
        <v>1</v>
      </c>
      <c r="N1531">
        <v>141</v>
      </c>
      <c r="O1531" t="b">
        <v>1</v>
      </c>
      <c r="P1531" t="s">
        <v>8283</v>
      </c>
      <c r="Q1531" t="str">
        <f t="shared" si="117"/>
        <v>photography</v>
      </c>
      <c r="R1531" t="str">
        <f t="shared" si="118"/>
        <v>photobooks</v>
      </c>
      <c r="S1531">
        <f t="shared" si="119"/>
        <v>2015</v>
      </c>
    </row>
    <row r="1532" spans="1:19" ht="46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s="17">
        <f t="shared" si="115"/>
        <v>1.3482571428571428</v>
      </c>
      <c r="G1532" t="s">
        <v>8218</v>
      </c>
      <c r="H1532" t="s">
        <v>8223</v>
      </c>
      <c r="I1532" t="s">
        <v>8245</v>
      </c>
      <c r="J1532">
        <v>1445624695</v>
      </c>
      <c r="K1532" s="10">
        <v>1443464695</v>
      </c>
      <c r="L1532" s="15">
        <f t="shared" si="116"/>
        <v>42275.76730324074</v>
      </c>
      <c r="M1532" t="b">
        <v>1</v>
      </c>
      <c r="N1532">
        <v>874</v>
      </c>
      <c r="O1532" t="b">
        <v>1</v>
      </c>
      <c r="P1532" t="s">
        <v>8283</v>
      </c>
      <c r="Q1532" t="str">
        <f t="shared" si="117"/>
        <v>photography</v>
      </c>
      <c r="R1532" t="str">
        <f t="shared" si="118"/>
        <v>photobooks</v>
      </c>
      <c r="S1532">
        <f t="shared" si="119"/>
        <v>2015</v>
      </c>
    </row>
    <row r="1533" spans="1:19" ht="46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s="17">
        <f t="shared" si="115"/>
        <v>1.7595744680851064</v>
      </c>
      <c r="G1533" t="s">
        <v>8218</v>
      </c>
      <c r="H1533" t="s">
        <v>8223</v>
      </c>
      <c r="I1533" t="s">
        <v>8245</v>
      </c>
      <c r="J1533">
        <v>1417402800</v>
      </c>
      <c r="K1533" s="10">
        <v>1414610126</v>
      </c>
      <c r="L1533" s="15">
        <f t="shared" si="116"/>
        <v>41941.802384259259</v>
      </c>
      <c r="M1533" t="b">
        <v>1</v>
      </c>
      <c r="N1533">
        <v>73</v>
      </c>
      <c r="O1533" t="b">
        <v>1</v>
      </c>
      <c r="P1533" t="s">
        <v>8283</v>
      </c>
      <c r="Q1533" t="str">
        <f t="shared" si="117"/>
        <v>photography</v>
      </c>
      <c r="R1533" t="str">
        <f t="shared" si="118"/>
        <v>photobooks</v>
      </c>
      <c r="S1533">
        <f t="shared" si="119"/>
        <v>2014</v>
      </c>
    </row>
    <row r="1534" spans="1:19" ht="46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s="17">
        <f t="shared" si="115"/>
        <v>4.8402000000000003</v>
      </c>
      <c r="G1534" t="s">
        <v>8218</v>
      </c>
      <c r="H1534" t="s">
        <v>8225</v>
      </c>
      <c r="I1534" t="s">
        <v>8247</v>
      </c>
      <c r="J1534">
        <v>1455548400</v>
      </c>
      <c r="K1534" s="10">
        <v>1453461865</v>
      </c>
      <c r="L1534" s="15">
        <f t="shared" si="116"/>
        <v>42391.475289351853</v>
      </c>
      <c r="M1534" t="b">
        <v>1</v>
      </c>
      <c r="N1534">
        <v>294</v>
      </c>
      <c r="O1534" t="b">
        <v>1</v>
      </c>
      <c r="P1534" t="s">
        <v>8283</v>
      </c>
      <c r="Q1534" t="str">
        <f t="shared" si="117"/>
        <v>photography</v>
      </c>
      <c r="R1534" t="str">
        <f t="shared" si="118"/>
        <v>photobooks</v>
      </c>
      <c r="S1534">
        <f t="shared" si="119"/>
        <v>2016</v>
      </c>
    </row>
    <row r="1535" spans="1:19" ht="3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s="17">
        <f t="shared" si="115"/>
        <v>1.4514</v>
      </c>
      <c r="G1535" t="s">
        <v>8218</v>
      </c>
      <c r="H1535" t="s">
        <v>8223</v>
      </c>
      <c r="I1535" t="s">
        <v>8245</v>
      </c>
      <c r="J1535">
        <v>1462161540</v>
      </c>
      <c r="K1535" s="10">
        <v>1457913777</v>
      </c>
      <c r="L1535" s="15">
        <f t="shared" si="116"/>
        <v>42443.00204861111</v>
      </c>
      <c r="M1535" t="b">
        <v>1</v>
      </c>
      <c r="N1535">
        <v>740</v>
      </c>
      <c r="O1535" t="b">
        <v>1</v>
      </c>
      <c r="P1535" t="s">
        <v>8283</v>
      </c>
      <c r="Q1535" t="str">
        <f t="shared" si="117"/>
        <v>photography</v>
      </c>
      <c r="R1535" t="str">
        <f t="shared" si="118"/>
        <v>photobooks</v>
      </c>
      <c r="S1535">
        <f t="shared" si="119"/>
        <v>2016</v>
      </c>
    </row>
    <row r="1536" spans="1:19" ht="46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s="17">
        <f t="shared" si="115"/>
        <v>4.1773333333333333</v>
      </c>
      <c r="G1536" t="s">
        <v>8218</v>
      </c>
      <c r="H1536" t="s">
        <v>8223</v>
      </c>
      <c r="I1536" t="s">
        <v>8245</v>
      </c>
      <c r="J1536">
        <v>1441383062</v>
      </c>
      <c r="K1536" s="10">
        <v>1438791062</v>
      </c>
      <c r="L1536" s="15">
        <f t="shared" si="116"/>
        <v>42221.674328703702</v>
      </c>
      <c r="M1536" t="b">
        <v>1</v>
      </c>
      <c r="N1536">
        <v>369</v>
      </c>
      <c r="O1536" t="b">
        <v>1</v>
      </c>
      <c r="P1536" t="s">
        <v>8283</v>
      </c>
      <c r="Q1536" t="str">
        <f t="shared" si="117"/>
        <v>photography</v>
      </c>
      <c r="R1536" t="str">
        <f t="shared" si="118"/>
        <v>photobooks</v>
      </c>
      <c r="S1536">
        <f t="shared" si="119"/>
        <v>2015</v>
      </c>
    </row>
    <row r="1537" spans="1:19" ht="46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s="17">
        <f t="shared" si="115"/>
        <v>1.3242499999999999</v>
      </c>
      <c r="G1537" t="s">
        <v>8218</v>
      </c>
      <c r="H1537" t="s">
        <v>8223</v>
      </c>
      <c r="I1537" t="s">
        <v>8245</v>
      </c>
      <c r="J1537">
        <v>1464040800</v>
      </c>
      <c r="K1537" s="10">
        <v>1461527631</v>
      </c>
      <c r="L1537" s="15">
        <f t="shared" si="116"/>
        <v>42484.829062500001</v>
      </c>
      <c r="M1537" t="b">
        <v>1</v>
      </c>
      <c r="N1537">
        <v>110</v>
      </c>
      <c r="O1537" t="b">
        <v>1</v>
      </c>
      <c r="P1537" t="s">
        <v>8283</v>
      </c>
      <c r="Q1537" t="str">
        <f t="shared" si="117"/>
        <v>photography</v>
      </c>
      <c r="R1537" t="str">
        <f t="shared" si="118"/>
        <v>photobooks</v>
      </c>
      <c r="S1537">
        <f t="shared" si="119"/>
        <v>2016</v>
      </c>
    </row>
    <row r="1538" spans="1:19" ht="46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s="17">
        <f t="shared" si="115"/>
        <v>2.5030841666666666</v>
      </c>
      <c r="G1538" t="s">
        <v>8218</v>
      </c>
      <c r="H1538" t="s">
        <v>8223</v>
      </c>
      <c r="I1538" t="s">
        <v>8245</v>
      </c>
      <c r="J1538">
        <v>1440702910</v>
      </c>
      <c r="K1538" s="10">
        <v>1438110910</v>
      </c>
      <c r="L1538" s="15">
        <f t="shared" si="116"/>
        <v>42213.802199074074</v>
      </c>
      <c r="M1538" t="b">
        <v>1</v>
      </c>
      <c r="N1538">
        <v>455</v>
      </c>
      <c r="O1538" t="b">
        <v>1</v>
      </c>
      <c r="P1538" t="s">
        <v>8283</v>
      </c>
      <c r="Q1538" t="str">
        <f t="shared" si="117"/>
        <v>photography</v>
      </c>
      <c r="R1538" t="str">
        <f t="shared" si="118"/>
        <v>photobooks</v>
      </c>
      <c r="S1538">
        <f t="shared" si="119"/>
        <v>2015</v>
      </c>
    </row>
    <row r="1539" spans="1:19" ht="46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s="17">
        <f t="shared" ref="F1539:F1602" si="120">E1539/D1539</f>
        <v>1.7989999999999999</v>
      </c>
      <c r="G1539" t="s">
        <v>8218</v>
      </c>
      <c r="H1539" t="s">
        <v>8235</v>
      </c>
      <c r="I1539" t="s">
        <v>8248</v>
      </c>
      <c r="J1539">
        <v>1470506400</v>
      </c>
      <c r="K1539" s="10">
        <v>1467358427</v>
      </c>
      <c r="L1539" s="15">
        <f t="shared" ref="L1539:L1602" si="121">(K1539/86400)+ DATE(1970,1,1)</f>
        <v>42552.315127314811</v>
      </c>
      <c r="M1539" t="b">
        <v>1</v>
      </c>
      <c r="N1539">
        <v>224</v>
      </c>
      <c r="O1539" t="b">
        <v>1</v>
      </c>
      <c r="P1539" t="s">
        <v>8283</v>
      </c>
      <c r="Q1539" t="str">
        <f t="shared" ref="Q1539:Q1602" si="122">LEFT(P1539, SEARCH("/",P1539)-1)</f>
        <v>photography</v>
      </c>
      <c r="R1539" t="str">
        <f t="shared" ref="R1539:R1602" si="123">RIGHT(P1539,LEN(P1539)-FIND("/",P1539))</f>
        <v>photobooks</v>
      </c>
      <c r="S1539">
        <f t="shared" ref="S1539:S1602" si="124">YEAR(L1539)</f>
        <v>2016</v>
      </c>
    </row>
    <row r="1540" spans="1:19" ht="46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s="17">
        <f t="shared" si="120"/>
        <v>1.0262857142857142</v>
      </c>
      <c r="G1540" t="s">
        <v>8218</v>
      </c>
      <c r="H1540" t="s">
        <v>8223</v>
      </c>
      <c r="I1540" t="s">
        <v>8245</v>
      </c>
      <c r="J1540">
        <v>1421952370</v>
      </c>
      <c r="K1540" s="10">
        <v>1418064370</v>
      </c>
      <c r="L1540" s="15">
        <f t="shared" si="121"/>
        <v>41981.782060185185</v>
      </c>
      <c r="M1540" t="b">
        <v>1</v>
      </c>
      <c r="N1540">
        <v>46</v>
      </c>
      <c r="O1540" t="b">
        <v>1</v>
      </c>
      <c r="P1540" t="s">
        <v>8283</v>
      </c>
      <c r="Q1540" t="str">
        <f t="shared" si="122"/>
        <v>photography</v>
      </c>
      <c r="R1540" t="str">
        <f t="shared" si="123"/>
        <v>photobooks</v>
      </c>
      <c r="S1540">
        <f t="shared" si="124"/>
        <v>2014</v>
      </c>
    </row>
    <row r="1541" spans="1:19" ht="46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s="17">
        <f t="shared" si="120"/>
        <v>1.359861</v>
      </c>
      <c r="G1541" t="s">
        <v>8218</v>
      </c>
      <c r="H1541" t="s">
        <v>8223</v>
      </c>
      <c r="I1541" t="s">
        <v>8245</v>
      </c>
      <c r="J1541">
        <v>1483481019</v>
      </c>
      <c r="K1541" s="10">
        <v>1480629819</v>
      </c>
      <c r="L1541" s="15">
        <f t="shared" si="121"/>
        <v>42705.91920138889</v>
      </c>
      <c r="M1541" t="b">
        <v>0</v>
      </c>
      <c r="N1541">
        <v>284</v>
      </c>
      <c r="O1541" t="b">
        <v>1</v>
      </c>
      <c r="P1541" t="s">
        <v>8283</v>
      </c>
      <c r="Q1541" t="str">
        <f t="shared" si="122"/>
        <v>photography</v>
      </c>
      <c r="R1541" t="str">
        <f t="shared" si="123"/>
        <v>photobooks</v>
      </c>
      <c r="S1541">
        <f t="shared" si="124"/>
        <v>2016</v>
      </c>
    </row>
    <row r="1542" spans="1:19" ht="46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s="17">
        <f t="shared" si="120"/>
        <v>1.1786666666666668</v>
      </c>
      <c r="G1542" t="s">
        <v>8218</v>
      </c>
      <c r="H1542" t="s">
        <v>8223</v>
      </c>
      <c r="I1542" t="s">
        <v>8245</v>
      </c>
      <c r="J1542">
        <v>1416964500</v>
      </c>
      <c r="K1542" s="10">
        <v>1414368616</v>
      </c>
      <c r="L1542" s="15">
        <f t="shared" si="121"/>
        <v>41939.00712962963</v>
      </c>
      <c r="M1542" t="b">
        <v>1</v>
      </c>
      <c r="N1542">
        <v>98</v>
      </c>
      <c r="O1542" t="b">
        <v>1</v>
      </c>
      <c r="P1542" t="s">
        <v>8283</v>
      </c>
      <c r="Q1542" t="str">
        <f t="shared" si="122"/>
        <v>photography</v>
      </c>
      <c r="R1542" t="str">
        <f t="shared" si="123"/>
        <v>photobooks</v>
      </c>
      <c r="S1542">
        <f t="shared" si="124"/>
        <v>2014</v>
      </c>
    </row>
    <row r="1543" spans="1:19" ht="46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s="17">
        <f t="shared" si="120"/>
        <v>3.3333333333333332E-4</v>
      </c>
      <c r="G1543" t="s">
        <v>8220</v>
      </c>
      <c r="H1543" t="s">
        <v>8223</v>
      </c>
      <c r="I1543" t="s">
        <v>8245</v>
      </c>
      <c r="J1543">
        <v>1420045538</v>
      </c>
      <c r="K1543" s="10">
        <v>1417453538</v>
      </c>
      <c r="L1543" s="15">
        <f t="shared" si="121"/>
        <v>41974.712245370371</v>
      </c>
      <c r="M1543" t="b">
        <v>0</v>
      </c>
      <c r="N1543">
        <v>2</v>
      </c>
      <c r="O1543" t="b">
        <v>0</v>
      </c>
      <c r="P1543" t="s">
        <v>8287</v>
      </c>
      <c r="Q1543" t="str">
        <f t="shared" si="122"/>
        <v>photography</v>
      </c>
      <c r="R1543" t="str">
        <f t="shared" si="123"/>
        <v>nature</v>
      </c>
      <c r="S1543">
        <f t="shared" si="124"/>
        <v>2014</v>
      </c>
    </row>
    <row r="1544" spans="1:19" ht="46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s="17">
        <f t="shared" si="120"/>
        <v>0.04</v>
      </c>
      <c r="G1544" t="s">
        <v>8220</v>
      </c>
      <c r="H1544" t="s">
        <v>8228</v>
      </c>
      <c r="I1544" t="s">
        <v>8250</v>
      </c>
      <c r="J1544">
        <v>1435708500</v>
      </c>
      <c r="K1544" s="10">
        <v>1434412500</v>
      </c>
      <c r="L1544" s="15">
        <f t="shared" si="121"/>
        <v>42170.996527777781</v>
      </c>
      <c r="M1544" t="b">
        <v>0</v>
      </c>
      <c r="N1544">
        <v>1</v>
      </c>
      <c r="O1544" t="b">
        <v>0</v>
      </c>
      <c r="P1544" t="s">
        <v>8287</v>
      </c>
      <c r="Q1544" t="str">
        <f t="shared" si="122"/>
        <v>photography</v>
      </c>
      <c r="R1544" t="str">
        <f t="shared" si="123"/>
        <v>nature</v>
      </c>
      <c r="S1544">
        <f t="shared" si="124"/>
        <v>2015</v>
      </c>
    </row>
    <row r="1545" spans="1:19" ht="46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s="17">
        <f t="shared" si="120"/>
        <v>4.4444444444444444E-3</v>
      </c>
      <c r="G1545" t="s">
        <v>8220</v>
      </c>
      <c r="H1545" t="s">
        <v>8223</v>
      </c>
      <c r="I1545" t="s">
        <v>8245</v>
      </c>
      <c r="J1545">
        <v>1416662034</v>
      </c>
      <c r="K1545" s="10">
        <v>1414066434</v>
      </c>
      <c r="L1545" s="15">
        <f t="shared" si="121"/>
        <v>41935.509652777779</v>
      </c>
      <c r="M1545" t="b">
        <v>0</v>
      </c>
      <c r="N1545">
        <v>1</v>
      </c>
      <c r="O1545" t="b">
        <v>0</v>
      </c>
      <c r="P1545" t="s">
        <v>8287</v>
      </c>
      <c r="Q1545" t="str">
        <f t="shared" si="122"/>
        <v>photography</v>
      </c>
      <c r="R1545" t="str">
        <f t="shared" si="123"/>
        <v>nature</v>
      </c>
      <c r="S1545">
        <f t="shared" si="124"/>
        <v>2014</v>
      </c>
    </row>
    <row r="1546" spans="1:19" ht="46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s="17">
        <f t="shared" si="120"/>
        <v>0</v>
      </c>
      <c r="G1546" t="s">
        <v>8220</v>
      </c>
      <c r="H1546" t="s">
        <v>8223</v>
      </c>
      <c r="I1546" t="s">
        <v>8245</v>
      </c>
      <c r="J1546">
        <v>1427847480</v>
      </c>
      <c r="K1546" s="10">
        <v>1424222024</v>
      </c>
      <c r="L1546" s="15">
        <f t="shared" si="121"/>
        <v>42053.051203703704</v>
      </c>
      <c r="M1546" t="b">
        <v>0</v>
      </c>
      <c r="N1546">
        <v>0</v>
      </c>
      <c r="O1546" t="b">
        <v>0</v>
      </c>
      <c r="P1546" t="s">
        <v>8287</v>
      </c>
      <c r="Q1546" t="str">
        <f t="shared" si="122"/>
        <v>photography</v>
      </c>
      <c r="R1546" t="str">
        <f t="shared" si="123"/>
        <v>nature</v>
      </c>
      <c r="S1546">
        <f t="shared" si="124"/>
        <v>2015</v>
      </c>
    </row>
    <row r="1547" spans="1:19" ht="46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s="17">
        <f t="shared" si="120"/>
        <v>3.3333333333333332E-4</v>
      </c>
      <c r="G1547" t="s">
        <v>8220</v>
      </c>
      <c r="H1547" t="s">
        <v>8223</v>
      </c>
      <c r="I1547" t="s">
        <v>8245</v>
      </c>
      <c r="J1547">
        <v>1425330960</v>
      </c>
      <c r="K1547" s="10">
        <v>1422393234</v>
      </c>
      <c r="L1547" s="15">
        <f t="shared" si="121"/>
        <v>42031.884652777779</v>
      </c>
      <c r="M1547" t="b">
        <v>0</v>
      </c>
      <c r="N1547">
        <v>1</v>
      </c>
      <c r="O1547" t="b">
        <v>0</v>
      </c>
      <c r="P1547" t="s">
        <v>8287</v>
      </c>
      <c r="Q1547" t="str">
        <f t="shared" si="122"/>
        <v>photography</v>
      </c>
      <c r="R1547" t="str">
        <f t="shared" si="123"/>
        <v>nature</v>
      </c>
      <c r="S1547">
        <f t="shared" si="124"/>
        <v>2015</v>
      </c>
    </row>
    <row r="1548" spans="1:19" ht="46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s="17">
        <f t="shared" si="120"/>
        <v>0.28899999999999998</v>
      </c>
      <c r="G1548" t="s">
        <v>8220</v>
      </c>
      <c r="H1548" t="s">
        <v>8224</v>
      </c>
      <c r="I1548" t="s">
        <v>8246</v>
      </c>
      <c r="J1548">
        <v>1410930399</v>
      </c>
      <c r="K1548" s="10">
        <v>1405746399</v>
      </c>
      <c r="L1548" s="15">
        <f t="shared" si="121"/>
        <v>41839.212951388887</v>
      </c>
      <c r="M1548" t="b">
        <v>0</v>
      </c>
      <c r="N1548">
        <v>11</v>
      </c>
      <c r="O1548" t="b">
        <v>0</v>
      </c>
      <c r="P1548" t="s">
        <v>8287</v>
      </c>
      <c r="Q1548" t="str">
        <f t="shared" si="122"/>
        <v>photography</v>
      </c>
      <c r="R1548" t="str">
        <f t="shared" si="123"/>
        <v>nature</v>
      </c>
      <c r="S1548">
        <f t="shared" si="124"/>
        <v>2014</v>
      </c>
    </row>
    <row r="1549" spans="1:19" ht="46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s="17">
        <f t="shared" si="120"/>
        <v>0</v>
      </c>
      <c r="G1549" t="s">
        <v>8220</v>
      </c>
      <c r="H1549" t="s">
        <v>8223</v>
      </c>
      <c r="I1549" t="s">
        <v>8245</v>
      </c>
      <c r="J1549">
        <v>1487844882</v>
      </c>
      <c r="K1549" s="10">
        <v>1487240082</v>
      </c>
      <c r="L1549" s="15">
        <f t="shared" si="121"/>
        <v>42782.426875000005</v>
      </c>
      <c r="M1549" t="b">
        <v>0</v>
      </c>
      <c r="N1549">
        <v>0</v>
      </c>
      <c r="O1549" t="b">
        <v>0</v>
      </c>
      <c r="P1549" t="s">
        <v>8287</v>
      </c>
      <c r="Q1549" t="str">
        <f t="shared" si="122"/>
        <v>photography</v>
      </c>
      <c r="R1549" t="str">
        <f t="shared" si="123"/>
        <v>nature</v>
      </c>
      <c r="S1549">
        <f t="shared" si="124"/>
        <v>2017</v>
      </c>
    </row>
    <row r="1550" spans="1:19" ht="3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s="17">
        <f t="shared" si="120"/>
        <v>8.5714285714285715E-2</v>
      </c>
      <c r="G1550" t="s">
        <v>8220</v>
      </c>
      <c r="H1550" t="s">
        <v>8223</v>
      </c>
      <c r="I1550" t="s">
        <v>8245</v>
      </c>
      <c r="J1550">
        <v>1447020620</v>
      </c>
      <c r="K1550" s="10">
        <v>1444425020</v>
      </c>
      <c r="L1550" s="15">
        <f t="shared" si="121"/>
        <v>42286.88217592593</v>
      </c>
      <c r="M1550" t="b">
        <v>0</v>
      </c>
      <c r="N1550">
        <v>1</v>
      </c>
      <c r="O1550" t="b">
        <v>0</v>
      </c>
      <c r="P1550" t="s">
        <v>8287</v>
      </c>
      <c r="Q1550" t="str">
        <f t="shared" si="122"/>
        <v>photography</v>
      </c>
      <c r="R1550" t="str">
        <f t="shared" si="123"/>
        <v>nature</v>
      </c>
      <c r="S1550">
        <f t="shared" si="124"/>
        <v>2015</v>
      </c>
    </row>
    <row r="1551" spans="1:19" ht="46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s="17">
        <f t="shared" si="120"/>
        <v>0.34</v>
      </c>
      <c r="G1551" t="s">
        <v>8220</v>
      </c>
      <c r="H1551" t="s">
        <v>8223</v>
      </c>
      <c r="I1551" t="s">
        <v>8245</v>
      </c>
      <c r="J1551">
        <v>1446524159</v>
      </c>
      <c r="K1551" s="10">
        <v>1443928559</v>
      </c>
      <c r="L1551" s="15">
        <f t="shared" si="121"/>
        <v>42281.136099537034</v>
      </c>
      <c r="M1551" t="b">
        <v>0</v>
      </c>
      <c r="N1551">
        <v>6</v>
      </c>
      <c r="O1551" t="b">
        <v>0</v>
      </c>
      <c r="P1551" t="s">
        <v>8287</v>
      </c>
      <c r="Q1551" t="str">
        <f t="shared" si="122"/>
        <v>photography</v>
      </c>
      <c r="R1551" t="str">
        <f t="shared" si="123"/>
        <v>nature</v>
      </c>
      <c r="S1551">
        <f t="shared" si="124"/>
        <v>2015</v>
      </c>
    </row>
    <row r="1552" spans="1:19" ht="46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s="17">
        <f t="shared" si="120"/>
        <v>0.13466666666666666</v>
      </c>
      <c r="G1552" t="s">
        <v>8220</v>
      </c>
      <c r="H1552" t="s">
        <v>8224</v>
      </c>
      <c r="I1552" t="s">
        <v>8246</v>
      </c>
      <c r="J1552">
        <v>1463050034</v>
      </c>
      <c r="K1552" s="10">
        <v>1460458034</v>
      </c>
      <c r="L1552" s="15">
        <f t="shared" si="121"/>
        <v>42472.449467592596</v>
      </c>
      <c r="M1552" t="b">
        <v>0</v>
      </c>
      <c r="N1552">
        <v>7</v>
      </c>
      <c r="O1552" t="b">
        <v>0</v>
      </c>
      <c r="P1552" t="s">
        <v>8287</v>
      </c>
      <c r="Q1552" t="str">
        <f t="shared" si="122"/>
        <v>photography</v>
      </c>
      <c r="R1552" t="str">
        <f t="shared" si="123"/>
        <v>nature</v>
      </c>
      <c r="S1552">
        <f t="shared" si="124"/>
        <v>2016</v>
      </c>
    </row>
    <row r="1553" spans="1:19" ht="46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s="17">
        <f t="shared" si="120"/>
        <v>0</v>
      </c>
      <c r="G1553" t="s">
        <v>8220</v>
      </c>
      <c r="H1553" t="s">
        <v>8223</v>
      </c>
      <c r="I1553" t="s">
        <v>8245</v>
      </c>
      <c r="J1553">
        <v>1432756039</v>
      </c>
      <c r="K1553" s="10">
        <v>1430164039</v>
      </c>
      <c r="L1553" s="15">
        <f t="shared" si="121"/>
        <v>42121.824525462958</v>
      </c>
      <c r="M1553" t="b">
        <v>0</v>
      </c>
      <c r="N1553">
        <v>0</v>
      </c>
      <c r="O1553" t="b">
        <v>0</v>
      </c>
      <c r="P1553" t="s">
        <v>8287</v>
      </c>
      <c r="Q1553" t="str">
        <f t="shared" si="122"/>
        <v>photography</v>
      </c>
      <c r="R1553" t="str">
        <f t="shared" si="123"/>
        <v>nature</v>
      </c>
      <c r="S1553">
        <f t="shared" si="124"/>
        <v>2015</v>
      </c>
    </row>
    <row r="1554" spans="1:19" ht="46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s="17">
        <f t="shared" si="120"/>
        <v>0.49186046511627907</v>
      </c>
      <c r="G1554" t="s">
        <v>8220</v>
      </c>
      <c r="H1554" t="s">
        <v>8223</v>
      </c>
      <c r="I1554" t="s">
        <v>8245</v>
      </c>
      <c r="J1554">
        <v>1412135940</v>
      </c>
      <c r="K1554" s="10">
        <v>1410366708</v>
      </c>
      <c r="L1554" s="15">
        <f t="shared" si="121"/>
        <v>41892.688750000001</v>
      </c>
      <c r="M1554" t="b">
        <v>0</v>
      </c>
      <c r="N1554">
        <v>16</v>
      </c>
      <c r="O1554" t="b">
        <v>0</v>
      </c>
      <c r="P1554" t="s">
        <v>8287</v>
      </c>
      <c r="Q1554" t="str">
        <f t="shared" si="122"/>
        <v>photography</v>
      </c>
      <c r="R1554" t="str">
        <f t="shared" si="123"/>
        <v>nature</v>
      </c>
      <c r="S1554">
        <f t="shared" si="124"/>
        <v>2014</v>
      </c>
    </row>
    <row r="1555" spans="1:19" ht="46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s="17">
        <f t="shared" si="120"/>
        <v>0</v>
      </c>
      <c r="G1555" t="s">
        <v>8220</v>
      </c>
      <c r="H1555" t="s">
        <v>8223</v>
      </c>
      <c r="I1555" t="s">
        <v>8245</v>
      </c>
      <c r="J1555">
        <v>1441176447</v>
      </c>
      <c r="K1555" s="10">
        <v>1438584447</v>
      </c>
      <c r="L1555" s="15">
        <f t="shared" si="121"/>
        <v>42219.282951388886</v>
      </c>
      <c r="M1555" t="b">
        <v>0</v>
      </c>
      <c r="N1555">
        <v>0</v>
      </c>
      <c r="O1555" t="b">
        <v>0</v>
      </c>
      <c r="P1555" t="s">
        <v>8287</v>
      </c>
      <c r="Q1555" t="str">
        <f t="shared" si="122"/>
        <v>photography</v>
      </c>
      <c r="R1555" t="str">
        <f t="shared" si="123"/>
        <v>nature</v>
      </c>
      <c r="S1555">
        <f t="shared" si="124"/>
        <v>2015</v>
      </c>
    </row>
    <row r="1556" spans="1:19" ht="46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s="17">
        <f t="shared" si="120"/>
        <v>0</v>
      </c>
      <c r="G1556" t="s">
        <v>8220</v>
      </c>
      <c r="H1556" t="s">
        <v>8225</v>
      </c>
      <c r="I1556" t="s">
        <v>8247</v>
      </c>
      <c r="J1556">
        <v>1438495390</v>
      </c>
      <c r="K1556" s="10">
        <v>1435903390</v>
      </c>
      <c r="L1556" s="15">
        <f t="shared" si="121"/>
        <v>42188.252199074079</v>
      </c>
      <c r="M1556" t="b">
        <v>0</v>
      </c>
      <c r="N1556">
        <v>0</v>
      </c>
      <c r="O1556" t="b">
        <v>0</v>
      </c>
      <c r="P1556" t="s">
        <v>8287</v>
      </c>
      <c r="Q1556" t="str">
        <f t="shared" si="122"/>
        <v>photography</v>
      </c>
      <c r="R1556" t="str">
        <f t="shared" si="123"/>
        <v>nature</v>
      </c>
      <c r="S1556">
        <f t="shared" si="124"/>
        <v>2015</v>
      </c>
    </row>
    <row r="1557" spans="1:19" ht="46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s="17">
        <f t="shared" si="120"/>
        <v>0</v>
      </c>
      <c r="G1557" t="s">
        <v>8220</v>
      </c>
      <c r="H1557" t="s">
        <v>8223</v>
      </c>
      <c r="I1557" t="s">
        <v>8245</v>
      </c>
      <c r="J1557">
        <v>1442509200</v>
      </c>
      <c r="K1557" s="10">
        <v>1440513832</v>
      </c>
      <c r="L1557" s="15">
        <f t="shared" si="121"/>
        <v>42241.613796296297</v>
      </c>
      <c r="M1557" t="b">
        <v>0</v>
      </c>
      <c r="N1557">
        <v>0</v>
      </c>
      <c r="O1557" t="b">
        <v>0</v>
      </c>
      <c r="P1557" t="s">
        <v>8287</v>
      </c>
      <c r="Q1557" t="str">
        <f t="shared" si="122"/>
        <v>photography</v>
      </c>
      <c r="R1557" t="str">
        <f t="shared" si="123"/>
        <v>nature</v>
      </c>
      <c r="S1557">
        <f t="shared" si="124"/>
        <v>2015</v>
      </c>
    </row>
    <row r="1558" spans="1:19" ht="46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s="17">
        <f t="shared" si="120"/>
        <v>0.45133333333333331</v>
      </c>
      <c r="G1558" t="s">
        <v>8220</v>
      </c>
      <c r="H1558" t="s">
        <v>8228</v>
      </c>
      <c r="I1558" t="s">
        <v>8250</v>
      </c>
      <c r="J1558">
        <v>1467603624</v>
      </c>
      <c r="K1558" s="10">
        <v>1465011624</v>
      </c>
      <c r="L1558" s="15">
        <f t="shared" si="121"/>
        <v>42525.153055555551</v>
      </c>
      <c r="M1558" t="b">
        <v>0</v>
      </c>
      <c r="N1558">
        <v>12</v>
      </c>
      <c r="O1558" t="b">
        <v>0</v>
      </c>
      <c r="P1558" t="s">
        <v>8287</v>
      </c>
      <c r="Q1558" t="str">
        <f t="shared" si="122"/>
        <v>photography</v>
      </c>
      <c r="R1558" t="str">
        <f t="shared" si="123"/>
        <v>nature</v>
      </c>
      <c r="S1558">
        <f t="shared" si="124"/>
        <v>2016</v>
      </c>
    </row>
    <row r="1559" spans="1:19" ht="46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s="17">
        <f t="shared" si="120"/>
        <v>0.04</v>
      </c>
      <c r="G1559" t="s">
        <v>8220</v>
      </c>
      <c r="H1559" t="s">
        <v>8223</v>
      </c>
      <c r="I1559" t="s">
        <v>8245</v>
      </c>
      <c r="J1559">
        <v>1411227633</v>
      </c>
      <c r="K1559" s="10">
        <v>1408549233</v>
      </c>
      <c r="L1559" s="15">
        <f t="shared" si="121"/>
        <v>41871.65315972222</v>
      </c>
      <c r="M1559" t="b">
        <v>0</v>
      </c>
      <c r="N1559">
        <v>1</v>
      </c>
      <c r="O1559" t="b">
        <v>0</v>
      </c>
      <c r="P1559" t="s">
        <v>8287</v>
      </c>
      <c r="Q1559" t="str">
        <f t="shared" si="122"/>
        <v>photography</v>
      </c>
      <c r="R1559" t="str">
        <f t="shared" si="123"/>
        <v>nature</v>
      </c>
      <c r="S1559">
        <f t="shared" si="124"/>
        <v>2014</v>
      </c>
    </row>
    <row r="1560" spans="1:19" ht="3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s="17">
        <f t="shared" si="120"/>
        <v>4.6666666666666669E-2</v>
      </c>
      <c r="G1560" t="s">
        <v>8220</v>
      </c>
      <c r="H1560" t="s">
        <v>8224</v>
      </c>
      <c r="I1560" t="s">
        <v>8246</v>
      </c>
      <c r="J1560">
        <v>1440763920</v>
      </c>
      <c r="K1560" s="10">
        <v>1435656759</v>
      </c>
      <c r="L1560" s="15">
        <f t="shared" si="121"/>
        <v>42185.397673611107</v>
      </c>
      <c r="M1560" t="b">
        <v>0</v>
      </c>
      <c r="N1560">
        <v>3</v>
      </c>
      <c r="O1560" t="b">
        <v>0</v>
      </c>
      <c r="P1560" t="s">
        <v>8287</v>
      </c>
      <c r="Q1560" t="str">
        <f t="shared" si="122"/>
        <v>photography</v>
      </c>
      <c r="R1560" t="str">
        <f t="shared" si="123"/>
        <v>nature</v>
      </c>
      <c r="S1560">
        <f t="shared" si="124"/>
        <v>2015</v>
      </c>
    </row>
    <row r="1561" spans="1:19" ht="3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s="17">
        <f t="shared" si="120"/>
        <v>3.3333333333333335E-3</v>
      </c>
      <c r="G1561" t="s">
        <v>8220</v>
      </c>
      <c r="H1561" t="s">
        <v>8223</v>
      </c>
      <c r="I1561" t="s">
        <v>8245</v>
      </c>
      <c r="J1561">
        <v>1430270199</v>
      </c>
      <c r="K1561" s="10">
        <v>1428974199</v>
      </c>
      <c r="L1561" s="15">
        <f t="shared" si="121"/>
        <v>42108.053229166668</v>
      </c>
      <c r="M1561" t="b">
        <v>0</v>
      </c>
      <c r="N1561">
        <v>1</v>
      </c>
      <c r="O1561" t="b">
        <v>0</v>
      </c>
      <c r="P1561" t="s">
        <v>8287</v>
      </c>
      <c r="Q1561" t="str">
        <f t="shared" si="122"/>
        <v>photography</v>
      </c>
      <c r="R1561" t="str">
        <f t="shared" si="123"/>
        <v>nature</v>
      </c>
      <c r="S1561">
        <f t="shared" si="124"/>
        <v>2015</v>
      </c>
    </row>
    <row r="1562" spans="1:19" ht="46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s="17">
        <f t="shared" si="120"/>
        <v>3.7600000000000001E-2</v>
      </c>
      <c r="G1562" t="s">
        <v>8220</v>
      </c>
      <c r="H1562" t="s">
        <v>8223</v>
      </c>
      <c r="I1562" t="s">
        <v>8245</v>
      </c>
      <c r="J1562">
        <v>1415842193</v>
      </c>
      <c r="K1562" s="10">
        <v>1414110593</v>
      </c>
      <c r="L1562" s="15">
        <f t="shared" si="121"/>
        <v>41936.020752314813</v>
      </c>
      <c r="M1562" t="b">
        <v>0</v>
      </c>
      <c r="N1562">
        <v>4</v>
      </c>
      <c r="O1562" t="b">
        <v>0</v>
      </c>
      <c r="P1562" t="s">
        <v>8287</v>
      </c>
      <c r="Q1562" t="str">
        <f t="shared" si="122"/>
        <v>photography</v>
      </c>
      <c r="R1562" t="str">
        <f t="shared" si="123"/>
        <v>nature</v>
      </c>
      <c r="S1562">
        <f t="shared" si="124"/>
        <v>2014</v>
      </c>
    </row>
    <row r="1563" spans="1:19" ht="46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s="17">
        <f t="shared" si="120"/>
        <v>6.7000000000000002E-3</v>
      </c>
      <c r="G1563" t="s">
        <v>8219</v>
      </c>
      <c r="H1563" t="s">
        <v>8223</v>
      </c>
      <c r="I1563" t="s">
        <v>8245</v>
      </c>
      <c r="J1563">
        <v>1383789603</v>
      </c>
      <c r="K1563" s="10">
        <v>1381194003</v>
      </c>
      <c r="L1563" s="15">
        <f t="shared" si="121"/>
        <v>41555.041701388887</v>
      </c>
      <c r="M1563" t="b">
        <v>0</v>
      </c>
      <c r="N1563">
        <v>1</v>
      </c>
      <c r="O1563" t="b">
        <v>0</v>
      </c>
      <c r="P1563" t="s">
        <v>8288</v>
      </c>
      <c r="Q1563" t="str">
        <f t="shared" si="122"/>
        <v>publishing</v>
      </c>
      <c r="R1563" t="str">
        <f t="shared" si="123"/>
        <v>art books</v>
      </c>
      <c r="S1563">
        <f t="shared" si="124"/>
        <v>2013</v>
      </c>
    </row>
    <row r="1564" spans="1:19" ht="46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s="17">
        <f t="shared" si="120"/>
        <v>0</v>
      </c>
      <c r="G1564" t="s">
        <v>8219</v>
      </c>
      <c r="H1564" t="s">
        <v>8223</v>
      </c>
      <c r="I1564" t="s">
        <v>8245</v>
      </c>
      <c r="J1564">
        <v>1259715000</v>
      </c>
      <c r="K1564" s="10">
        <v>1253712916</v>
      </c>
      <c r="L1564" s="15">
        <f t="shared" si="121"/>
        <v>40079.566157407404</v>
      </c>
      <c r="M1564" t="b">
        <v>0</v>
      </c>
      <c r="N1564">
        <v>0</v>
      </c>
      <c r="O1564" t="b">
        <v>0</v>
      </c>
      <c r="P1564" t="s">
        <v>8288</v>
      </c>
      <c r="Q1564" t="str">
        <f t="shared" si="122"/>
        <v>publishing</v>
      </c>
      <c r="R1564" t="str">
        <f t="shared" si="123"/>
        <v>art books</v>
      </c>
      <c r="S1564">
        <f t="shared" si="124"/>
        <v>2009</v>
      </c>
    </row>
    <row r="1565" spans="1:19" ht="46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s="17">
        <f t="shared" si="120"/>
        <v>1.4166666666666666E-2</v>
      </c>
      <c r="G1565" t="s">
        <v>8219</v>
      </c>
      <c r="H1565" t="s">
        <v>8224</v>
      </c>
      <c r="I1565" t="s">
        <v>8246</v>
      </c>
      <c r="J1565">
        <v>1394815751</v>
      </c>
      <c r="K1565" s="10">
        <v>1389635351</v>
      </c>
      <c r="L1565" s="15">
        <f t="shared" si="121"/>
        <v>41652.742488425924</v>
      </c>
      <c r="M1565" t="b">
        <v>0</v>
      </c>
      <c r="N1565">
        <v>2</v>
      </c>
      <c r="O1565" t="b">
        <v>0</v>
      </c>
      <c r="P1565" t="s">
        <v>8288</v>
      </c>
      <c r="Q1565" t="str">
        <f t="shared" si="122"/>
        <v>publishing</v>
      </c>
      <c r="R1565" t="str">
        <f t="shared" si="123"/>
        <v>art books</v>
      </c>
      <c r="S1565">
        <f t="shared" si="124"/>
        <v>2014</v>
      </c>
    </row>
    <row r="1566" spans="1:19" ht="46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s="17">
        <f t="shared" si="120"/>
        <v>1E-3</v>
      </c>
      <c r="G1566" t="s">
        <v>8219</v>
      </c>
      <c r="H1566" t="s">
        <v>8223</v>
      </c>
      <c r="I1566" t="s">
        <v>8245</v>
      </c>
      <c r="J1566">
        <v>1432843500</v>
      </c>
      <c r="K1566" s="10">
        <v>1430124509</v>
      </c>
      <c r="L1566" s="15">
        <f t="shared" si="121"/>
        <v>42121.367002314815</v>
      </c>
      <c r="M1566" t="b">
        <v>0</v>
      </c>
      <c r="N1566">
        <v>1</v>
      </c>
      <c r="O1566" t="b">
        <v>0</v>
      </c>
      <c r="P1566" t="s">
        <v>8288</v>
      </c>
      <c r="Q1566" t="str">
        <f t="shared" si="122"/>
        <v>publishing</v>
      </c>
      <c r="R1566" t="str">
        <f t="shared" si="123"/>
        <v>art books</v>
      </c>
      <c r="S1566">
        <f t="shared" si="124"/>
        <v>2015</v>
      </c>
    </row>
    <row r="1567" spans="1:19" ht="46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s="17">
        <f t="shared" si="120"/>
        <v>2.5000000000000001E-2</v>
      </c>
      <c r="G1567" t="s">
        <v>8219</v>
      </c>
      <c r="H1567" t="s">
        <v>8223</v>
      </c>
      <c r="I1567" t="s">
        <v>8245</v>
      </c>
      <c r="J1567">
        <v>1307554261</v>
      </c>
      <c r="K1567" s="10">
        <v>1304962261</v>
      </c>
      <c r="L1567" s="15">
        <f t="shared" si="121"/>
        <v>40672.729872685188</v>
      </c>
      <c r="M1567" t="b">
        <v>0</v>
      </c>
      <c r="N1567">
        <v>1</v>
      </c>
      <c r="O1567" t="b">
        <v>0</v>
      </c>
      <c r="P1567" t="s">
        <v>8288</v>
      </c>
      <c r="Q1567" t="str">
        <f t="shared" si="122"/>
        <v>publishing</v>
      </c>
      <c r="R1567" t="str">
        <f t="shared" si="123"/>
        <v>art books</v>
      </c>
      <c r="S1567">
        <f t="shared" si="124"/>
        <v>2011</v>
      </c>
    </row>
    <row r="1568" spans="1:19" ht="46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s="17">
        <f t="shared" si="120"/>
        <v>0.21249999999999999</v>
      </c>
      <c r="G1568" t="s">
        <v>8219</v>
      </c>
      <c r="H1568" t="s">
        <v>8223</v>
      </c>
      <c r="I1568" t="s">
        <v>8245</v>
      </c>
      <c r="J1568">
        <v>1469656800</v>
      </c>
      <c r="K1568" s="10">
        <v>1467151204</v>
      </c>
      <c r="L1568" s="15">
        <f t="shared" si="121"/>
        <v>42549.916712962964</v>
      </c>
      <c r="M1568" t="b">
        <v>0</v>
      </c>
      <c r="N1568">
        <v>59</v>
      </c>
      <c r="O1568" t="b">
        <v>0</v>
      </c>
      <c r="P1568" t="s">
        <v>8288</v>
      </c>
      <c r="Q1568" t="str">
        <f t="shared" si="122"/>
        <v>publishing</v>
      </c>
      <c r="R1568" t="str">
        <f t="shared" si="123"/>
        <v>art books</v>
      </c>
      <c r="S1568">
        <f t="shared" si="124"/>
        <v>2016</v>
      </c>
    </row>
    <row r="1569" spans="1:19" ht="46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s="17">
        <f t="shared" si="120"/>
        <v>4.1176470588235294E-2</v>
      </c>
      <c r="G1569" t="s">
        <v>8219</v>
      </c>
      <c r="H1569" t="s">
        <v>8223</v>
      </c>
      <c r="I1569" t="s">
        <v>8245</v>
      </c>
      <c r="J1569">
        <v>1392595200</v>
      </c>
      <c r="K1569" s="10">
        <v>1391293745</v>
      </c>
      <c r="L1569" s="15">
        <f t="shared" si="121"/>
        <v>41671.93686342593</v>
      </c>
      <c r="M1569" t="b">
        <v>0</v>
      </c>
      <c r="N1569">
        <v>13</v>
      </c>
      <c r="O1569" t="b">
        <v>0</v>
      </c>
      <c r="P1569" t="s">
        <v>8288</v>
      </c>
      <c r="Q1569" t="str">
        <f t="shared" si="122"/>
        <v>publishing</v>
      </c>
      <c r="R1569" t="str">
        <f t="shared" si="123"/>
        <v>art books</v>
      </c>
      <c r="S1569">
        <f t="shared" si="124"/>
        <v>2014</v>
      </c>
    </row>
    <row r="1570" spans="1:19" ht="46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s="17">
        <f t="shared" si="120"/>
        <v>0.13639999999999999</v>
      </c>
      <c r="G1570" t="s">
        <v>8219</v>
      </c>
      <c r="H1570" t="s">
        <v>8223</v>
      </c>
      <c r="I1570" t="s">
        <v>8245</v>
      </c>
      <c r="J1570">
        <v>1419384585</v>
      </c>
      <c r="K1570" s="10">
        <v>1416360585</v>
      </c>
      <c r="L1570" s="15">
        <f t="shared" si="121"/>
        <v>41962.062326388885</v>
      </c>
      <c r="M1570" t="b">
        <v>0</v>
      </c>
      <c r="N1570">
        <v>22</v>
      </c>
      <c r="O1570" t="b">
        <v>0</v>
      </c>
      <c r="P1570" t="s">
        <v>8288</v>
      </c>
      <c r="Q1570" t="str">
        <f t="shared" si="122"/>
        <v>publishing</v>
      </c>
      <c r="R1570" t="str">
        <f t="shared" si="123"/>
        <v>art books</v>
      </c>
      <c r="S1570">
        <f t="shared" si="124"/>
        <v>2014</v>
      </c>
    </row>
    <row r="1571" spans="1:19" ht="16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s="17">
        <f t="shared" si="120"/>
        <v>0</v>
      </c>
      <c r="G1571" t="s">
        <v>8219</v>
      </c>
      <c r="H1571" t="s">
        <v>8223</v>
      </c>
      <c r="I1571" t="s">
        <v>8245</v>
      </c>
      <c r="J1571">
        <v>1369498714</v>
      </c>
      <c r="K1571" s="10">
        <v>1366906714</v>
      </c>
      <c r="L1571" s="15">
        <f t="shared" si="121"/>
        <v>41389.679560185185</v>
      </c>
      <c r="M1571" t="b">
        <v>0</v>
      </c>
      <c r="N1571">
        <v>0</v>
      </c>
      <c r="O1571" t="b">
        <v>0</v>
      </c>
      <c r="P1571" t="s">
        <v>8288</v>
      </c>
      <c r="Q1571" t="str">
        <f t="shared" si="122"/>
        <v>publishing</v>
      </c>
      <c r="R1571" t="str">
        <f t="shared" si="123"/>
        <v>art books</v>
      </c>
      <c r="S1571">
        <f t="shared" si="124"/>
        <v>2013</v>
      </c>
    </row>
    <row r="1572" spans="1:19" ht="3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s="17">
        <f t="shared" si="120"/>
        <v>0.41399999999999998</v>
      </c>
      <c r="G1572" t="s">
        <v>8219</v>
      </c>
      <c r="H1572" t="s">
        <v>8223</v>
      </c>
      <c r="I1572" t="s">
        <v>8245</v>
      </c>
      <c r="J1572">
        <v>1460140282</v>
      </c>
      <c r="K1572" s="10">
        <v>1457551882</v>
      </c>
      <c r="L1572" s="15">
        <f t="shared" si="121"/>
        <v>42438.813449074078</v>
      </c>
      <c r="M1572" t="b">
        <v>0</v>
      </c>
      <c r="N1572">
        <v>52</v>
      </c>
      <c r="O1572" t="b">
        <v>0</v>
      </c>
      <c r="P1572" t="s">
        <v>8288</v>
      </c>
      <c r="Q1572" t="str">
        <f t="shared" si="122"/>
        <v>publishing</v>
      </c>
      <c r="R1572" t="str">
        <f t="shared" si="123"/>
        <v>art books</v>
      </c>
      <c r="S1572">
        <f t="shared" si="124"/>
        <v>2016</v>
      </c>
    </row>
    <row r="1573" spans="1:19" ht="46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s="17">
        <f t="shared" si="120"/>
        <v>6.6115702479338841E-3</v>
      </c>
      <c r="G1573" t="s">
        <v>8219</v>
      </c>
      <c r="H1573" t="s">
        <v>8224</v>
      </c>
      <c r="I1573" t="s">
        <v>8246</v>
      </c>
      <c r="J1573">
        <v>1434738483</v>
      </c>
      <c r="K1573" s="10">
        <v>1432146483</v>
      </c>
      <c r="L1573" s="15">
        <f t="shared" si="121"/>
        <v>42144.769479166665</v>
      </c>
      <c r="M1573" t="b">
        <v>0</v>
      </c>
      <c r="N1573">
        <v>4</v>
      </c>
      <c r="O1573" t="b">
        <v>0</v>
      </c>
      <c r="P1573" t="s">
        <v>8288</v>
      </c>
      <c r="Q1573" t="str">
        <f t="shared" si="122"/>
        <v>publishing</v>
      </c>
      <c r="R1573" t="str">
        <f t="shared" si="123"/>
        <v>art books</v>
      </c>
      <c r="S1573">
        <f t="shared" si="124"/>
        <v>2015</v>
      </c>
    </row>
    <row r="1574" spans="1:19" ht="46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s="17">
        <f t="shared" si="120"/>
        <v>0.05</v>
      </c>
      <c r="G1574" t="s">
        <v>8219</v>
      </c>
      <c r="H1574" t="s">
        <v>8224</v>
      </c>
      <c r="I1574" t="s">
        <v>8246</v>
      </c>
      <c r="J1574">
        <v>1456703940</v>
      </c>
      <c r="K1574" s="10">
        <v>1454546859</v>
      </c>
      <c r="L1574" s="15">
        <f t="shared" si="121"/>
        <v>42404.033090277779</v>
      </c>
      <c r="M1574" t="b">
        <v>0</v>
      </c>
      <c r="N1574">
        <v>3</v>
      </c>
      <c r="O1574" t="b">
        <v>0</v>
      </c>
      <c r="P1574" t="s">
        <v>8288</v>
      </c>
      <c r="Q1574" t="str">
        <f t="shared" si="122"/>
        <v>publishing</v>
      </c>
      <c r="R1574" t="str">
        <f t="shared" si="123"/>
        <v>art books</v>
      </c>
      <c r="S1574">
        <f t="shared" si="124"/>
        <v>2016</v>
      </c>
    </row>
    <row r="1575" spans="1:19" ht="46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s="17">
        <f t="shared" si="120"/>
        <v>2.4777777777777777E-2</v>
      </c>
      <c r="G1575" t="s">
        <v>8219</v>
      </c>
      <c r="H1575" t="s">
        <v>8228</v>
      </c>
      <c r="I1575" t="s">
        <v>8250</v>
      </c>
      <c r="J1575">
        <v>1491019140</v>
      </c>
      <c r="K1575" s="10">
        <v>1487548802</v>
      </c>
      <c r="L1575" s="15">
        <f t="shared" si="121"/>
        <v>42786.000023148154</v>
      </c>
      <c r="M1575" t="b">
        <v>0</v>
      </c>
      <c r="N1575">
        <v>3</v>
      </c>
      <c r="O1575" t="b">
        <v>0</v>
      </c>
      <c r="P1575" t="s">
        <v>8288</v>
      </c>
      <c r="Q1575" t="str">
        <f t="shared" si="122"/>
        <v>publishing</v>
      </c>
      <c r="R1575" t="str">
        <f t="shared" si="123"/>
        <v>art books</v>
      </c>
      <c r="S1575">
        <f t="shared" si="124"/>
        <v>2017</v>
      </c>
    </row>
    <row r="1576" spans="1:19" ht="46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s="17">
        <f t="shared" si="120"/>
        <v>5.0599999999999999E-2</v>
      </c>
      <c r="G1576" t="s">
        <v>8219</v>
      </c>
      <c r="H1576" t="s">
        <v>8223</v>
      </c>
      <c r="I1576" t="s">
        <v>8245</v>
      </c>
      <c r="J1576">
        <v>1424211329</v>
      </c>
      <c r="K1576" s="10">
        <v>1421187329</v>
      </c>
      <c r="L1576" s="15">
        <f t="shared" si="121"/>
        <v>42017.927418981482</v>
      </c>
      <c r="M1576" t="b">
        <v>0</v>
      </c>
      <c r="N1576">
        <v>6</v>
      </c>
      <c r="O1576" t="b">
        <v>0</v>
      </c>
      <c r="P1576" t="s">
        <v>8288</v>
      </c>
      <c r="Q1576" t="str">
        <f t="shared" si="122"/>
        <v>publishing</v>
      </c>
      <c r="R1576" t="str">
        <f t="shared" si="123"/>
        <v>art books</v>
      </c>
      <c r="S1576">
        <f t="shared" si="124"/>
        <v>2015</v>
      </c>
    </row>
    <row r="1577" spans="1:19" ht="46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s="17">
        <f t="shared" si="120"/>
        <v>0.2291</v>
      </c>
      <c r="G1577" t="s">
        <v>8219</v>
      </c>
      <c r="H1577" t="s">
        <v>8223</v>
      </c>
      <c r="I1577" t="s">
        <v>8245</v>
      </c>
      <c r="J1577">
        <v>1404909296</v>
      </c>
      <c r="K1577" s="10">
        <v>1402317296</v>
      </c>
      <c r="L1577" s="15">
        <f t="shared" si="121"/>
        <v>41799.524259259255</v>
      </c>
      <c r="M1577" t="b">
        <v>0</v>
      </c>
      <c r="N1577">
        <v>35</v>
      </c>
      <c r="O1577" t="b">
        <v>0</v>
      </c>
      <c r="P1577" t="s">
        <v>8288</v>
      </c>
      <c r="Q1577" t="str">
        <f t="shared" si="122"/>
        <v>publishing</v>
      </c>
      <c r="R1577" t="str">
        <f t="shared" si="123"/>
        <v>art books</v>
      </c>
      <c r="S1577">
        <f t="shared" si="124"/>
        <v>2014</v>
      </c>
    </row>
    <row r="1578" spans="1:19" ht="3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s="17">
        <f t="shared" si="120"/>
        <v>0.13</v>
      </c>
      <c r="G1578" t="s">
        <v>8219</v>
      </c>
      <c r="H1578" t="s">
        <v>8223</v>
      </c>
      <c r="I1578" t="s">
        <v>8245</v>
      </c>
      <c r="J1578">
        <v>1435698368</v>
      </c>
      <c r="K1578" s="10">
        <v>1431810368</v>
      </c>
      <c r="L1578" s="15">
        <f t="shared" si="121"/>
        <v>42140.879259259258</v>
      </c>
      <c r="M1578" t="b">
        <v>0</v>
      </c>
      <c r="N1578">
        <v>10</v>
      </c>
      <c r="O1578" t="b">
        <v>0</v>
      </c>
      <c r="P1578" t="s">
        <v>8288</v>
      </c>
      <c r="Q1578" t="str">
        <f t="shared" si="122"/>
        <v>publishing</v>
      </c>
      <c r="R1578" t="str">
        <f t="shared" si="123"/>
        <v>art books</v>
      </c>
      <c r="S1578">
        <f t="shared" si="124"/>
        <v>2015</v>
      </c>
    </row>
    <row r="1579" spans="1:19" ht="46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s="17">
        <f t="shared" si="120"/>
        <v>5.4999999999999997E-3</v>
      </c>
      <c r="G1579" t="s">
        <v>8219</v>
      </c>
      <c r="H1579" t="s">
        <v>8223</v>
      </c>
      <c r="I1579" t="s">
        <v>8245</v>
      </c>
      <c r="J1579">
        <v>1343161248</v>
      </c>
      <c r="K1579" s="10">
        <v>1337977248</v>
      </c>
      <c r="L1579" s="15">
        <f t="shared" si="121"/>
        <v>41054.847777777773</v>
      </c>
      <c r="M1579" t="b">
        <v>0</v>
      </c>
      <c r="N1579">
        <v>2</v>
      </c>
      <c r="O1579" t="b">
        <v>0</v>
      </c>
      <c r="P1579" t="s">
        <v>8288</v>
      </c>
      <c r="Q1579" t="str">
        <f t="shared" si="122"/>
        <v>publishing</v>
      </c>
      <c r="R1579" t="str">
        <f t="shared" si="123"/>
        <v>art books</v>
      </c>
      <c r="S1579">
        <f t="shared" si="124"/>
        <v>2012</v>
      </c>
    </row>
    <row r="1580" spans="1:19" ht="46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s="17">
        <f t="shared" si="120"/>
        <v>0.10806536636794939</v>
      </c>
      <c r="G1580" t="s">
        <v>8219</v>
      </c>
      <c r="H1580" t="s">
        <v>8223</v>
      </c>
      <c r="I1580" t="s">
        <v>8245</v>
      </c>
      <c r="J1580">
        <v>1283392800</v>
      </c>
      <c r="K1580" s="10">
        <v>1281317691</v>
      </c>
      <c r="L1580" s="15">
        <f t="shared" si="121"/>
        <v>40399.065868055557</v>
      </c>
      <c r="M1580" t="b">
        <v>0</v>
      </c>
      <c r="N1580">
        <v>4</v>
      </c>
      <c r="O1580" t="b">
        <v>0</v>
      </c>
      <c r="P1580" t="s">
        <v>8288</v>
      </c>
      <c r="Q1580" t="str">
        <f t="shared" si="122"/>
        <v>publishing</v>
      </c>
      <c r="R1580" t="str">
        <f t="shared" si="123"/>
        <v>art books</v>
      </c>
      <c r="S1580">
        <f t="shared" si="124"/>
        <v>2010</v>
      </c>
    </row>
    <row r="1581" spans="1:19" ht="3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s="17">
        <f t="shared" si="120"/>
        <v>8.4008400840084006E-3</v>
      </c>
      <c r="G1581" t="s">
        <v>8219</v>
      </c>
      <c r="H1581" t="s">
        <v>8223</v>
      </c>
      <c r="I1581" t="s">
        <v>8245</v>
      </c>
      <c r="J1581">
        <v>1377734091</v>
      </c>
      <c r="K1581" s="10">
        <v>1374882891</v>
      </c>
      <c r="L1581" s="15">
        <f t="shared" si="121"/>
        <v>41481.996423611112</v>
      </c>
      <c r="M1581" t="b">
        <v>0</v>
      </c>
      <c r="N1581">
        <v>2</v>
      </c>
      <c r="O1581" t="b">
        <v>0</v>
      </c>
      <c r="P1581" t="s">
        <v>8288</v>
      </c>
      <c r="Q1581" t="str">
        <f t="shared" si="122"/>
        <v>publishing</v>
      </c>
      <c r="R1581" t="str">
        <f t="shared" si="123"/>
        <v>art books</v>
      </c>
      <c r="S1581">
        <f t="shared" si="124"/>
        <v>2013</v>
      </c>
    </row>
    <row r="1582" spans="1:19" ht="46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s="17">
        <f t="shared" si="120"/>
        <v>0</v>
      </c>
      <c r="G1582" t="s">
        <v>8219</v>
      </c>
      <c r="H1582" t="s">
        <v>8223</v>
      </c>
      <c r="I1582" t="s">
        <v>8245</v>
      </c>
      <c r="J1582">
        <v>1337562726</v>
      </c>
      <c r="K1582" s="10">
        <v>1332378726</v>
      </c>
      <c r="L1582" s="15">
        <f t="shared" si="121"/>
        <v>40990.050069444442</v>
      </c>
      <c r="M1582" t="b">
        <v>0</v>
      </c>
      <c r="N1582">
        <v>0</v>
      </c>
      <c r="O1582" t="b">
        <v>0</v>
      </c>
      <c r="P1582" t="s">
        <v>8288</v>
      </c>
      <c r="Q1582" t="str">
        <f t="shared" si="122"/>
        <v>publishing</v>
      </c>
      <c r="R1582" t="str">
        <f t="shared" si="123"/>
        <v>art books</v>
      </c>
      <c r="S1582">
        <f t="shared" si="124"/>
        <v>2012</v>
      </c>
    </row>
    <row r="1583" spans="1:19" ht="46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s="17">
        <f t="shared" si="120"/>
        <v>5.0000000000000001E-3</v>
      </c>
      <c r="G1583" t="s">
        <v>8220</v>
      </c>
      <c r="H1583" t="s">
        <v>8224</v>
      </c>
      <c r="I1583" t="s">
        <v>8246</v>
      </c>
      <c r="J1583">
        <v>1450521990</v>
      </c>
      <c r="K1583" s="10">
        <v>1447757190</v>
      </c>
      <c r="L1583" s="15">
        <f t="shared" si="121"/>
        <v>42325.448958333334</v>
      </c>
      <c r="M1583" t="b">
        <v>0</v>
      </c>
      <c r="N1583">
        <v>1</v>
      </c>
      <c r="O1583" t="b">
        <v>0</v>
      </c>
      <c r="P1583" t="s">
        <v>8289</v>
      </c>
      <c r="Q1583" t="str">
        <f t="shared" si="122"/>
        <v>photography</v>
      </c>
      <c r="R1583" t="str">
        <f t="shared" si="123"/>
        <v>places</v>
      </c>
      <c r="S1583">
        <f t="shared" si="124"/>
        <v>2015</v>
      </c>
    </row>
    <row r="1584" spans="1:19" ht="3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s="17">
        <f t="shared" si="120"/>
        <v>9.2999999999999999E-2</v>
      </c>
      <c r="G1584" t="s">
        <v>8220</v>
      </c>
      <c r="H1584" t="s">
        <v>8223</v>
      </c>
      <c r="I1584" t="s">
        <v>8245</v>
      </c>
      <c r="J1584">
        <v>1445894400</v>
      </c>
      <c r="K1584" s="10">
        <v>1440961053</v>
      </c>
      <c r="L1584" s="15">
        <f t="shared" si="121"/>
        <v>42246.789965277778</v>
      </c>
      <c r="M1584" t="b">
        <v>0</v>
      </c>
      <c r="N1584">
        <v>3</v>
      </c>
      <c r="O1584" t="b">
        <v>0</v>
      </c>
      <c r="P1584" t="s">
        <v>8289</v>
      </c>
      <c r="Q1584" t="str">
        <f t="shared" si="122"/>
        <v>photography</v>
      </c>
      <c r="R1584" t="str">
        <f t="shared" si="123"/>
        <v>places</v>
      </c>
      <c r="S1584">
        <f t="shared" si="124"/>
        <v>2015</v>
      </c>
    </row>
    <row r="1585" spans="1:19" ht="46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s="17">
        <f t="shared" si="120"/>
        <v>7.5000000000000002E-4</v>
      </c>
      <c r="G1585" t="s">
        <v>8220</v>
      </c>
      <c r="H1585" t="s">
        <v>8224</v>
      </c>
      <c r="I1585" t="s">
        <v>8246</v>
      </c>
      <c r="J1585">
        <v>1411681391</v>
      </c>
      <c r="K1585" s="10">
        <v>1409089391</v>
      </c>
      <c r="L1585" s="15">
        <f t="shared" si="121"/>
        <v>41877.904988425929</v>
      </c>
      <c r="M1585" t="b">
        <v>0</v>
      </c>
      <c r="N1585">
        <v>1</v>
      </c>
      <c r="O1585" t="b">
        <v>0</v>
      </c>
      <c r="P1585" t="s">
        <v>8289</v>
      </c>
      <c r="Q1585" t="str">
        <f t="shared" si="122"/>
        <v>photography</v>
      </c>
      <c r="R1585" t="str">
        <f t="shared" si="123"/>
        <v>places</v>
      </c>
      <c r="S1585">
        <f t="shared" si="124"/>
        <v>2014</v>
      </c>
    </row>
    <row r="1586" spans="1:19" ht="46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s="17">
        <f t="shared" si="120"/>
        <v>0</v>
      </c>
      <c r="G1586" t="s">
        <v>8220</v>
      </c>
      <c r="H1586" t="s">
        <v>8223</v>
      </c>
      <c r="I1586" t="s">
        <v>8245</v>
      </c>
      <c r="J1586">
        <v>1401464101</v>
      </c>
      <c r="K1586" s="10">
        <v>1400600101</v>
      </c>
      <c r="L1586" s="15">
        <f t="shared" si="121"/>
        <v>41779.649317129632</v>
      </c>
      <c r="M1586" t="b">
        <v>0</v>
      </c>
      <c r="N1586">
        <v>0</v>
      </c>
      <c r="O1586" t="b">
        <v>0</v>
      </c>
      <c r="P1586" t="s">
        <v>8289</v>
      </c>
      <c r="Q1586" t="str">
        <f t="shared" si="122"/>
        <v>photography</v>
      </c>
      <c r="R1586" t="str">
        <f t="shared" si="123"/>
        <v>places</v>
      </c>
      <c r="S1586">
        <f t="shared" si="124"/>
        <v>2014</v>
      </c>
    </row>
    <row r="1587" spans="1:19" ht="46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s="17">
        <f t="shared" si="120"/>
        <v>0.79</v>
      </c>
      <c r="G1587" t="s">
        <v>8220</v>
      </c>
      <c r="H1587" t="s">
        <v>8228</v>
      </c>
      <c r="I1587" t="s">
        <v>8250</v>
      </c>
      <c r="J1587">
        <v>1482663600</v>
      </c>
      <c r="K1587" s="10">
        <v>1480800568</v>
      </c>
      <c r="L1587" s="15">
        <f t="shared" si="121"/>
        <v>42707.895462962959</v>
      </c>
      <c r="M1587" t="b">
        <v>0</v>
      </c>
      <c r="N1587">
        <v>12</v>
      </c>
      <c r="O1587" t="b">
        <v>0</v>
      </c>
      <c r="P1587" t="s">
        <v>8289</v>
      </c>
      <c r="Q1587" t="str">
        <f t="shared" si="122"/>
        <v>photography</v>
      </c>
      <c r="R1587" t="str">
        <f t="shared" si="123"/>
        <v>places</v>
      </c>
      <c r="S1587">
        <f t="shared" si="124"/>
        <v>2016</v>
      </c>
    </row>
    <row r="1588" spans="1:19" ht="3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s="17">
        <f t="shared" si="120"/>
        <v>0</v>
      </c>
      <c r="G1588" t="s">
        <v>8220</v>
      </c>
      <c r="H1588" t="s">
        <v>8223</v>
      </c>
      <c r="I1588" t="s">
        <v>8245</v>
      </c>
      <c r="J1588">
        <v>1428197422</v>
      </c>
      <c r="K1588" s="10">
        <v>1425609022</v>
      </c>
      <c r="L1588" s="15">
        <f t="shared" si="121"/>
        <v>42069.104421296295</v>
      </c>
      <c r="M1588" t="b">
        <v>0</v>
      </c>
      <c r="N1588">
        <v>0</v>
      </c>
      <c r="O1588" t="b">
        <v>0</v>
      </c>
      <c r="P1588" t="s">
        <v>8289</v>
      </c>
      <c r="Q1588" t="str">
        <f t="shared" si="122"/>
        <v>photography</v>
      </c>
      <c r="R1588" t="str">
        <f t="shared" si="123"/>
        <v>places</v>
      </c>
      <c r="S1588">
        <f t="shared" si="124"/>
        <v>2015</v>
      </c>
    </row>
    <row r="1589" spans="1:19" ht="46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s="17">
        <f t="shared" si="120"/>
        <v>1.3333333333333334E-4</v>
      </c>
      <c r="G1589" t="s">
        <v>8220</v>
      </c>
      <c r="H1589" t="s">
        <v>8223</v>
      </c>
      <c r="I1589" t="s">
        <v>8245</v>
      </c>
      <c r="J1589">
        <v>1418510965</v>
      </c>
      <c r="K1589" s="10">
        <v>1415918965</v>
      </c>
      <c r="L1589" s="15">
        <f t="shared" si="121"/>
        <v>41956.950983796298</v>
      </c>
      <c r="M1589" t="b">
        <v>0</v>
      </c>
      <c r="N1589">
        <v>1</v>
      </c>
      <c r="O1589" t="b">
        <v>0</v>
      </c>
      <c r="P1589" t="s">
        <v>8289</v>
      </c>
      <c r="Q1589" t="str">
        <f t="shared" si="122"/>
        <v>photography</v>
      </c>
      <c r="R1589" t="str">
        <f t="shared" si="123"/>
        <v>places</v>
      </c>
      <c r="S1589">
        <f t="shared" si="124"/>
        <v>2014</v>
      </c>
    </row>
    <row r="1590" spans="1:19" ht="3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s="17">
        <f t="shared" si="120"/>
        <v>0</v>
      </c>
      <c r="G1590" t="s">
        <v>8220</v>
      </c>
      <c r="H1590" t="s">
        <v>8223</v>
      </c>
      <c r="I1590" t="s">
        <v>8245</v>
      </c>
      <c r="J1590">
        <v>1422735120</v>
      </c>
      <c r="K1590" s="10">
        <v>1420091999</v>
      </c>
      <c r="L1590" s="15">
        <f t="shared" si="121"/>
        <v>42005.24998842593</v>
      </c>
      <c r="M1590" t="b">
        <v>0</v>
      </c>
      <c r="N1590">
        <v>0</v>
      </c>
      <c r="O1590" t="b">
        <v>0</v>
      </c>
      <c r="P1590" t="s">
        <v>8289</v>
      </c>
      <c r="Q1590" t="str">
        <f t="shared" si="122"/>
        <v>photography</v>
      </c>
      <c r="R1590" t="str">
        <f t="shared" si="123"/>
        <v>places</v>
      </c>
      <c r="S1590">
        <f t="shared" si="124"/>
        <v>2015</v>
      </c>
    </row>
    <row r="1591" spans="1:19" ht="3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s="17">
        <f t="shared" si="120"/>
        <v>0</v>
      </c>
      <c r="G1591" t="s">
        <v>8220</v>
      </c>
      <c r="H1591" t="s">
        <v>8223</v>
      </c>
      <c r="I1591" t="s">
        <v>8245</v>
      </c>
      <c r="J1591">
        <v>1444433886</v>
      </c>
      <c r="K1591" s="10">
        <v>1441841886</v>
      </c>
      <c r="L1591" s="15">
        <f t="shared" si="121"/>
        <v>42256.984791666662</v>
      </c>
      <c r="M1591" t="b">
        <v>0</v>
      </c>
      <c r="N1591">
        <v>0</v>
      </c>
      <c r="O1591" t="b">
        <v>0</v>
      </c>
      <c r="P1591" t="s">
        <v>8289</v>
      </c>
      <c r="Q1591" t="str">
        <f t="shared" si="122"/>
        <v>photography</v>
      </c>
      <c r="R1591" t="str">
        <f t="shared" si="123"/>
        <v>places</v>
      </c>
      <c r="S1591">
        <f t="shared" si="124"/>
        <v>2015</v>
      </c>
    </row>
    <row r="1592" spans="1:19" ht="16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s="17">
        <f t="shared" si="120"/>
        <v>1.7000000000000001E-2</v>
      </c>
      <c r="G1592" t="s">
        <v>8220</v>
      </c>
      <c r="H1592" t="s">
        <v>8236</v>
      </c>
      <c r="I1592" t="s">
        <v>8248</v>
      </c>
      <c r="J1592">
        <v>1443040464</v>
      </c>
      <c r="K1592" s="10">
        <v>1440448464</v>
      </c>
      <c r="L1592" s="15">
        <f t="shared" si="121"/>
        <v>42240.857222222221</v>
      </c>
      <c r="M1592" t="b">
        <v>0</v>
      </c>
      <c r="N1592">
        <v>2</v>
      </c>
      <c r="O1592" t="b">
        <v>0</v>
      </c>
      <c r="P1592" t="s">
        <v>8289</v>
      </c>
      <c r="Q1592" t="str">
        <f t="shared" si="122"/>
        <v>photography</v>
      </c>
      <c r="R1592" t="str">
        <f t="shared" si="123"/>
        <v>places</v>
      </c>
      <c r="S1592">
        <f t="shared" si="124"/>
        <v>2015</v>
      </c>
    </row>
    <row r="1593" spans="1:19" ht="46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s="17">
        <f t="shared" si="120"/>
        <v>0.29228571428571426</v>
      </c>
      <c r="G1593" t="s">
        <v>8220</v>
      </c>
      <c r="H1593" t="s">
        <v>8224</v>
      </c>
      <c r="I1593" t="s">
        <v>8246</v>
      </c>
      <c r="J1593">
        <v>1459700741</v>
      </c>
      <c r="K1593" s="10">
        <v>1457112341</v>
      </c>
      <c r="L1593" s="15">
        <f t="shared" si="121"/>
        <v>42433.726168981477</v>
      </c>
      <c r="M1593" t="b">
        <v>0</v>
      </c>
      <c r="N1593">
        <v>92</v>
      </c>
      <c r="O1593" t="b">
        <v>0</v>
      </c>
      <c r="P1593" t="s">
        <v>8289</v>
      </c>
      <c r="Q1593" t="str">
        <f t="shared" si="122"/>
        <v>photography</v>
      </c>
      <c r="R1593" t="str">
        <f t="shared" si="123"/>
        <v>places</v>
      </c>
      <c r="S1593">
        <f t="shared" si="124"/>
        <v>2016</v>
      </c>
    </row>
    <row r="1594" spans="1:19" ht="3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s="17">
        <f t="shared" si="120"/>
        <v>0</v>
      </c>
      <c r="G1594" t="s">
        <v>8220</v>
      </c>
      <c r="H1594" t="s">
        <v>8223</v>
      </c>
      <c r="I1594" t="s">
        <v>8245</v>
      </c>
      <c r="J1594">
        <v>1427503485</v>
      </c>
      <c r="K1594" s="10">
        <v>1423619085</v>
      </c>
      <c r="L1594" s="15">
        <f t="shared" si="121"/>
        <v>42046.072743055556</v>
      </c>
      <c r="M1594" t="b">
        <v>0</v>
      </c>
      <c r="N1594">
        <v>0</v>
      </c>
      <c r="O1594" t="b">
        <v>0</v>
      </c>
      <c r="P1594" t="s">
        <v>8289</v>
      </c>
      <c r="Q1594" t="str">
        <f t="shared" si="122"/>
        <v>photography</v>
      </c>
      <c r="R1594" t="str">
        <f t="shared" si="123"/>
        <v>places</v>
      </c>
      <c r="S1594">
        <f t="shared" si="124"/>
        <v>2015</v>
      </c>
    </row>
    <row r="1595" spans="1:19" ht="3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s="17">
        <f t="shared" si="120"/>
        <v>1.3636363636363637E-4</v>
      </c>
      <c r="G1595" t="s">
        <v>8220</v>
      </c>
      <c r="H1595" t="s">
        <v>8223</v>
      </c>
      <c r="I1595" t="s">
        <v>8245</v>
      </c>
      <c r="J1595">
        <v>1425154655</v>
      </c>
      <c r="K1595" s="10">
        <v>1422562655</v>
      </c>
      <c r="L1595" s="15">
        <f t="shared" si="121"/>
        <v>42033.845543981486</v>
      </c>
      <c r="M1595" t="b">
        <v>0</v>
      </c>
      <c r="N1595">
        <v>3</v>
      </c>
      <c r="O1595" t="b">
        <v>0</v>
      </c>
      <c r="P1595" t="s">
        <v>8289</v>
      </c>
      <c r="Q1595" t="str">
        <f t="shared" si="122"/>
        <v>photography</v>
      </c>
      <c r="R1595" t="str">
        <f t="shared" si="123"/>
        <v>places</v>
      </c>
      <c r="S1595">
        <f t="shared" si="124"/>
        <v>2015</v>
      </c>
    </row>
    <row r="1596" spans="1:19" ht="3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s="17">
        <f t="shared" si="120"/>
        <v>0.20499999999999999</v>
      </c>
      <c r="G1596" t="s">
        <v>8220</v>
      </c>
      <c r="H1596" t="s">
        <v>8223</v>
      </c>
      <c r="I1596" t="s">
        <v>8245</v>
      </c>
      <c r="J1596">
        <v>1463329260</v>
      </c>
      <c r="K1596" s="10">
        <v>1458147982</v>
      </c>
      <c r="L1596" s="15">
        <f t="shared" si="121"/>
        <v>42445.712754629625</v>
      </c>
      <c r="M1596" t="b">
        <v>0</v>
      </c>
      <c r="N1596">
        <v>10</v>
      </c>
      <c r="O1596" t="b">
        <v>0</v>
      </c>
      <c r="P1596" t="s">
        <v>8289</v>
      </c>
      <c r="Q1596" t="str">
        <f t="shared" si="122"/>
        <v>photography</v>
      </c>
      <c r="R1596" t="str">
        <f t="shared" si="123"/>
        <v>places</v>
      </c>
      <c r="S1596">
        <f t="shared" si="124"/>
        <v>2016</v>
      </c>
    </row>
    <row r="1597" spans="1:19" ht="46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s="17">
        <f t="shared" si="120"/>
        <v>2.8E-3</v>
      </c>
      <c r="G1597" t="s">
        <v>8220</v>
      </c>
      <c r="H1597" t="s">
        <v>8223</v>
      </c>
      <c r="I1597" t="s">
        <v>8245</v>
      </c>
      <c r="J1597">
        <v>1403122380</v>
      </c>
      <c r="K1597" s="10">
        <v>1400634728</v>
      </c>
      <c r="L1597" s="15">
        <f t="shared" si="121"/>
        <v>41780.050092592595</v>
      </c>
      <c r="M1597" t="b">
        <v>0</v>
      </c>
      <c r="N1597">
        <v>7</v>
      </c>
      <c r="O1597" t="b">
        <v>0</v>
      </c>
      <c r="P1597" t="s">
        <v>8289</v>
      </c>
      <c r="Q1597" t="str">
        <f t="shared" si="122"/>
        <v>photography</v>
      </c>
      <c r="R1597" t="str">
        <f t="shared" si="123"/>
        <v>places</v>
      </c>
      <c r="S1597">
        <f t="shared" si="124"/>
        <v>2014</v>
      </c>
    </row>
    <row r="1598" spans="1:19" ht="3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s="17">
        <f t="shared" si="120"/>
        <v>2.3076923076923078E-2</v>
      </c>
      <c r="G1598" t="s">
        <v>8220</v>
      </c>
      <c r="H1598" t="s">
        <v>8224</v>
      </c>
      <c r="I1598" t="s">
        <v>8246</v>
      </c>
      <c r="J1598">
        <v>1418469569</v>
      </c>
      <c r="K1598" s="10">
        <v>1414577969</v>
      </c>
      <c r="L1598" s="15">
        <f t="shared" si="121"/>
        <v>41941.430196759262</v>
      </c>
      <c r="M1598" t="b">
        <v>0</v>
      </c>
      <c r="N1598">
        <v>3</v>
      </c>
      <c r="O1598" t="b">
        <v>0</v>
      </c>
      <c r="P1598" t="s">
        <v>8289</v>
      </c>
      <c r="Q1598" t="str">
        <f t="shared" si="122"/>
        <v>photography</v>
      </c>
      <c r="R1598" t="str">
        <f t="shared" si="123"/>
        <v>places</v>
      </c>
      <c r="S1598">
        <f t="shared" si="124"/>
        <v>2014</v>
      </c>
    </row>
    <row r="1599" spans="1:19" ht="46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s="17">
        <f t="shared" si="120"/>
        <v>0</v>
      </c>
      <c r="G1599" t="s">
        <v>8220</v>
      </c>
      <c r="H1599" t="s">
        <v>8223</v>
      </c>
      <c r="I1599" t="s">
        <v>8245</v>
      </c>
      <c r="J1599">
        <v>1474360197</v>
      </c>
      <c r="K1599" s="10">
        <v>1471768197</v>
      </c>
      <c r="L1599" s="15">
        <f t="shared" si="121"/>
        <v>42603.354131944448</v>
      </c>
      <c r="M1599" t="b">
        <v>0</v>
      </c>
      <c r="N1599">
        <v>0</v>
      </c>
      <c r="O1599" t="b">
        <v>0</v>
      </c>
      <c r="P1599" t="s">
        <v>8289</v>
      </c>
      <c r="Q1599" t="str">
        <f t="shared" si="122"/>
        <v>photography</v>
      </c>
      <c r="R1599" t="str">
        <f t="shared" si="123"/>
        <v>places</v>
      </c>
      <c r="S1599">
        <f t="shared" si="124"/>
        <v>2016</v>
      </c>
    </row>
    <row r="1600" spans="1:19" ht="46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s="17">
        <f t="shared" si="120"/>
        <v>1.25E-3</v>
      </c>
      <c r="G1600" t="s">
        <v>8220</v>
      </c>
      <c r="H1600" t="s">
        <v>8223</v>
      </c>
      <c r="I1600" t="s">
        <v>8245</v>
      </c>
      <c r="J1600">
        <v>1437926458</v>
      </c>
      <c r="K1600" s="10">
        <v>1432742458</v>
      </c>
      <c r="L1600" s="15">
        <f t="shared" si="121"/>
        <v>42151.667337962965</v>
      </c>
      <c r="M1600" t="b">
        <v>0</v>
      </c>
      <c r="N1600">
        <v>1</v>
      </c>
      <c r="O1600" t="b">
        <v>0</v>
      </c>
      <c r="P1600" t="s">
        <v>8289</v>
      </c>
      <c r="Q1600" t="str">
        <f t="shared" si="122"/>
        <v>photography</v>
      </c>
      <c r="R1600" t="str">
        <f t="shared" si="123"/>
        <v>places</v>
      </c>
      <c r="S1600">
        <f t="shared" si="124"/>
        <v>2015</v>
      </c>
    </row>
    <row r="1601" spans="1:19" ht="3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s="17">
        <f t="shared" si="120"/>
        <v>0</v>
      </c>
      <c r="G1601" t="s">
        <v>8220</v>
      </c>
      <c r="H1601" t="s">
        <v>8224</v>
      </c>
      <c r="I1601" t="s">
        <v>8246</v>
      </c>
      <c r="J1601">
        <v>1460116576</v>
      </c>
      <c r="K1601" s="10">
        <v>1457528176</v>
      </c>
      <c r="L1601" s="15">
        <f t="shared" si="121"/>
        <v>42438.53907407407</v>
      </c>
      <c r="M1601" t="b">
        <v>0</v>
      </c>
      <c r="N1601">
        <v>0</v>
      </c>
      <c r="O1601" t="b">
        <v>0</v>
      </c>
      <c r="P1601" t="s">
        <v>8289</v>
      </c>
      <c r="Q1601" t="str">
        <f t="shared" si="122"/>
        <v>photography</v>
      </c>
      <c r="R1601" t="str">
        <f t="shared" si="123"/>
        <v>places</v>
      </c>
      <c r="S1601">
        <f t="shared" si="124"/>
        <v>2016</v>
      </c>
    </row>
    <row r="1602" spans="1:19" ht="46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s="17">
        <f t="shared" si="120"/>
        <v>7.3400000000000007E-2</v>
      </c>
      <c r="G1602" t="s">
        <v>8220</v>
      </c>
      <c r="H1602" t="s">
        <v>8223</v>
      </c>
      <c r="I1602" t="s">
        <v>8245</v>
      </c>
      <c r="J1602">
        <v>1405401060</v>
      </c>
      <c r="K1602" s="10">
        <v>1401585752</v>
      </c>
      <c r="L1602" s="15">
        <f t="shared" si="121"/>
        <v>41791.057314814811</v>
      </c>
      <c r="M1602" t="b">
        <v>0</v>
      </c>
      <c r="N1602">
        <v>9</v>
      </c>
      <c r="O1602" t="b">
        <v>0</v>
      </c>
      <c r="P1602" t="s">
        <v>8289</v>
      </c>
      <c r="Q1602" t="str">
        <f t="shared" si="122"/>
        <v>photography</v>
      </c>
      <c r="R1602" t="str">
        <f t="shared" si="123"/>
        <v>places</v>
      </c>
      <c r="S1602">
        <f t="shared" si="124"/>
        <v>2014</v>
      </c>
    </row>
    <row r="1603" spans="1:19" ht="3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s="17">
        <f t="shared" ref="F1603:F1666" si="125">E1603/D1603</f>
        <v>1.082492</v>
      </c>
      <c r="G1603" t="s">
        <v>8218</v>
      </c>
      <c r="H1603" t="s">
        <v>8223</v>
      </c>
      <c r="I1603" t="s">
        <v>8245</v>
      </c>
      <c r="J1603">
        <v>1304561633</v>
      </c>
      <c r="K1603" s="10">
        <v>1301969633</v>
      </c>
      <c r="L1603" s="15">
        <f t="shared" ref="L1603:L1666" si="126">(K1603/86400)+ DATE(1970,1,1)</f>
        <v>40638.092974537038</v>
      </c>
      <c r="M1603" t="b">
        <v>0</v>
      </c>
      <c r="N1603">
        <v>56</v>
      </c>
      <c r="O1603" t="b">
        <v>1</v>
      </c>
      <c r="P1603" t="s">
        <v>8274</v>
      </c>
      <c r="Q1603" t="str">
        <f t="shared" ref="Q1603:Q1666" si="127">LEFT(P1603, SEARCH("/",P1603)-1)</f>
        <v>music</v>
      </c>
      <c r="R1603" t="str">
        <f t="shared" ref="R1603:R1666" si="128">RIGHT(P1603,LEN(P1603)-FIND("/",P1603))</f>
        <v>rock</v>
      </c>
      <c r="S1603">
        <f t="shared" ref="S1603:S1666" si="129">YEAR(L1603)</f>
        <v>2011</v>
      </c>
    </row>
    <row r="1604" spans="1:19" ht="46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s="17">
        <f t="shared" si="125"/>
        <v>1.0016666666666667</v>
      </c>
      <c r="G1604" t="s">
        <v>8218</v>
      </c>
      <c r="H1604" t="s">
        <v>8223</v>
      </c>
      <c r="I1604" t="s">
        <v>8245</v>
      </c>
      <c r="J1604">
        <v>1318633200</v>
      </c>
      <c r="K1604" s="10">
        <v>1314947317</v>
      </c>
      <c r="L1604" s="15">
        <f t="shared" si="126"/>
        <v>40788.297650462962</v>
      </c>
      <c r="M1604" t="b">
        <v>0</v>
      </c>
      <c r="N1604">
        <v>32</v>
      </c>
      <c r="O1604" t="b">
        <v>1</v>
      </c>
      <c r="P1604" t="s">
        <v>8274</v>
      </c>
      <c r="Q1604" t="str">
        <f t="shared" si="127"/>
        <v>music</v>
      </c>
      <c r="R1604" t="str">
        <f t="shared" si="128"/>
        <v>rock</v>
      </c>
      <c r="S1604">
        <f t="shared" si="129"/>
        <v>2011</v>
      </c>
    </row>
    <row r="1605" spans="1:19" ht="3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s="17">
        <f t="shared" si="125"/>
        <v>1.0003299999999999</v>
      </c>
      <c r="G1605" t="s">
        <v>8218</v>
      </c>
      <c r="H1605" t="s">
        <v>8223</v>
      </c>
      <c r="I1605" t="s">
        <v>8245</v>
      </c>
      <c r="J1605">
        <v>1327723459</v>
      </c>
      <c r="K1605" s="10">
        <v>1322539459</v>
      </c>
      <c r="L1605" s="15">
        <f t="shared" si="126"/>
        <v>40876.169664351852</v>
      </c>
      <c r="M1605" t="b">
        <v>0</v>
      </c>
      <c r="N1605">
        <v>30</v>
      </c>
      <c r="O1605" t="b">
        <v>1</v>
      </c>
      <c r="P1605" t="s">
        <v>8274</v>
      </c>
      <c r="Q1605" t="str">
        <f t="shared" si="127"/>
        <v>music</v>
      </c>
      <c r="R1605" t="str">
        <f t="shared" si="128"/>
        <v>rock</v>
      </c>
      <c r="S1605">
        <f t="shared" si="129"/>
        <v>2011</v>
      </c>
    </row>
    <row r="1606" spans="1:19" ht="46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s="17">
        <f t="shared" si="125"/>
        <v>1.2210714285714286</v>
      </c>
      <c r="G1606" t="s">
        <v>8218</v>
      </c>
      <c r="H1606" t="s">
        <v>8223</v>
      </c>
      <c r="I1606" t="s">
        <v>8245</v>
      </c>
      <c r="J1606">
        <v>1332011835</v>
      </c>
      <c r="K1606" s="10">
        <v>1328559435</v>
      </c>
      <c r="L1606" s="15">
        <f t="shared" si="126"/>
        <v>40945.845312500001</v>
      </c>
      <c r="M1606" t="b">
        <v>0</v>
      </c>
      <c r="N1606">
        <v>70</v>
      </c>
      <c r="O1606" t="b">
        <v>1</v>
      </c>
      <c r="P1606" t="s">
        <v>8274</v>
      </c>
      <c r="Q1606" t="str">
        <f t="shared" si="127"/>
        <v>music</v>
      </c>
      <c r="R1606" t="str">
        <f t="shared" si="128"/>
        <v>rock</v>
      </c>
      <c r="S1606">
        <f t="shared" si="129"/>
        <v>2012</v>
      </c>
    </row>
    <row r="1607" spans="1:19" ht="46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s="17">
        <f t="shared" si="125"/>
        <v>1.0069333333333335</v>
      </c>
      <c r="G1607" t="s">
        <v>8218</v>
      </c>
      <c r="H1607" t="s">
        <v>8223</v>
      </c>
      <c r="I1607" t="s">
        <v>8245</v>
      </c>
      <c r="J1607">
        <v>1312182000</v>
      </c>
      <c r="K1607" s="10">
        <v>1311380313</v>
      </c>
      <c r="L1607" s="15">
        <f t="shared" si="126"/>
        <v>40747.012881944444</v>
      </c>
      <c r="M1607" t="b">
        <v>0</v>
      </c>
      <c r="N1607">
        <v>44</v>
      </c>
      <c r="O1607" t="b">
        <v>1</v>
      </c>
      <c r="P1607" t="s">
        <v>8274</v>
      </c>
      <c r="Q1607" t="str">
        <f t="shared" si="127"/>
        <v>music</v>
      </c>
      <c r="R1607" t="str">
        <f t="shared" si="128"/>
        <v>rock</v>
      </c>
      <c r="S1607">
        <f t="shared" si="129"/>
        <v>2011</v>
      </c>
    </row>
    <row r="1608" spans="1:19" ht="46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s="17">
        <f t="shared" si="125"/>
        <v>1.01004125</v>
      </c>
      <c r="G1608" t="s">
        <v>8218</v>
      </c>
      <c r="H1608" t="s">
        <v>8223</v>
      </c>
      <c r="I1608" t="s">
        <v>8245</v>
      </c>
      <c r="J1608">
        <v>1300930838</v>
      </c>
      <c r="K1608" s="10">
        <v>1293158438</v>
      </c>
      <c r="L1608" s="15">
        <f t="shared" si="126"/>
        <v>40536.111550925925</v>
      </c>
      <c r="M1608" t="b">
        <v>0</v>
      </c>
      <c r="N1608">
        <v>92</v>
      </c>
      <c r="O1608" t="b">
        <v>1</v>
      </c>
      <c r="P1608" t="s">
        <v>8274</v>
      </c>
      <c r="Q1608" t="str">
        <f t="shared" si="127"/>
        <v>music</v>
      </c>
      <c r="R1608" t="str">
        <f t="shared" si="128"/>
        <v>rock</v>
      </c>
      <c r="S1608">
        <f t="shared" si="129"/>
        <v>2010</v>
      </c>
    </row>
    <row r="1609" spans="1:19" ht="46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s="17">
        <f t="shared" si="125"/>
        <v>1.4511000000000001</v>
      </c>
      <c r="G1609" t="s">
        <v>8218</v>
      </c>
      <c r="H1609" t="s">
        <v>8223</v>
      </c>
      <c r="I1609" t="s">
        <v>8245</v>
      </c>
      <c r="J1609">
        <v>1339701851</v>
      </c>
      <c r="K1609" s="10">
        <v>1337887451</v>
      </c>
      <c r="L1609" s="15">
        <f t="shared" si="126"/>
        <v>41053.80846064815</v>
      </c>
      <c r="M1609" t="b">
        <v>0</v>
      </c>
      <c r="N1609">
        <v>205</v>
      </c>
      <c r="O1609" t="b">
        <v>1</v>
      </c>
      <c r="P1609" t="s">
        <v>8274</v>
      </c>
      <c r="Q1609" t="str">
        <f t="shared" si="127"/>
        <v>music</v>
      </c>
      <c r="R1609" t="str">
        <f t="shared" si="128"/>
        <v>rock</v>
      </c>
      <c r="S1609">
        <f t="shared" si="129"/>
        <v>2012</v>
      </c>
    </row>
    <row r="1610" spans="1:19" ht="3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s="17">
        <f t="shared" si="125"/>
        <v>1.0125</v>
      </c>
      <c r="G1610" t="s">
        <v>8218</v>
      </c>
      <c r="H1610" t="s">
        <v>8223</v>
      </c>
      <c r="I1610" t="s">
        <v>8245</v>
      </c>
      <c r="J1610">
        <v>1388553960</v>
      </c>
      <c r="K1610" s="10">
        <v>1385754986</v>
      </c>
      <c r="L1610" s="15">
        <f t="shared" si="126"/>
        <v>41607.83085648148</v>
      </c>
      <c r="M1610" t="b">
        <v>0</v>
      </c>
      <c r="N1610">
        <v>23</v>
      </c>
      <c r="O1610" t="b">
        <v>1</v>
      </c>
      <c r="P1610" t="s">
        <v>8274</v>
      </c>
      <c r="Q1610" t="str">
        <f t="shared" si="127"/>
        <v>music</v>
      </c>
      <c r="R1610" t="str">
        <f t="shared" si="128"/>
        <v>rock</v>
      </c>
      <c r="S1610">
        <f t="shared" si="129"/>
        <v>2013</v>
      </c>
    </row>
    <row r="1611" spans="1:19" ht="46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s="17">
        <f t="shared" si="125"/>
        <v>1.1833333333333333</v>
      </c>
      <c r="G1611" t="s">
        <v>8218</v>
      </c>
      <c r="H1611" t="s">
        <v>8223</v>
      </c>
      <c r="I1611" t="s">
        <v>8245</v>
      </c>
      <c r="J1611">
        <v>1320220800</v>
      </c>
      <c r="K1611" s="10">
        <v>1315612909</v>
      </c>
      <c r="L1611" s="15">
        <f t="shared" si="126"/>
        <v>40796.001261574071</v>
      </c>
      <c r="M1611" t="b">
        <v>0</v>
      </c>
      <c r="N1611">
        <v>4</v>
      </c>
      <c r="O1611" t="b">
        <v>1</v>
      </c>
      <c r="P1611" t="s">
        <v>8274</v>
      </c>
      <c r="Q1611" t="str">
        <f t="shared" si="127"/>
        <v>music</v>
      </c>
      <c r="R1611" t="str">
        <f t="shared" si="128"/>
        <v>rock</v>
      </c>
      <c r="S1611">
        <f t="shared" si="129"/>
        <v>2011</v>
      </c>
    </row>
    <row r="1612" spans="1:19" ht="3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s="17">
        <f t="shared" si="125"/>
        <v>2.7185000000000001</v>
      </c>
      <c r="G1612" t="s">
        <v>8218</v>
      </c>
      <c r="H1612" t="s">
        <v>8223</v>
      </c>
      <c r="I1612" t="s">
        <v>8245</v>
      </c>
      <c r="J1612">
        <v>1355609510</v>
      </c>
      <c r="K1612" s="10">
        <v>1353017510</v>
      </c>
      <c r="L1612" s="15">
        <f t="shared" si="126"/>
        <v>41228.924884259257</v>
      </c>
      <c r="M1612" t="b">
        <v>0</v>
      </c>
      <c r="N1612">
        <v>112</v>
      </c>
      <c r="O1612" t="b">
        <v>1</v>
      </c>
      <c r="P1612" t="s">
        <v>8274</v>
      </c>
      <c r="Q1612" t="str">
        <f t="shared" si="127"/>
        <v>music</v>
      </c>
      <c r="R1612" t="str">
        <f t="shared" si="128"/>
        <v>rock</v>
      </c>
      <c r="S1612">
        <f t="shared" si="129"/>
        <v>2012</v>
      </c>
    </row>
    <row r="1613" spans="1:19" ht="16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s="17">
        <f t="shared" si="125"/>
        <v>1.25125</v>
      </c>
      <c r="G1613" t="s">
        <v>8218</v>
      </c>
      <c r="H1613" t="s">
        <v>8223</v>
      </c>
      <c r="I1613" t="s">
        <v>8245</v>
      </c>
      <c r="J1613">
        <v>1370390432</v>
      </c>
      <c r="K1613" s="10">
        <v>1368576032</v>
      </c>
      <c r="L1613" s="15">
        <f t="shared" si="126"/>
        <v>41409.00037037037</v>
      </c>
      <c r="M1613" t="b">
        <v>0</v>
      </c>
      <c r="N1613">
        <v>27</v>
      </c>
      <c r="O1613" t="b">
        <v>1</v>
      </c>
      <c r="P1613" t="s">
        <v>8274</v>
      </c>
      <c r="Q1613" t="str">
        <f t="shared" si="127"/>
        <v>music</v>
      </c>
      <c r="R1613" t="str">
        <f t="shared" si="128"/>
        <v>rock</v>
      </c>
      <c r="S1613">
        <f t="shared" si="129"/>
        <v>2013</v>
      </c>
    </row>
    <row r="1614" spans="1:19" ht="3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s="17">
        <f t="shared" si="125"/>
        <v>1.1000000000000001</v>
      </c>
      <c r="G1614" t="s">
        <v>8218</v>
      </c>
      <c r="H1614" t="s">
        <v>8223</v>
      </c>
      <c r="I1614" t="s">
        <v>8245</v>
      </c>
      <c r="J1614">
        <v>1357160384</v>
      </c>
      <c r="K1614" s="10">
        <v>1354568384</v>
      </c>
      <c r="L1614" s="15">
        <f t="shared" si="126"/>
        <v>41246.874814814815</v>
      </c>
      <c r="M1614" t="b">
        <v>0</v>
      </c>
      <c r="N1614">
        <v>11</v>
      </c>
      <c r="O1614" t="b">
        <v>1</v>
      </c>
      <c r="P1614" t="s">
        <v>8274</v>
      </c>
      <c r="Q1614" t="str">
        <f t="shared" si="127"/>
        <v>music</v>
      </c>
      <c r="R1614" t="str">
        <f t="shared" si="128"/>
        <v>rock</v>
      </c>
      <c r="S1614">
        <f t="shared" si="129"/>
        <v>2012</v>
      </c>
    </row>
    <row r="1615" spans="1:19" ht="46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s="17">
        <f t="shared" si="125"/>
        <v>1.0149999999999999</v>
      </c>
      <c r="G1615" t="s">
        <v>8218</v>
      </c>
      <c r="H1615" t="s">
        <v>8223</v>
      </c>
      <c r="I1615" t="s">
        <v>8245</v>
      </c>
      <c r="J1615">
        <v>1342921202</v>
      </c>
      <c r="K1615" s="10">
        <v>1340329202</v>
      </c>
      <c r="L1615" s="15">
        <f t="shared" si="126"/>
        <v>41082.069467592592</v>
      </c>
      <c r="M1615" t="b">
        <v>0</v>
      </c>
      <c r="N1615">
        <v>26</v>
      </c>
      <c r="O1615" t="b">
        <v>1</v>
      </c>
      <c r="P1615" t="s">
        <v>8274</v>
      </c>
      <c r="Q1615" t="str">
        <f t="shared" si="127"/>
        <v>music</v>
      </c>
      <c r="R1615" t="str">
        <f t="shared" si="128"/>
        <v>rock</v>
      </c>
      <c r="S1615">
        <f t="shared" si="129"/>
        <v>2012</v>
      </c>
    </row>
    <row r="1616" spans="1:19" ht="46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s="17">
        <f t="shared" si="125"/>
        <v>1.0269999999999999</v>
      </c>
      <c r="G1616" t="s">
        <v>8218</v>
      </c>
      <c r="H1616" t="s">
        <v>8223</v>
      </c>
      <c r="I1616" t="s">
        <v>8245</v>
      </c>
      <c r="J1616">
        <v>1407085200</v>
      </c>
      <c r="K1616" s="10">
        <v>1401924769</v>
      </c>
      <c r="L1616" s="15">
        <f t="shared" si="126"/>
        <v>41794.981122685189</v>
      </c>
      <c r="M1616" t="b">
        <v>0</v>
      </c>
      <c r="N1616">
        <v>77</v>
      </c>
      <c r="O1616" t="b">
        <v>1</v>
      </c>
      <c r="P1616" t="s">
        <v>8274</v>
      </c>
      <c r="Q1616" t="str">
        <f t="shared" si="127"/>
        <v>music</v>
      </c>
      <c r="R1616" t="str">
        <f t="shared" si="128"/>
        <v>rock</v>
      </c>
      <c r="S1616">
        <f t="shared" si="129"/>
        <v>2014</v>
      </c>
    </row>
    <row r="1617" spans="1:19" ht="46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s="17">
        <f t="shared" si="125"/>
        <v>1.1412500000000001</v>
      </c>
      <c r="G1617" t="s">
        <v>8218</v>
      </c>
      <c r="H1617" t="s">
        <v>8223</v>
      </c>
      <c r="I1617" t="s">
        <v>8245</v>
      </c>
      <c r="J1617">
        <v>1323742396</v>
      </c>
      <c r="K1617" s="10">
        <v>1319850796</v>
      </c>
      <c r="L1617" s="15">
        <f t="shared" si="126"/>
        <v>40845.050879629627</v>
      </c>
      <c r="M1617" t="b">
        <v>0</v>
      </c>
      <c r="N1617">
        <v>136</v>
      </c>
      <c r="O1617" t="b">
        <v>1</v>
      </c>
      <c r="P1617" t="s">
        <v>8274</v>
      </c>
      <c r="Q1617" t="str">
        <f t="shared" si="127"/>
        <v>music</v>
      </c>
      <c r="R1617" t="str">
        <f t="shared" si="128"/>
        <v>rock</v>
      </c>
      <c r="S1617">
        <f t="shared" si="129"/>
        <v>2011</v>
      </c>
    </row>
    <row r="1618" spans="1:19" ht="46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s="17">
        <f t="shared" si="125"/>
        <v>1.042</v>
      </c>
      <c r="G1618" t="s">
        <v>8218</v>
      </c>
      <c r="H1618" t="s">
        <v>8223</v>
      </c>
      <c r="I1618" t="s">
        <v>8245</v>
      </c>
      <c r="J1618">
        <v>1353621600</v>
      </c>
      <c r="K1618" s="10">
        <v>1350061821</v>
      </c>
      <c r="L1618" s="15">
        <f t="shared" si="126"/>
        <v>41194.715520833335</v>
      </c>
      <c r="M1618" t="b">
        <v>0</v>
      </c>
      <c r="N1618">
        <v>157</v>
      </c>
      <c r="O1618" t="b">
        <v>1</v>
      </c>
      <c r="P1618" t="s">
        <v>8274</v>
      </c>
      <c r="Q1618" t="str">
        <f t="shared" si="127"/>
        <v>music</v>
      </c>
      <c r="R1618" t="str">
        <f t="shared" si="128"/>
        <v>rock</v>
      </c>
      <c r="S1618">
        <f t="shared" si="129"/>
        <v>2012</v>
      </c>
    </row>
    <row r="1619" spans="1:19" ht="3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s="17">
        <f t="shared" si="125"/>
        <v>1.4585714285714286</v>
      </c>
      <c r="G1619" t="s">
        <v>8218</v>
      </c>
      <c r="H1619" t="s">
        <v>8223</v>
      </c>
      <c r="I1619" t="s">
        <v>8245</v>
      </c>
      <c r="J1619">
        <v>1383332400</v>
      </c>
      <c r="K1619" s="10">
        <v>1380470188</v>
      </c>
      <c r="L1619" s="15">
        <f t="shared" si="126"/>
        <v>41546.664212962962</v>
      </c>
      <c r="M1619" t="b">
        <v>0</v>
      </c>
      <c r="N1619">
        <v>158</v>
      </c>
      <c r="O1619" t="b">
        <v>1</v>
      </c>
      <c r="P1619" t="s">
        <v>8274</v>
      </c>
      <c r="Q1619" t="str">
        <f t="shared" si="127"/>
        <v>music</v>
      </c>
      <c r="R1619" t="str">
        <f t="shared" si="128"/>
        <v>rock</v>
      </c>
      <c r="S1619">
        <f t="shared" si="129"/>
        <v>2013</v>
      </c>
    </row>
    <row r="1620" spans="1:19" ht="3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s="17">
        <f t="shared" si="125"/>
        <v>1.0506666666666666</v>
      </c>
      <c r="G1620" t="s">
        <v>8218</v>
      </c>
      <c r="H1620" t="s">
        <v>8223</v>
      </c>
      <c r="I1620" t="s">
        <v>8245</v>
      </c>
      <c r="J1620">
        <v>1362757335</v>
      </c>
      <c r="K1620" s="10">
        <v>1359301335</v>
      </c>
      <c r="L1620" s="15">
        <f t="shared" si="126"/>
        <v>41301.654340277775</v>
      </c>
      <c r="M1620" t="b">
        <v>0</v>
      </c>
      <c r="N1620">
        <v>27</v>
      </c>
      <c r="O1620" t="b">
        <v>1</v>
      </c>
      <c r="P1620" t="s">
        <v>8274</v>
      </c>
      <c r="Q1620" t="str">
        <f t="shared" si="127"/>
        <v>music</v>
      </c>
      <c r="R1620" t="str">
        <f t="shared" si="128"/>
        <v>rock</v>
      </c>
      <c r="S1620">
        <f t="shared" si="129"/>
        <v>2013</v>
      </c>
    </row>
    <row r="1621" spans="1:19" ht="46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s="17">
        <f t="shared" si="125"/>
        <v>1.3333333333333333</v>
      </c>
      <c r="G1621" t="s">
        <v>8218</v>
      </c>
      <c r="H1621" t="s">
        <v>8223</v>
      </c>
      <c r="I1621" t="s">
        <v>8245</v>
      </c>
      <c r="J1621">
        <v>1410755286</v>
      </c>
      <c r="K1621" s="10">
        <v>1408940886</v>
      </c>
      <c r="L1621" s="15">
        <f t="shared" si="126"/>
        <v>41876.186180555553</v>
      </c>
      <c r="M1621" t="b">
        <v>0</v>
      </c>
      <c r="N1621">
        <v>23</v>
      </c>
      <c r="O1621" t="b">
        <v>1</v>
      </c>
      <c r="P1621" t="s">
        <v>8274</v>
      </c>
      <c r="Q1621" t="str">
        <f t="shared" si="127"/>
        <v>music</v>
      </c>
      <c r="R1621" t="str">
        <f t="shared" si="128"/>
        <v>rock</v>
      </c>
      <c r="S1621">
        <f t="shared" si="129"/>
        <v>2014</v>
      </c>
    </row>
    <row r="1622" spans="1:19" ht="3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s="17">
        <f t="shared" si="125"/>
        <v>1.1299999999999999</v>
      </c>
      <c r="G1622" t="s">
        <v>8218</v>
      </c>
      <c r="H1622" t="s">
        <v>8223</v>
      </c>
      <c r="I1622" t="s">
        <v>8245</v>
      </c>
      <c r="J1622">
        <v>1361606940</v>
      </c>
      <c r="K1622" s="10">
        <v>1361002140</v>
      </c>
      <c r="L1622" s="15">
        <f t="shared" si="126"/>
        <v>41321.339583333334</v>
      </c>
      <c r="M1622" t="b">
        <v>0</v>
      </c>
      <c r="N1622">
        <v>17</v>
      </c>
      <c r="O1622" t="b">
        <v>1</v>
      </c>
      <c r="P1622" t="s">
        <v>8274</v>
      </c>
      <c r="Q1622" t="str">
        <f t="shared" si="127"/>
        <v>music</v>
      </c>
      <c r="R1622" t="str">
        <f t="shared" si="128"/>
        <v>rock</v>
      </c>
      <c r="S1622">
        <f t="shared" si="129"/>
        <v>2013</v>
      </c>
    </row>
    <row r="1623" spans="1:19" ht="46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s="17">
        <f t="shared" si="125"/>
        <v>1.212</v>
      </c>
      <c r="G1623" t="s">
        <v>8218</v>
      </c>
      <c r="H1623" t="s">
        <v>8223</v>
      </c>
      <c r="I1623" t="s">
        <v>8245</v>
      </c>
      <c r="J1623">
        <v>1338177540</v>
      </c>
      <c r="K1623" s="10">
        <v>1333550015</v>
      </c>
      <c r="L1623" s="15">
        <f t="shared" si="126"/>
        <v>41003.60665509259</v>
      </c>
      <c r="M1623" t="b">
        <v>0</v>
      </c>
      <c r="N1623">
        <v>37</v>
      </c>
      <c r="O1623" t="b">
        <v>1</v>
      </c>
      <c r="P1623" t="s">
        <v>8274</v>
      </c>
      <c r="Q1623" t="str">
        <f t="shared" si="127"/>
        <v>music</v>
      </c>
      <c r="R1623" t="str">
        <f t="shared" si="128"/>
        <v>rock</v>
      </c>
      <c r="S1623">
        <f t="shared" si="129"/>
        <v>2012</v>
      </c>
    </row>
    <row r="1624" spans="1:19" ht="46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s="17">
        <f t="shared" si="125"/>
        <v>1.0172463768115942</v>
      </c>
      <c r="G1624" t="s">
        <v>8218</v>
      </c>
      <c r="H1624" t="s">
        <v>8223</v>
      </c>
      <c r="I1624" t="s">
        <v>8245</v>
      </c>
      <c r="J1624">
        <v>1418803140</v>
      </c>
      <c r="K1624" s="10">
        <v>1415343874</v>
      </c>
      <c r="L1624" s="15">
        <f t="shared" si="126"/>
        <v>41950.294837962967</v>
      </c>
      <c r="M1624" t="b">
        <v>0</v>
      </c>
      <c r="N1624">
        <v>65</v>
      </c>
      <c r="O1624" t="b">
        <v>1</v>
      </c>
      <c r="P1624" t="s">
        <v>8274</v>
      </c>
      <c r="Q1624" t="str">
        <f t="shared" si="127"/>
        <v>music</v>
      </c>
      <c r="R1624" t="str">
        <f t="shared" si="128"/>
        <v>rock</v>
      </c>
      <c r="S1624">
        <f t="shared" si="129"/>
        <v>2014</v>
      </c>
    </row>
    <row r="1625" spans="1:19" ht="46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s="17">
        <f t="shared" si="125"/>
        <v>1.0106666666666666</v>
      </c>
      <c r="G1625" t="s">
        <v>8218</v>
      </c>
      <c r="H1625" t="s">
        <v>8224</v>
      </c>
      <c r="I1625" t="s">
        <v>8246</v>
      </c>
      <c r="J1625">
        <v>1377621089</v>
      </c>
      <c r="K1625" s="10">
        <v>1372437089</v>
      </c>
      <c r="L1625" s="15">
        <f t="shared" si="126"/>
        <v>41453.688530092593</v>
      </c>
      <c r="M1625" t="b">
        <v>0</v>
      </c>
      <c r="N1625">
        <v>18</v>
      </c>
      <c r="O1625" t="b">
        <v>1</v>
      </c>
      <c r="P1625" t="s">
        <v>8274</v>
      </c>
      <c r="Q1625" t="str">
        <f t="shared" si="127"/>
        <v>music</v>
      </c>
      <c r="R1625" t="str">
        <f t="shared" si="128"/>
        <v>rock</v>
      </c>
      <c r="S1625">
        <f t="shared" si="129"/>
        <v>2013</v>
      </c>
    </row>
    <row r="1626" spans="1:19" ht="3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s="17">
        <f t="shared" si="125"/>
        <v>1.18</v>
      </c>
      <c r="G1626" t="s">
        <v>8218</v>
      </c>
      <c r="H1626" t="s">
        <v>8223</v>
      </c>
      <c r="I1626" t="s">
        <v>8245</v>
      </c>
      <c r="J1626">
        <v>1357721335</v>
      </c>
      <c r="K1626" s="10">
        <v>1354265335</v>
      </c>
      <c r="L1626" s="15">
        <f t="shared" si="126"/>
        <v>41243.367303240739</v>
      </c>
      <c r="M1626" t="b">
        <v>0</v>
      </c>
      <c r="N1626">
        <v>25</v>
      </c>
      <c r="O1626" t="b">
        <v>1</v>
      </c>
      <c r="P1626" t="s">
        <v>8274</v>
      </c>
      <c r="Q1626" t="str">
        <f t="shared" si="127"/>
        <v>music</v>
      </c>
      <c r="R1626" t="str">
        <f t="shared" si="128"/>
        <v>rock</v>
      </c>
      <c r="S1626">
        <f t="shared" si="129"/>
        <v>2012</v>
      </c>
    </row>
    <row r="1627" spans="1:19" ht="46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s="17">
        <f t="shared" si="125"/>
        <v>1.5533333333333332</v>
      </c>
      <c r="G1627" t="s">
        <v>8218</v>
      </c>
      <c r="H1627" t="s">
        <v>8223</v>
      </c>
      <c r="I1627" t="s">
        <v>8245</v>
      </c>
      <c r="J1627">
        <v>1347382053</v>
      </c>
      <c r="K1627" s="10">
        <v>1344962853</v>
      </c>
      <c r="L1627" s="15">
        <f t="shared" si="126"/>
        <v>41135.699687500004</v>
      </c>
      <c r="M1627" t="b">
        <v>0</v>
      </c>
      <c r="N1627">
        <v>104</v>
      </c>
      <c r="O1627" t="b">
        <v>1</v>
      </c>
      <c r="P1627" t="s">
        <v>8274</v>
      </c>
      <c r="Q1627" t="str">
        <f t="shared" si="127"/>
        <v>music</v>
      </c>
      <c r="R1627" t="str">
        <f t="shared" si="128"/>
        <v>rock</v>
      </c>
      <c r="S1627">
        <f t="shared" si="129"/>
        <v>2012</v>
      </c>
    </row>
    <row r="1628" spans="1:19" ht="46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s="17">
        <f t="shared" si="125"/>
        <v>1.0118750000000001</v>
      </c>
      <c r="G1628" t="s">
        <v>8218</v>
      </c>
      <c r="H1628" t="s">
        <v>8223</v>
      </c>
      <c r="I1628" t="s">
        <v>8245</v>
      </c>
      <c r="J1628">
        <v>1385932867</v>
      </c>
      <c r="K1628" s="10">
        <v>1383337267</v>
      </c>
      <c r="L1628" s="15">
        <f t="shared" si="126"/>
        <v>41579.847997685181</v>
      </c>
      <c r="M1628" t="b">
        <v>0</v>
      </c>
      <c r="N1628">
        <v>108</v>
      </c>
      <c r="O1628" t="b">
        <v>1</v>
      </c>
      <c r="P1628" t="s">
        <v>8274</v>
      </c>
      <c r="Q1628" t="str">
        <f t="shared" si="127"/>
        <v>music</v>
      </c>
      <c r="R1628" t="str">
        <f t="shared" si="128"/>
        <v>rock</v>
      </c>
      <c r="S1628">
        <f t="shared" si="129"/>
        <v>2013</v>
      </c>
    </row>
    <row r="1629" spans="1:19" ht="46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s="17">
        <f t="shared" si="125"/>
        <v>1.17</v>
      </c>
      <c r="G1629" t="s">
        <v>8218</v>
      </c>
      <c r="H1629" t="s">
        <v>8223</v>
      </c>
      <c r="I1629" t="s">
        <v>8245</v>
      </c>
      <c r="J1629">
        <v>1353905940</v>
      </c>
      <c r="K1629" s="10">
        <v>1351011489</v>
      </c>
      <c r="L1629" s="15">
        <f t="shared" si="126"/>
        <v>41205.707048611112</v>
      </c>
      <c r="M1629" t="b">
        <v>0</v>
      </c>
      <c r="N1629">
        <v>38</v>
      </c>
      <c r="O1629" t="b">
        <v>1</v>
      </c>
      <c r="P1629" t="s">
        <v>8274</v>
      </c>
      <c r="Q1629" t="str">
        <f t="shared" si="127"/>
        <v>music</v>
      </c>
      <c r="R1629" t="str">
        <f t="shared" si="128"/>
        <v>rock</v>
      </c>
      <c r="S1629">
        <f t="shared" si="129"/>
        <v>2012</v>
      </c>
    </row>
    <row r="1630" spans="1:19" ht="3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s="17">
        <f t="shared" si="125"/>
        <v>1.00925</v>
      </c>
      <c r="G1630" t="s">
        <v>8218</v>
      </c>
      <c r="H1630" t="s">
        <v>8223</v>
      </c>
      <c r="I1630" t="s">
        <v>8245</v>
      </c>
      <c r="J1630">
        <v>1403026882</v>
      </c>
      <c r="K1630" s="10">
        <v>1400175682</v>
      </c>
      <c r="L1630" s="15">
        <f t="shared" si="126"/>
        <v>41774.737060185187</v>
      </c>
      <c r="M1630" t="b">
        <v>0</v>
      </c>
      <c r="N1630">
        <v>88</v>
      </c>
      <c r="O1630" t="b">
        <v>1</v>
      </c>
      <c r="P1630" t="s">
        <v>8274</v>
      </c>
      <c r="Q1630" t="str">
        <f t="shared" si="127"/>
        <v>music</v>
      </c>
      <c r="R1630" t="str">
        <f t="shared" si="128"/>
        <v>rock</v>
      </c>
      <c r="S1630">
        <f t="shared" si="129"/>
        <v>2014</v>
      </c>
    </row>
    <row r="1631" spans="1:19" ht="3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s="17">
        <f t="shared" si="125"/>
        <v>1.0366666666666666</v>
      </c>
      <c r="G1631" t="s">
        <v>8218</v>
      </c>
      <c r="H1631" t="s">
        <v>8223</v>
      </c>
      <c r="I1631" t="s">
        <v>8245</v>
      </c>
      <c r="J1631">
        <v>1392929333</v>
      </c>
      <c r="K1631" s="10">
        <v>1389041333</v>
      </c>
      <c r="L1631" s="15">
        <f t="shared" si="126"/>
        <v>41645.867280092592</v>
      </c>
      <c r="M1631" t="b">
        <v>0</v>
      </c>
      <c r="N1631">
        <v>82</v>
      </c>
      <c r="O1631" t="b">
        <v>1</v>
      </c>
      <c r="P1631" t="s">
        <v>8274</v>
      </c>
      <c r="Q1631" t="str">
        <f t="shared" si="127"/>
        <v>music</v>
      </c>
      <c r="R1631" t="str">
        <f t="shared" si="128"/>
        <v>rock</v>
      </c>
      <c r="S1631">
        <f t="shared" si="129"/>
        <v>2014</v>
      </c>
    </row>
    <row r="1632" spans="1:19" ht="46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s="17">
        <f t="shared" si="125"/>
        <v>2.6524999999999999</v>
      </c>
      <c r="G1632" t="s">
        <v>8218</v>
      </c>
      <c r="H1632" t="s">
        <v>8223</v>
      </c>
      <c r="I1632" t="s">
        <v>8245</v>
      </c>
      <c r="J1632">
        <v>1330671540</v>
      </c>
      <c r="K1632" s="10">
        <v>1328040375</v>
      </c>
      <c r="L1632" s="15">
        <f t="shared" si="126"/>
        <v>40939.837673611109</v>
      </c>
      <c r="M1632" t="b">
        <v>0</v>
      </c>
      <c r="N1632">
        <v>126</v>
      </c>
      <c r="O1632" t="b">
        <v>1</v>
      </c>
      <c r="P1632" t="s">
        <v>8274</v>
      </c>
      <c r="Q1632" t="str">
        <f t="shared" si="127"/>
        <v>music</v>
      </c>
      <c r="R1632" t="str">
        <f t="shared" si="128"/>
        <v>rock</v>
      </c>
      <c r="S1632">
        <f t="shared" si="129"/>
        <v>2012</v>
      </c>
    </row>
    <row r="1633" spans="1:19" ht="46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s="17">
        <f t="shared" si="125"/>
        <v>1.5590999999999999</v>
      </c>
      <c r="G1633" t="s">
        <v>8218</v>
      </c>
      <c r="H1633" t="s">
        <v>8223</v>
      </c>
      <c r="I1633" t="s">
        <v>8245</v>
      </c>
      <c r="J1633">
        <v>1350074261</v>
      </c>
      <c r="K1633" s="10">
        <v>1347482261</v>
      </c>
      <c r="L1633" s="15">
        <f t="shared" si="126"/>
        <v>41164.859502314815</v>
      </c>
      <c r="M1633" t="b">
        <v>0</v>
      </c>
      <c r="N1633">
        <v>133</v>
      </c>
      <c r="O1633" t="b">
        <v>1</v>
      </c>
      <c r="P1633" t="s">
        <v>8274</v>
      </c>
      <c r="Q1633" t="str">
        <f t="shared" si="127"/>
        <v>music</v>
      </c>
      <c r="R1633" t="str">
        <f t="shared" si="128"/>
        <v>rock</v>
      </c>
      <c r="S1633">
        <f t="shared" si="129"/>
        <v>2012</v>
      </c>
    </row>
    <row r="1634" spans="1:19" ht="46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s="17">
        <f t="shared" si="125"/>
        <v>1.0162500000000001</v>
      </c>
      <c r="G1634" t="s">
        <v>8218</v>
      </c>
      <c r="H1634" t="s">
        <v>8223</v>
      </c>
      <c r="I1634" t="s">
        <v>8245</v>
      </c>
      <c r="J1634">
        <v>1316851854</v>
      </c>
      <c r="K1634" s="10">
        <v>1311667854</v>
      </c>
      <c r="L1634" s="15">
        <f t="shared" si="126"/>
        <v>40750.340902777782</v>
      </c>
      <c r="M1634" t="b">
        <v>0</v>
      </c>
      <c r="N1634">
        <v>47</v>
      </c>
      <c r="O1634" t="b">
        <v>1</v>
      </c>
      <c r="P1634" t="s">
        <v>8274</v>
      </c>
      <c r="Q1634" t="str">
        <f t="shared" si="127"/>
        <v>music</v>
      </c>
      <c r="R1634" t="str">
        <f t="shared" si="128"/>
        <v>rock</v>
      </c>
      <c r="S1634">
        <f t="shared" si="129"/>
        <v>2011</v>
      </c>
    </row>
    <row r="1635" spans="1:19" ht="46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s="17">
        <f t="shared" si="125"/>
        <v>1</v>
      </c>
      <c r="G1635" t="s">
        <v>8218</v>
      </c>
      <c r="H1635" t="s">
        <v>8223</v>
      </c>
      <c r="I1635" t="s">
        <v>8245</v>
      </c>
      <c r="J1635">
        <v>1326690000</v>
      </c>
      <c r="K1635" s="10">
        <v>1324329156</v>
      </c>
      <c r="L1635" s="15">
        <f t="shared" si="126"/>
        <v>40896.883750000001</v>
      </c>
      <c r="M1635" t="b">
        <v>0</v>
      </c>
      <c r="N1635">
        <v>58</v>
      </c>
      <c r="O1635" t="b">
        <v>1</v>
      </c>
      <c r="P1635" t="s">
        <v>8274</v>
      </c>
      <c r="Q1635" t="str">
        <f t="shared" si="127"/>
        <v>music</v>
      </c>
      <c r="R1635" t="str">
        <f t="shared" si="128"/>
        <v>rock</v>
      </c>
      <c r="S1635">
        <f t="shared" si="129"/>
        <v>2011</v>
      </c>
    </row>
    <row r="1636" spans="1:19" ht="3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s="17">
        <f t="shared" si="125"/>
        <v>1.0049999999999999</v>
      </c>
      <c r="G1636" t="s">
        <v>8218</v>
      </c>
      <c r="H1636" t="s">
        <v>8223</v>
      </c>
      <c r="I1636" t="s">
        <v>8245</v>
      </c>
      <c r="J1636">
        <v>1306994340</v>
      </c>
      <c r="K1636" s="10">
        <v>1303706001</v>
      </c>
      <c r="L1636" s="15">
        <f t="shared" si="126"/>
        <v>40658.189826388887</v>
      </c>
      <c r="M1636" t="b">
        <v>0</v>
      </c>
      <c r="N1636">
        <v>32</v>
      </c>
      <c r="O1636" t="b">
        <v>1</v>
      </c>
      <c r="P1636" t="s">
        <v>8274</v>
      </c>
      <c r="Q1636" t="str">
        <f t="shared" si="127"/>
        <v>music</v>
      </c>
      <c r="R1636" t="str">
        <f t="shared" si="128"/>
        <v>rock</v>
      </c>
      <c r="S1636">
        <f t="shared" si="129"/>
        <v>2011</v>
      </c>
    </row>
    <row r="1637" spans="1:19" ht="46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s="17">
        <f t="shared" si="125"/>
        <v>1.2529999999999999</v>
      </c>
      <c r="G1637" t="s">
        <v>8218</v>
      </c>
      <c r="H1637" t="s">
        <v>8223</v>
      </c>
      <c r="I1637" t="s">
        <v>8245</v>
      </c>
      <c r="J1637">
        <v>1468270261</v>
      </c>
      <c r="K1637" s="10">
        <v>1463086261</v>
      </c>
      <c r="L1637" s="15">
        <f t="shared" si="126"/>
        <v>42502.868761574078</v>
      </c>
      <c r="M1637" t="b">
        <v>0</v>
      </c>
      <c r="N1637">
        <v>37</v>
      </c>
      <c r="O1637" t="b">
        <v>1</v>
      </c>
      <c r="P1637" t="s">
        <v>8274</v>
      </c>
      <c r="Q1637" t="str">
        <f t="shared" si="127"/>
        <v>music</v>
      </c>
      <c r="R1637" t="str">
        <f t="shared" si="128"/>
        <v>rock</v>
      </c>
      <c r="S1637">
        <f t="shared" si="129"/>
        <v>2016</v>
      </c>
    </row>
    <row r="1638" spans="1:19" ht="46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s="17">
        <f t="shared" si="125"/>
        <v>1.0355555555555556</v>
      </c>
      <c r="G1638" t="s">
        <v>8218</v>
      </c>
      <c r="H1638" t="s">
        <v>8223</v>
      </c>
      <c r="I1638" t="s">
        <v>8245</v>
      </c>
      <c r="J1638">
        <v>1307851200</v>
      </c>
      <c r="K1638" s="10">
        <v>1304129088</v>
      </c>
      <c r="L1638" s="15">
        <f t="shared" si="126"/>
        <v>40663.08666666667</v>
      </c>
      <c r="M1638" t="b">
        <v>0</v>
      </c>
      <c r="N1638">
        <v>87</v>
      </c>
      <c r="O1638" t="b">
        <v>1</v>
      </c>
      <c r="P1638" t="s">
        <v>8274</v>
      </c>
      <c r="Q1638" t="str">
        <f t="shared" si="127"/>
        <v>music</v>
      </c>
      <c r="R1638" t="str">
        <f t="shared" si="128"/>
        <v>rock</v>
      </c>
      <c r="S1638">
        <f t="shared" si="129"/>
        <v>2011</v>
      </c>
    </row>
    <row r="1639" spans="1:19" ht="46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s="17">
        <f t="shared" si="125"/>
        <v>1.038</v>
      </c>
      <c r="G1639" t="s">
        <v>8218</v>
      </c>
      <c r="H1639" t="s">
        <v>8223</v>
      </c>
      <c r="I1639" t="s">
        <v>8245</v>
      </c>
      <c r="J1639">
        <v>1262302740</v>
      </c>
      <c r="K1639" s="10">
        <v>1257444140</v>
      </c>
      <c r="L1639" s="15">
        <f t="shared" si="126"/>
        <v>40122.751620370371</v>
      </c>
      <c r="M1639" t="b">
        <v>0</v>
      </c>
      <c r="N1639">
        <v>15</v>
      </c>
      <c r="O1639" t="b">
        <v>1</v>
      </c>
      <c r="P1639" t="s">
        <v>8274</v>
      </c>
      <c r="Q1639" t="str">
        <f t="shared" si="127"/>
        <v>music</v>
      </c>
      <c r="R1639" t="str">
        <f t="shared" si="128"/>
        <v>rock</v>
      </c>
      <c r="S1639">
        <f t="shared" si="129"/>
        <v>2009</v>
      </c>
    </row>
    <row r="1640" spans="1:19" ht="3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s="17">
        <f t="shared" si="125"/>
        <v>1.05</v>
      </c>
      <c r="G1640" t="s">
        <v>8218</v>
      </c>
      <c r="H1640" t="s">
        <v>8223</v>
      </c>
      <c r="I1640" t="s">
        <v>8245</v>
      </c>
      <c r="J1640">
        <v>1362086700</v>
      </c>
      <c r="K1640" s="10">
        <v>1358180968</v>
      </c>
      <c r="L1640" s="15">
        <f t="shared" si="126"/>
        <v>41288.68712962963</v>
      </c>
      <c r="M1640" t="b">
        <v>0</v>
      </c>
      <c r="N1640">
        <v>27</v>
      </c>
      <c r="O1640" t="b">
        <v>1</v>
      </c>
      <c r="P1640" t="s">
        <v>8274</v>
      </c>
      <c r="Q1640" t="str">
        <f t="shared" si="127"/>
        <v>music</v>
      </c>
      <c r="R1640" t="str">
        <f t="shared" si="128"/>
        <v>rock</v>
      </c>
      <c r="S1640">
        <f t="shared" si="129"/>
        <v>2013</v>
      </c>
    </row>
    <row r="1641" spans="1:19" ht="46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s="17">
        <f t="shared" si="125"/>
        <v>1</v>
      </c>
      <c r="G1641" t="s">
        <v>8218</v>
      </c>
      <c r="H1641" t="s">
        <v>8223</v>
      </c>
      <c r="I1641" t="s">
        <v>8245</v>
      </c>
      <c r="J1641">
        <v>1330789165</v>
      </c>
      <c r="K1641" s="10">
        <v>1328197165</v>
      </c>
      <c r="L1641" s="15">
        <f t="shared" si="126"/>
        <v>40941.652372685188</v>
      </c>
      <c r="M1641" t="b">
        <v>0</v>
      </c>
      <c r="N1641">
        <v>19</v>
      </c>
      <c r="O1641" t="b">
        <v>1</v>
      </c>
      <c r="P1641" t="s">
        <v>8274</v>
      </c>
      <c r="Q1641" t="str">
        <f t="shared" si="127"/>
        <v>music</v>
      </c>
      <c r="R1641" t="str">
        <f t="shared" si="128"/>
        <v>rock</v>
      </c>
      <c r="S1641">
        <f t="shared" si="129"/>
        <v>2012</v>
      </c>
    </row>
    <row r="1642" spans="1:19" ht="46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s="17">
        <f t="shared" si="125"/>
        <v>1.6986000000000001</v>
      </c>
      <c r="G1642" t="s">
        <v>8218</v>
      </c>
      <c r="H1642" t="s">
        <v>8223</v>
      </c>
      <c r="I1642" t="s">
        <v>8245</v>
      </c>
      <c r="J1642">
        <v>1280800740</v>
      </c>
      <c r="K1642" s="10">
        <v>1279603955</v>
      </c>
      <c r="L1642" s="15">
        <f t="shared" si="126"/>
        <v>40379.23096064815</v>
      </c>
      <c r="M1642" t="b">
        <v>0</v>
      </c>
      <c r="N1642">
        <v>17</v>
      </c>
      <c r="O1642" t="b">
        <v>1</v>
      </c>
      <c r="P1642" t="s">
        <v>8274</v>
      </c>
      <c r="Q1642" t="str">
        <f t="shared" si="127"/>
        <v>music</v>
      </c>
      <c r="R1642" t="str">
        <f t="shared" si="128"/>
        <v>rock</v>
      </c>
      <c r="S1642">
        <f t="shared" si="129"/>
        <v>2010</v>
      </c>
    </row>
    <row r="1643" spans="1:19" ht="3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s="17">
        <f t="shared" si="125"/>
        <v>1.014</v>
      </c>
      <c r="G1643" t="s">
        <v>8218</v>
      </c>
      <c r="H1643" t="s">
        <v>8223</v>
      </c>
      <c r="I1643" t="s">
        <v>8245</v>
      </c>
      <c r="J1643">
        <v>1418998744</v>
      </c>
      <c r="K1643" s="10">
        <v>1416406744</v>
      </c>
      <c r="L1643" s="15">
        <f t="shared" si="126"/>
        <v>41962.596574074079</v>
      </c>
      <c r="M1643" t="b">
        <v>0</v>
      </c>
      <c r="N1643">
        <v>26</v>
      </c>
      <c r="O1643" t="b">
        <v>1</v>
      </c>
      <c r="P1643" t="s">
        <v>8290</v>
      </c>
      <c r="Q1643" t="str">
        <f t="shared" si="127"/>
        <v>music</v>
      </c>
      <c r="R1643" t="str">
        <f t="shared" si="128"/>
        <v>pop</v>
      </c>
      <c r="S1643">
        <f t="shared" si="129"/>
        <v>2014</v>
      </c>
    </row>
    <row r="1644" spans="1:19" ht="46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s="17">
        <f t="shared" si="125"/>
        <v>1</v>
      </c>
      <c r="G1644" t="s">
        <v>8218</v>
      </c>
      <c r="H1644" t="s">
        <v>8223</v>
      </c>
      <c r="I1644" t="s">
        <v>8245</v>
      </c>
      <c r="J1644">
        <v>1308011727</v>
      </c>
      <c r="K1644" s="10">
        <v>1306283727</v>
      </c>
      <c r="L1644" s="15">
        <f t="shared" si="126"/>
        <v>40688.024618055555</v>
      </c>
      <c r="M1644" t="b">
        <v>0</v>
      </c>
      <c r="N1644">
        <v>28</v>
      </c>
      <c r="O1644" t="b">
        <v>1</v>
      </c>
      <c r="P1644" t="s">
        <v>8290</v>
      </c>
      <c r="Q1644" t="str">
        <f t="shared" si="127"/>
        <v>music</v>
      </c>
      <c r="R1644" t="str">
        <f t="shared" si="128"/>
        <v>pop</v>
      </c>
      <c r="S1644">
        <f t="shared" si="129"/>
        <v>2011</v>
      </c>
    </row>
    <row r="1645" spans="1:19" ht="3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s="17">
        <f t="shared" si="125"/>
        <v>1.2470000000000001</v>
      </c>
      <c r="G1645" t="s">
        <v>8218</v>
      </c>
      <c r="H1645" t="s">
        <v>8223</v>
      </c>
      <c r="I1645" t="s">
        <v>8245</v>
      </c>
      <c r="J1645">
        <v>1348516012</v>
      </c>
      <c r="K1645" s="10">
        <v>1345924012</v>
      </c>
      <c r="L1645" s="15">
        <f t="shared" si="126"/>
        <v>41146.824212962965</v>
      </c>
      <c r="M1645" t="b">
        <v>0</v>
      </c>
      <c r="N1645">
        <v>37</v>
      </c>
      <c r="O1645" t="b">
        <v>1</v>
      </c>
      <c r="P1645" t="s">
        <v>8290</v>
      </c>
      <c r="Q1645" t="str">
        <f t="shared" si="127"/>
        <v>music</v>
      </c>
      <c r="R1645" t="str">
        <f t="shared" si="128"/>
        <v>pop</v>
      </c>
      <c r="S1645">
        <f t="shared" si="129"/>
        <v>2012</v>
      </c>
    </row>
    <row r="1646" spans="1:19" ht="46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s="17">
        <f t="shared" si="125"/>
        <v>1.095</v>
      </c>
      <c r="G1646" t="s">
        <v>8218</v>
      </c>
      <c r="H1646" t="s">
        <v>8223</v>
      </c>
      <c r="I1646" t="s">
        <v>8245</v>
      </c>
      <c r="J1646">
        <v>1353551160</v>
      </c>
      <c r="K1646" s="10">
        <v>1348363560</v>
      </c>
      <c r="L1646" s="15">
        <f t="shared" si="126"/>
        <v>41175.05972222222</v>
      </c>
      <c r="M1646" t="b">
        <v>0</v>
      </c>
      <c r="N1646">
        <v>128</v>
      </c>
      <c r="O1646" t="b">
        <v>1</v>
      </c>
      <c r="P1646" t="s">
        <v>8290</v>
      </c>
      <c r="Q1646" t="str">
        <f t="shared" si="127"/>
        <v>music</v>
      </c>
      <c r="R1646" t="str">
        <f t="shared" si="128"/>
        <v>pop</v>
      </c>
      <c r="S1646">
        <f t="shared" si="129"/>
        <v>2012</v>
      </c>
    </row>
    <row r="1647" spans="1:19" ht="46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s="17">
        <f t="shared" si="125"/>
        <v>1.1080000000000001</v>
      </c>
      <c r="G1647" t="s">
        <v>8218</v>
      </c>
      <c r="H1647" t="s">
        <v>8223</v>
      </c>
      <c r="I1647" t="s">
        <v>8245</v>
      </c>
      <c r="J1647">
        <v>1379515740</v>
      </c>
      <c r="K1647" s="10">
        <v>1378306140</v>
      </c>
      <c r="L1647" s="15">
        <f t="shared" si="126"/>
        <v>41521.617361111115</v>
      </c>
      <c r="M1647" t="b">
        <v>0</v>
      </c>
      <c r="N1647">
        <v>10</v>
      </c>
      <c r="O1647" t="b">
        <v>1</v>
      </c>
      <c r="P1647" t="s">
        <v>8290</v>
      </c>
      <c r="Q1647" t="str">
        <f t="shared" si="127"/>
        <v>music</v>
      </c>
      <c r="R1647" t="str">
        <f t="shared" si="128"/>
        <v>pop</v>
      </c>
      <c r="S1647">
        <f t="shared" si="129"/>
        <v>2013</v>
      </c>
    </row>
    <row r="1648" spans="1:19" ht="46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s="17">
        <f t="shared" si="125"/>
        <v>1.1020000000000001</v>
      </c>
      <c r="G1648" t="s">
        <v>8218</v>
      </c>
      <c r="H1648" t="s">
        <v>8224</v>
      </c>
      <c r="I1648" t="s">
        <v>8246</v>
      </c>
      <c r="J1648">
        <v>1408039860</v>
      </c>
      <c r="K1648" s="10">
        <v>1405248503</v>
      </c>
      <c r="L1648" s="15">
        <f t="shared" si="126"/>
        <v>41833.450266203705</v>
      </c>
      <c r="M1648" t="b">
        <v>0</v>
      </c>
      <c r="N1648">
        <v>83</v>
      </c>
      <c r="O1648" t="b">
        <v>1</v>
      </c>
      <c r="P1648" t="s">
        <v>8290</v>
      </c>
      <c r="Q1648" t="str">
        <f t="shared" si="127"/>
        <v>music</v>
      </c>
      <c r="R1648" t="str">
        <f t="shared" si="128"/>
        <v>pop</v>
      </c>
      <c r="S1648">
        <f t="shared" si="129"/>
        <v>2014</v>
      </c>
    </row>
    <row r="1649" spans="1:19" ht="46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s="17">
        <f t="shared" si="125"/>
        <v>1.0471999999999999</v>
      </c>
      <c r="G1649" t="s">
        <v>8218</v>
      </c>
      <c r="H1649" t="s">
        <v>8223</v>
      </c>
      <c r="I1649" t="s">
        <v>8245</v>
      </c>
      <c r="J1649">
        <v>1339235377</v>
      </c>
      <c r="K1649" s="10">
        <v>1336643377</v>
      </c>
      <c r="L1649" s="15">
        <f t="shared" si="126"/>
        <v>41039.409456018519</v>
      </c>
      <c r="M1649" t="b">
        <v>0</v>
      </c>
      <c r="N1649">
        <v>46</v>
      </c>
      <c r="O1649" t="b">
        <v>1</v>
      </c>
      <c r="P1649" t="s">
        <v>8290</v>
      </c>
      <c r="Q1649" t="str">
        <f t="shared" si="127"/>
        <v>music</v>
      </c>
      <c r="R1649" t="str">
        <f t="shared" si="128"/>
        <v>pop</v>
      </c>
      <c r="S1649">
        <f t="shared" si="129"/>
        <v>2012</v>
      </c>
    </row>
    <row r="1650" spans="1:19" ht="46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s="17">
        <f t="shared" si="125"/>
        <v>1.2526086956521738</v>
      </c>
      <c r="G1650" t="s">
        <v>8218</v>
      </c>
      <c r="H1650" t="s">
        <v>8223</v>
      </c>
      <c r="I1650" t="s">
        <v>8245</v>
      </c>
      <c r="J1650">
        <v>1300636482</v>
      </c>
      <c r="K1650" s="10">
        <v>1298048082</v>
      </c>
      <c r="L1650" s="15">
        <f t="shared" si="126"/>
        <v>40592.704652777778</v>
      </c>
      <c r="M1650" t="b">
        <v>0</v>
      </c>
      <c r="N1650">
        <v>90</v>
      </c>
      <c r="O1650" t="b">
        <v>1</v>
      </c>
      <c r="P1650" t="s">
        <v>8290</v>
      </c>
      <c r="Q1650" t="str">
        <f t="shared" si="127"/>
        <v>music</v>
      </c>
      <c r="R1650" t="str">
        <f t="shared" si="128"/>
        <v>pop</v>
      </c>
      <c r="S1650">
        <f t="shared" si="129"/>
        <v>2011</v>
      </c>
    </row>
    <row r="1651" spans="1:19" ht="46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s="17">
        <f t="shared" si="125"/>
        <v>1.0058763157894737</v>
      </c>
      <c r="G1651" t="s">
        <v>8218</v>
      </c>
      <c r="H1651" t="s">
        <v>8223</v>
      </c>
      <c r="I1651" t="s">
        <v>8245</v>
      </c>
      <c r="J1651">
        <v>1400862355</v>
      </c>
      <c r="K1651" s="10">
        <v>1396974355</v>
      </c>
      <c r="L1651" s="15">
        <f t="shared" si="126"/>
        <v>41737.684664351851</v>
      </c>
      <c r="M1651" t="b">
        <v>0</v>
      </c>
      <c r="N1651">
        <v>81</v>
      </c>
      <c r="O1651" t="b">
        <v>1</v>
      </c>
      <c r="P1651" t="s">
        <v>8290</v>
      </c>
      <c r="Q1651" t="str">
        <f t="shared" si="127"/>
        <v>music</v>
      </c>
      <c r="R1651" t="str">
        <f t="shared" si="128"/>
        <v>pop</v>
      </c>
      <c r="S1651">
        <f t="shared" si="129"/>
        <v>2014</v>
      </c>
    </row>
    <row r="1652" spans="1:19" ht="3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s="17">
        <f t="shared" si="125"/>
        <v>1.4155</v>
      </c>
      <c r="G1652" t="s">
        <v>8218</v>
      </c>
      <c r="H1652" t="s">
        <v>8223</v>
      </c>
      <c r="I1652" t="s">
        <v>8245</v>
      </c>
      <c r="J1652">
        <v>1381314437</v>
      </c>
      <c r="K1652" s="10">
        <v>1378722437</v>
      </c>
      <c r="L1652" s="15">
        <f t="shared" si="126"/>
        <v>41526.435613425929</v>
      </c>
      <c r="M1652" t="b">
        <v>0</v>
      </c>
      <c r="N1652">
        <v>32</v>
      </c>
      <c r="O1652" t="b">
        <v>1</v>
      </c>
      <c r="P1652" t="s">
        <v>8290</v>
      </c>
      <c r="Q1652" t="str">
        <f t="shared" si="127"/>
        <v>music</v>
      </c>
      <c r="R1652" t="str">
        <f t="shared" si="128"/>
        <v>pop</v>
      </c>
      <c r="S1652">
        <f t="shared" si="129"/>
        <v>2013</v>
      </c>
    </row>
    <row r="1653" spans="1:19" ht="46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s="17">
        <f t="shared" si="125"/>
        <v>1.0075000000000001</v>
      </c>
      <c r="G1653" t="s">
        <v>8218</v>
      </c>
      <c r="H1653" t="s">
        <v>8223</v>
      </c>
      <c r="I1653" t="s">
        <v>8245</v>
      </c>
      <c r="J1653">
        <v>1303801140</v>
      </c>
      <c r="K1653" s="10">
        <v>1300916220</v>
      </c>
      <c r="L1653" s="15">
        <f t="shared" si="126"/>
        <v>40625.900694444441</v>
      </c>
      <c r="M1653" t="b">
        <v>0</v>
      </c>
      <c r="N1653">
        <v>20</v>
      </c>
      <c r="O1653" t="b">
        <v>1</v>
      </c>
      <c r="P1653" t="s">
        <v>8290</v>
      </c>
      <c r="Q1653" t="str">
        <f t="shared" si="127"/>
        <v>music</v>
      </c>
      <c r="R1653" t="str">
        <f t="shared" si="128"/>
        <v>pop</v>
      </c>
      <c r="S1653">
        <f t="shared" si="129"/>
        <v>2011</v>
      </c>
    </row>
    <row r="1654" spans="1:19" ht="46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s="17">
        <f t="shared" si="125"/>
        <v>1.0066666666666666</v>
      </c>
      <c r="G1654" t="s">
        <v>8218</v>
      </c>
      <c r="H1654" t="s">
        <v>8223</v>
      </c>
      <c r="I1654" t="s">
        <v>8245</v>
      </c>
      <c r="J1654">
        <v>1385297393</v>
      </c>
      <c r="K1654" s="10">
        <v>1382701793</v>
      </c>
      <c r="L1654" s="15">
        <f t="shared" si="126"/>
        <v>41572.492974537039</v>
      </c>
      <c r="M1654" t="b">
        <v>0</v>
      </c>
      <c r="N1654">
        <v>70</v>
      </c>
      <c r="O1654" t="b">
        <v>1</v>
      </c>
      <c r="P1654" t="s">
        <v>8290</v>
      </c>
      <c r="Q1654" t="str">
        <f t="shared" si="127"/>
        <v>music</v>
      </c>
      <c r="R1654" t="str">
        <f t="shared" si="128"/>
        <v>pop</v>
      </c>
      <c r="S1654">
        <f t="shared" si="129"/>
        <v>2013</v>
      </c>
    </row>
    <row r="1655" spans="1:19" ht="46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s="17">
        <f t="shared" si="125"/>
        <v>1.7423040000000001</v>
      </c>
      <c r="G1655" t="s">
        <v>8218</v>
      </c>
      <c r="H1655" t="s">
        <v>8223</v>
      </c>
      <c r="I1655" t="s">
        <v>8245</v>
      </c>
      <c r="J1655">
        <v>1303675296</v>
      </c>
      <c r="K1655" s="10">
        <v>1300996896</v>
      </c>
      <c r="L1655" s="15">
        <f t="shared" si="126"/>
        <v>40626.834444444445</v>
      </c>
      <c r="M1655" t="b">
        <v>0</v>
      </c>
      <c r="N1655">
        <v>168</v>
      </c>
      <c r="O1655" t="b">
        <v>1</v>
      </c>
      <c r="P1655" t="s">
        <v>8290</v>
      </c>
      <c r="Q1655" t="str">
        <f t="shared" si="127"/>
        <v>music</v>
      </c>
      <c r="R1655" t="str">
        <f t="shared" si="128"/>
        <v>pop</v>
      </c>
      <c r="S1655">
        <f t="shared" si="129"/>
        <v>2011</v>
      </c>
    </row>
    <row r="1656" spans="1:19" ht="46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s="17">
        <f t="shared" si="125"/>
        <v>1.199090909090909</v>
      </c>
      <c r="G1656" t="s">
        <v>8218</v>
      </c>
      <c r="H1656" t="s">
        <v>8223</v>
      </c>
      <c r="I1656" t="s">
        <v>8245</v>
      </c>
      <c r="J1656">
        <v>1334784160</v>
      </c>
      <c r="K1656" s="10">
        <v>1332192160</v>
      </c>
      <c r="L1656" s="15">
        <f t="shared" si="126"/>
        <v>40987.890740740739</v>
      </c>
      <c r="M1656" t="b">
        <v>0</v>
      </c>
      <c r="N1656">
        <v>34</v>
      </c>
      <c r="O1656" t="b">
        <v>1</v>
      </c>
      <c r="P1656" t="s">
        <v>8290</v>
      </c>
      <c r="Q1656" t="str">
        <f t="shared" si="127"/>
        <v>music</v>
      </c>
      <c r="R1656" t="str">
        <f t="shared" si="128"/>
        <v>pop</v>
      </c>
      <c r="S1656">
        <f t="shared" si="129"/>
        <v>2012</v>
      </c>
    </row>
    <row r="1657" spans="1:19" ht="3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s="17">
        <f t="shared" si="125"/>
        <v>1.4286666666666668</v>
      </c>
      <c r="G1657" t="s">
        <v>8218</v>
      </c>
      <c r="H1657" t="s">
        <v>8223</v>
      </c>
      <c r="I1657" t="s">
        <v>8245</v>
      </c>
      <c r="J1657">
        <v>1333648820</v>
      </c>
      <c r="K1657" s="10">
        <v>1331060420</v>
      </c>
      <c r="L1657" s="15">
        <f t="shared" si="126"/>
        <v>40974.791898148149</v>
      </c>
      <c r="M1657" t="b">
        <v>0</v>
      </c>
      <c r="N1657">
        <v>48</v>
      </c>
      <c r="O1657" t="b">
        <v>1</v>
      </c>
      <c r="P1657" t="s">
        <v>8290</v>
      </c>
      <c r="Q1657" t="str">
        <f t="shared" si="127"/>
        <v>music</v>
      </c>
      <c r="R1657" t="str">
        <f t="shared" si="128"/>
        <v>pop</v>
      </c>
      <c r="S1657">
        <f t="shared" si="129"/>
        <v>2012</v>
      </c>
    </row>
    <row r="1658" spans="1:19" ht="46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s="17">
        <f t="shared" si="125"/>
        <v>1.0033493333333334</v>
      </c>
      <c r="G1658" t="s">
        <v>8218</v>
      </c>
      <c r="H1658" t="s">
        <v>8223</v>
      </c>
      <c r="I1658" t="s">
        <v>8245</v>
      </c>
      <c r="J1658">
        <v>1355437052</v>
      </c>
      <c r="K1658" s="10">
        <v>1352845052</v>
      </c>
      <c r="L1658" s="15">
        <f t="shared" si="126"/>
        <v>41226.928842592592</v>
      </c>
      <c r="M1658" t="b">
        <v>0</v>
      </c>
      <c r="N1658">
        <v>48</v>
      </c>
      <c r="O1658" t="b">
        <v>1</v>
      </c>
      <c r="P1658" t="s">
        <v>8290</v>
      </c>
      <c r="Q1658" t="str">
        <f t="shared" si="127"/>
        <v>music</v>
      </c>
      <c r="R1658" t="str">
        <f t="shared" si="128"/>
        <v>pop</v>
      </c>
      <c r="S1658">
        <f t="shared" si="129"/>
        <v>2012</v>
      </c>
    </row>
    <row r="1659" spans="1:19" ht="46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s="17">
        <f t="shared" si="125"/>
        <v>1.0493380000000001</v>
      </c>
      <c r="G1659" t="s">
        <v>8218</v>
      </c>
      <c r="H1659" t="s">
        <v>8223</v>
      </c>
      <c r="I1659" t="s">
        <v>8245</v>
      </c>
      <c r="J1659">
        <v>1337885168</v>
      </c>
      <c r="K1659" s="10">
        <v>1335293168</v>
      </c>
      <c r="L1659" s="15">
        <f t="shared" si="126"/>
        <v>41023.782037037039</v>
      </c>
      <c r="M1659" t="b">
        <v>0</v>
      </c>
      <c r="N1659">
        <v>221</v>
      </c>
      <c r="O1659" t="b">
        <v>1</v>
      </c>
      <c r="P1659" t="s">
        <v>8290</v>
      </c>
      <c r="Q1659" t="str">
        <f t="shared" si="127"/>
        <v>music</v>
      </c>
      <c r="R1659" t="str">
        <f t="shared" si="128"/>
        <v>pop</v>
      </c>
      <c r="S1659">
        <f t="shared" si="129"/>
        <v>2012</v>
      </c>
    </row>
    <row r="1660" spans="1:19" ht="46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s="17">
        <f t="shared" si="125"/>
        <v>1.3223333333333334</v>
      </c>
      <c r="G1660" t="s">
        <v>8218</v>
      </c>
      <c r="H1660" t="s">
        <v>8223</v>
      </c>
      <c r="I1660" t="s">
        <v>8245</v>
      </c>
      <c r="J1660">
        <v>1355840400</v>
      </c>
      <c r="K1660" s="10">
        <v>1352524767</v>
      </c>
      <c r="L1660" s="15">
        <f t="shared" si="126"/>
        <v>41223.22184027778</v>
      </c>
      <c r="M1660" t="b">
        <v>0</v>
      </c>
      <c r="N1660">
        <v>107</v>
      </c>
      <c r="O1660" t="b">
        <v>1</v>
      </c>
      <c r="P1660" t="s">
        <v>8290</v>
      </c>
      <c r="Q1660" t="str">
        <f t="shared" si="127"/>
        <v>music</v>
      </c>
      <c r="R1660" t="str">
        <f t="shared" si="128"/>
        <v>pop</v>
      </c>
      <c r="S1660">
        <f t="shared" si="129"/>
        <v>2012</v>
      </c>
    </row>
    <row r="1661" spans="1:19" ht="46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s="17">
        <f t="shared" si="125"/>
        <v>1.1279999999999999</v>
      </c>
      <c r="G1661" t="s">
        <v>8218</v>
      </c>
      <c r="H1661" t="s">
        <v>8224</v>
      </c>
      <c r="I1661" t="s">
        <v>8246</v>
      </c>
      <c r="J1661">
        <v>1387281600</v>
      </c>
      <c r="K1661" s="10">
        <v>1384811721</v>
      </c>
      <c r="L1661" s="15">
        <f t="shared" si="126"/>
        <v>41596.913437499999</v>
      </c>
      <c r="M1661" t="b">
        <v>0</v>
      </c>
      <c r="N1661">
        <v>45</v>
      </c>
      <c r="O1661" t="b">
        <v>1</v>
      </c>
      <c r="P1661" t="s">
        <v>8290</v>
      </c>
      <c r="Q1661" t="str">
        <f t="shared" si="127"/>
        <v>music</v>
      </c>
      <c r="R1661" t="str">
        <f t="shared" si="128"/>
        <v>pop</v>
      </c>
      <c r="S1661">
        <f t="shared" si="129"/>
        <v>2013</v>
      </c>
    </row>
    <row r="1662" spans="1:19" ht="46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s="17">
        <f t="shared" si="125"/>
        <v>12.5375</v>
      </c>
      <c r="G1662" t="s">
        <v>8218</v>
      </c>
      <c r="H1662" t="s">
        <v>8236</v>
      </c>
      <c r="I1662" t="s">
        <v>8248</v>
      </c>
      <c r="J1662">
        <v>1462053540</v>
      </c>
      <c r="K1662" s="10">
        <v>1459355950</v>
      </c>
      <c r="L1662" s="15">
        <f t="shared" si="126"/>
        <v>42459.693865740745</v>
      </c>
      <c r="M1662" t="b">
        <v>0</v>
      </c>
      <c r="N1662">
        <v>36</v>
      </c>
      <c r="O1662" t="b">
        <v>1</v>
      </c>
      <c r="P1662" t="s">
        <v>8290</v>
      </c>
      <c r="Q1662" t="str">
        <f t="shared" si="127"/>
        <v>music</v>
      </c>
      <c r="R1662" t="str">
        <f t="shared" si="128"/>
        <v>pop</v>
      </c>
      <c r="S1662">
        <f t="shared" si="129"/>
        <v>2016</v>
      </c>
    </row>
    <row r="1663" spans="1:19" ht="46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s="17">
        <f t="shared" si="125"/>
        <v>1.0250632911392406</v>
      </c>
      <c r="G1663" t="s">
        <v>8218</v>
      </c>
      <c r="H1663" t="s">
        <v>8238</v>
      </c>
      <c r="I1663" t="s">
        <v>8248</v>
      </c>
      <c r="J1663">
        <v>1453064400</v>
      </c>
      <c r="K1663" s="10">
        <v>1449359831</v>
      </c>
      <c r="L1663" s="15">
        <f t="shared" si="126"/>
        <v>42343.998043981483</v>
      </c>
      <c r="M1663" t="b">
        <v>0</v>
      </c>
      <c r="N1663">
        <v>101</v>
      </c>
      <c r="O1663" t="b">
        <v>1</v>
      </c>
      <c r="P1663" t="s">
        <v>8290</v>
      </c>
      <c r="Q1663" t="str">
        <f t="shared" si="127"/>
        <v>music</v>
      </c>
      <c r="R1663" t="str">
        <f t="shared" si="128"/>
        <v>pop</v>
      </c>
      <c r="S1663">
        <f t="shared" si="129"/>
        <v>2015</v>
      </c>
    </row>
    <row r="1664" spans="1:19" ht="46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s="17">
        <f t="shared" si="125"/>
        <v>1.026375</v>
      </c>
      <c r="G1664" t="s">
        <v>8218</v>
      </c>
      <c r="H1664" t="s">
        <v>8223</v>
      </c>
      <c r="I1664" t="s">
        <v>8245</v>
      </c>
      <c r="J1664">
        <v>1325310336</v>
      </c>
      <c r="K1664" s="10">
        <v>1320122736</v>
      </c>
      <c r="L1664" s="15">
        <f t="shared" si="126"/>
        <v>40848.198333333334</v>
      </c>
      <c r="M1664" t="b">
        <v>0</v>
      </c>
      <c r="N1664">
        <v>62</v>
      </c>
      <c r="O1664" t="b">
        <v>1</v>
      </c>
      <c r="P1664" t="s">
        <v>8290</v>
      </c>
      <c r="Q1664" t="str">
        <f t="shared" si="127"/>
        <v>music</v>
      </c>
      <c r="R1664" t="str">
        <f t="shared" si="128"/>
        <v>pop</v>
      </c>
      <c r="S1664">
        <f t="shared" si="129"/>
        <v>2011</v>
      </c>
    </row>
    <row r="1665" spans="1:19" ht="3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s="17">
        <f t="shared" si="125"/>
        <v>1.08</v>
      </c>
      <c r="G1665" t="s">
        <v>8218</v>
      </c>
      <c r="H1665" t="s">
        <v>8223</v>
      </c>
      <c r="I1665" t="s">
        <v>8245</v>
      </c>
      <c r="J1665">
        <v>1422750707</v>
      </c>
      <c r="K1665" s="10">
        <v>1420158707</v>
      </c>
      <c r="L1665" s="15">
        <f t="shared" si="126"/>
        <v>42006.02207175926</v>
      </c>
      <c r="M1665" t="b">
        <v>0</v>
      </c>
      <c r="N1665">
        <v>32</v>
      </c>
      <c r="O1665" t="b">
        <v>1</v>
      </c>
      <c r="P1665" t="s">
        <v>8290</v>
      </c>
      <c r="Q1665" t="str">
        <f t="shared" si="127"/>
        <v>music</v>
      </c>
      <c r="R1665" t="str">
        <f t="shared" si="128"/>
        <v>pop</v>
      </c>
      <c r="S1665">
        <f t="shared" si="129"/>
        <v>2015</v>
      </c>
    </row>
    <row r="1666" spans="1:19" ht="46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s="17">
        <f t="shared" si="125"/>
        <v>1.2240879999999998</v>
      </c>
      <c r="G1666" t="s">
        <v>8218</v>
      </c>
      <c r="H1666" t="s">
        <v>8223</v>
      </c>
      <c r="I1666" t="s">
        <v>8245</v>
      </c>
      <c r="J1666">
        <v>1331870340</v>
      </c>
      <c r="K1666" s="10">
        <v>1328033818</v>
      </c>
      <c r="L1666" s="15">
        <f t="shared" si="126"/>
        <v>40939.761782407411</v>
      </c>
      <c r="M1666" t="b">
        <v>0</v>
      </c>
      <c r="N1666">
        <v>89</v>
      </c>
      <c r="O1666" t="b">
        <v>1</v>
      </c>
      <c r="P1666" t="s">
        <v>8290</v>
      </c>
      <c r="Q1666" t="str">
        <f t="shared" si="127"/>
        <v>music</v>
      </c>
      <c r="R1666" t="str">
        <f t="shared" si="128"/>
        <v>pop</v>
      </c>
      <c r="S1666">
        <f t="shared" si="129"/>
        <v>2012</v>
      </c>
    </row>
    <row r="1667" spans="1:19" ht="46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s="17">
        <f t="shared" ref="F1667:F1730" si="130">E1667/D1667</f>
        <v>1.1945714285714286</v>
      </c>
      <c r="G1667" t="s">
        <v>8218</v>
      </c>
      <c r="H1667" t="s">
        <v>8223</v>
      </c>
      <c r="I1667" t="s">
        <v>8245</v>
      </c>
      <c r="J1667">
        <v>1298343600</v>
      </c>
      <c r="K1667" s="10">
        <v>1295624113</v>
      </c>
      <c r="L1667" s="15">
        <f t="shared" ref="L1667:L1730" si="131">(K1667/86400)+ DATE(1970,1,1)</f>
        <v>40564.649456018517</v>
      </c>
      <c r="M1667" t="b">
        <v>0</v>
      </c>
      <c r="N1667">
        <v>93</v>
      </c>
      <c r="O1667" t="b">
        <v>1</v>
      </c>
      <c r="P1667" t="s">
        <v>8290</v>
      </c>
      <c r="Q1667" t="str">
        <f t="shared" ref="Q1667:Q1730" si="132">LEFT(P1667, SEARCH("/",P1667)-1)</f>
        <v>music</v>
      </c>
      <c r="R1667" t="str">
        <f t="shared" ref="R1667:R1730" si="133">RIGHT(P1667,LEN(P1667)-FIND("/",P1667))</f>
        <v>pop</v>
      </c>
      <c r="S1667">
        <f t="shared" ref="S1667:S1730" si="134">YEAR(L1667)</f>
        <v>2011</v>
      </c>
    </row>
    <row r="1668" spans="1:19" ht="46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s="17">
        <f t="shared" si="130"/>
        <v>1.6088</v>
      </c>
      <c r="G1668" t="s">
        <v>8218</v>
      </c>
      <c r="H1668" t="s">
        <v>8223</v>
      </c>
      <c r="I1668" t="s">
        <v>8245</v>
      </c>
      <c r="J1668">
        <v>1364447073</v>
      </c>
      <c r="K1668" s="10">
        <v>1361858673</v>
      </c>
      <c r="L1668" s="15">
        <f t="shared" si="131"/>
        <v>41331.253159722226</v>
      </c>
      <c r="M1668" t="b">
        <v>0</v>
      </c>
      <c r="N1668">
        <v>98</v>
      </c>
      <c r="O1668" t="b">
        <v>1</v>
      </c>
      <c r="P1668" t="s">
        <v>8290</v>
      </c>
      <c r="Q1668" t="str">
        <f t="shared" si="132"/>
        <v>music</v>
      </c>
      <c r="R1668" t="str">
        <f t="shared" si="133"/>
        <v>pop</v>
      </c>
      <c r="S1668">
        <f t="shared" si="134"/>
        <v>2013</v>
      </c>
    </row>
    <row r="1669" spans="1:19" ht="46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s="17">
        <f t="shared" si="130"/>
        <v>1.2685294117647059</v>
      </c>
      <c r="G1669" t="s">
        <v>8218</v>
      </c>
      <c r="H1669" t="s">
        <v>8223</v>
      </c>
      <c r="I1669" t="s">
        <v>8245</v>
      </c>
      <c r="J1669">
        <v>1394521140</v>
      </c>
      <c r="K1669" s="10">
        <v>1392169298</v>
      </c>
      <c r="L1669" s="15">
        <f t="shared" si="131"/>
        <v>41682.0705787037</v>
      </c>
      <c r="M1669" t="b">
        <v>0</v>
      </c>
      <c r="N1669">
        <v>82</v>
      </c>
      <c r="O1669" t="b">
        <v>1</v>
      </c>
      <c r="P1669" t="s">
        <v>8290</v>
      </c>
      <c r="Q1669" t="str">
        <f t="shared" si="132"/>
        <v>music</v>
      </c>
      <c r="R1669" t="str">
        <f t="shared" si="133"/>
        <v>pop</v>
      </c>
      <c r="S1669">
        <f t="shared" si="134"/>
        <v>2014</v>
      </c>
    </row>
    <row r="1670" spans="1:19" ht="46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s="17">
        <f t="shared" si="130"/>
        <v>1.026375</v>
      </c>
      <c r="G1670" t="s">
        <v>8218</v>
      </c>
      <c r="H1670" t="s">
        <v>8223</v>
      </c>
      <c r="I1670" t="s">
        <v>8245</v>
      </c>
      <c r="J1670">
        <v>1322454939</v>
      </c>
      <c r="K1670" s="10">
        <v>1319859339</v>
      </c>
      <c r="L1670" s="15">
        <f t="shared" si="131"/>
        <v>40845.149756944447</v>
      </c>
      <c r="M1670" t="b">
        <v>0</v>
      </c>
      <c r="N1670">
        <v>116</v>
      </c>
      <c r="O1670" t="b">
        <v>1</v>
      </c>
      <c r="P1670" t="s">
        <v>8290</v>
      </c>
      <c r="Q1670" t="str">
        <f t="shared" si="132"/>
        <v>music</v>
      </c>
      <c r="R1670" t="str">
        <f t="shared" si="133"/>
        <v>pop</v>
      </c>
      <c r="S1670">
        <f t="shared" si="134"/>
        <v>2011</v>
      </c>
    </row>
    <row r="1671" spans="1:19" ht="46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s="17">
        <f t="shared" si="130"/>
        <v>1.3975</v>
      </c>
      <c r="G1671" t="s">
        <v>8218</v>
      </c>
      <c r="H1671" t="s">
        <v>8223</v>
      </c>
      <c r="I1671" t="s">
        <v>8245</v>
      </c>
      <c r="J1671">
        <v>1464729276</v>
      </c>
      <c r="K1671" s="10">
        <v>1459545276</v>
      </c>
      <c r="L1671" s="15">
        <f t="shared" si="131"/>
        <v>42461.885138888887</v>
      </c>
      <c r="M1671" t="b">
        <v>0</v>
      </c>
      <c r="N1671">
        <v>52</v>
      </c>
      <c r="O1671" t="b">
        <v>1</v>
      </c>
      <c r="P1671" t="s">
        <v>8290</v>
      </c>
      <c r="Q1671" t="str">
        <f t="shared" si="132"/>
        <v>music</v>
      </c>
      <c r="R1671" t="str">
        <f t="shared" si="133"/>
        <v>pop</v>
      </c>
      <c r="S1671">
        <f t="shared" si="134"/>
        <v>2016</v>
      </c>
    </row>
    <row r="1672" spans="1:19" ht="46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s="17">
        <f t="shared" si="130"/>
        <v>1.026</v>
      </c>
      <c r="G1672" t="s">
        <v>8218</v>
      </c>
      <c r="H1672" t="s">
        <v>8223</v>
      </c>
      <c r="I1672" t="s">
        <v>8245</v>
      </c>
      <c r="J1672">
        <v>1278302400</v>
      </c>
      <c r="K1672" s="10">
        <v>1273961999</v>
      </c>
      <c r="L1672" s="15">
        <f t="shared" si="131"/>
        <v>40313.930543981478</v>
      </c>
      <c r="M1672" t="b">
        <v>0</v>
      </c>
      <c r="N1672">
        <v>23</v>
      </c>
      <c r="O1672" t="b">
        <v>1</v>
      </c>
      <c r="P1672" t="s">
        <v>8290</v>
      </c>
      <c r="Q1672" t="str">
        <f t="shared" si="132"/>
        <v>music</v>
      </c>
      <c r="R1672" t="str">
        <f t="shared" si="133"/>
        <v>pop</v>
      </c>
      <c r="S1672">
        <f t="shared" si="134"/>
        <v>2010</v>
      </c>
    </row>
    <row r="1673" spans="1:19" ht="3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s="17">
        <f t="shared" si="130"/>
        <v>1.0067349999999999</v>
      </c>
      <c r="G1673" t="s">
        <v>8218</v>
      </c>
      <c r="H1673" t="s">
        <v>8223</v>
      </c>
      <c r="I1673" t="s">
        <v>8245</v>
      </c>
      <c r="J1673">
        <v>1470056614</v>
      </c>
      <c r="K1673" s="10">
        <v>1467464614</v>
      </c>
      <c r="L1673" s="15">
        <f t="shared" si="131"/>
        <v>42553.54414351852</v>
      </c>
      <c r="M1673" t="b">
        <v>0</v>
      </c>
      <c r="N1673">
        <v>77</v>
      </c>
      <c r="O1673" t="b">
        <v>1</v>
      </c>
      <c r="P1673" t="s">
        <v>8290</v>
      </c>
      <c r="Q1673" t="str">
        <f t="shared" si="132"/>
        <v>music</v>
      </c>
      <c r="R1673" t="str">
        <f t="shared" si="133"/>
        <v>pop</v>
      </c>
      <c r="S1673">
        <f t="shared" si="134"/>
        <v>2016</v>
      </c>
    </row>
    <row r="1674" spans="1:19" ht="3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s="17">
        <f t="shared" si="130"/>
        <v>1.1294117647058823</v>
      </c>
      <c r="G1674" t="s">
        <v>8218</v>
      </c>
      <c r="H1674" t="s">
        <v>8223</v>
      </c>
      <c r="I1674" t="s">
        <v>8245</v>
      </c>
      <c r="J1674">
        <v>1338824730</v>
      </c>
      <c r="K1674" s="10">
        <v>1336232730</v>
      </c>
      <c r="L1674" s="15">
        <f t="shared" si="131"/>
        <v>41034.656597222223</v>
      </c>
      <c r="M1674" t="b">
        <v>0</v>
      </c>
      <c r="N1674">
        <v>49</v>
      </c>
      <c r="O1674" t="b">
        <v>1</v>
      </c>
      <c r="P1674" t="s">
        <v>8290</v>
      </c>
      <c r="Q1674" t="str">
        <f t="shared" si="132"/>
        <v>music</v>
      </c>
      <c r="R1674" t="str">
        <f t="shared" si="133"/>
        <v>pop</v>
      </c>
      <c r="S1674">
        <f t="shared" si="134"/>
        <v>2012</v>
      </c>
    </row>
    <row r="1675" spans="1:19" ht="46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s="17">
        <f t="shared" si="130"/>
        <v>1.2809523809523808</v>
      </c>
      <c r="G1675" t="s">
        <v>8218</v>
      </c>
      <c r="H1675" t="s">
        <v>8223</v>
      </c>
      <c r="I1675" t="s">
        <v>8245</v>
      </c>
      <c r="J1675">
        <v>1425675892</v>
      </c>
      <c r="K1675" s="10">
        <v>1423083892</v>
      </c>
      <c r="L1675" s="15">
        <f t="shared" si="131"/>
        <v>42039.878379629634</v>
      </c>
      <c r="M1675" t="b">
        <v>0</v>
      </c>
      <c r="N1675">
        <v>59</v>
      </c>
      <c r="O1675" t="b">
        <v>1</v>
      </c>
      <c r="P1675" t="s">
        <v>8290</v>
      </c>
      <c r="Q1675" t="str">
        <f t="shared" si="132"/>
        <v>music</v>
      </c>
      <c r="R1675" t="str">
        <f t="shared" si="133"/>
        <v>pop</v>
      </c>
      <c r="S1675">
        <f t="shared" si="134"/>
        <v>2015</v>
      </c>
    </row>
    <row r="1676" spans="1:19" ht="46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s="17">
        <f t="shared" si="130"/>
        <v>2.0169999999999999</v>
      </c>
      <c r="G1676" t="s">
        <v>8218</v>
      </c>
      <c r="H1676" t="s">
        <v>8223</v>
      </c>
      <c r="I1676" t="s">
        <v>8245</v>
      </c>
      <c r="J1676">
        <v>1471503540</v>
      </c>
      <c r="K1676" s="10">
        <v>1468852306</v>
      </c>
      <c r="L1676" s="15">
        <f t="shared" si="131"/>
        <v>42569.605393518519</v>
      </c>
      <c r="M1676" t="b">
        <v>0</v>
      </c>
      <c r="N1676">
        <v>113</v>
      </c>
      <c r="O1676" t="b">
        <v>1</v>
      </c>
      <c r="P1676" t="s">
        <v>8290</v>
      </c>
      <c r="Q1676" t="str">
        <f t="shared" si="132"/>
        <v>music</v>
      </c>
      <c r="R1676" t="str">
        <f t="shared" si="133"/>
        <v>pop</v>
      </c>
      <c r="S1676">
        <f t="shared" si="134"/>
        <v>2016</v>
      </c>
    </row>
    <row r="1677" spans="1:19" ht="3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s="17">
        <f t="shared" si="130"/>
        <v>1.37416</v>
      </c>
      <c r="G1677" t="s">
        <v>8218</v>
      </c>
      <c r="H1677" t="s">
        <v>8223</v>
      </c>
      <c r="I1677" t="s">
        <v>8245</v>
      </c>
      <c r="J1677">
        <v>1318802580</v>
      </c>
      <c r="K1677" s="10">
        <v>1316194540</v>
      </c>
      <c r="L1677" s="15">
        <f t="shared" si="131"/>
        <v>40802.733101851853</v>
      </c>
      <c r="M1677" t="b">
        <v>0</v>
      </c>
      <c r="N1677">
        <v>34</v>
      </c>
      <c r="O1677" t="b">
        <v>1</v>
      </c>
      <c r="P1677" t="s">
        <v>8290</v>
      </c>
      <c r="Q1677" t="str">
        <f t="shared" si="132"/>
        <v>music</v>
      </c>
      <c r="R1677" t="str">
        <f t="shared" si="133"/>
        <v>pop</v>
      </c>
      <c r="S1677">
        <f t="shared" si="134"/>
        <v>2011</v>
      </c>
    </row>
    <row r="1678" spans="1:19" ht="3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s="17">
        <f t="shared" si="130"/>
        <v>1.1533333333333333</v>
      </c>
      <c r="G1678" t="s">
        <v>8218</v>
      </c>
      <c r="H1678" t="s">
        <v>8223</v>
      </c>
      <c r="I1678" t="s">
        <v>8245</v>
      </c>
      <c r="J1678">
        <v>1334980740</v>
      </c>
      <c r="K1678" s="10">
        <v>1330968347</v>
      </c>
      <c r="L1678" s="15">
        <f t="shared" si="131"/>
        <v>40973.726238425923</v>
      </c>
      <c r="M1678" t="b">
        <v>0</v>
      </c>
      <c r="N1678">
        <v>42</v>
      </c>
      <c r="O1678" t="b">
        <v>1</v>
      </c>
      <c r="P1678" t="s">
        <v>8290</v>
      </c>
      <c r="Q1678" t="str">
        <f t="shared" si="132"/>
        <v>music</v>
      </c>
      <c r="R1678" t="str">
        <f t="shared" si="133"/>
        <v>pop</v>
      </c>
      <c r="S1678">
        <f t="shared" si="134"/>
        <v>2012</v>
      </c>
    </row>
    <row r="1679" spans="1:19" ht="46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s="17">
        <f t="shared" si="130"/>
        <v>1.1166666666666667</v>
      </c>
      <c r="G1679" t="s">
        <v>8218</v>
      </c>
      <c r="H1679" t="s">
        <v>8226</v>
      </c>
      <c r="I1679" t="s">
        <v>8248</v>
      </c>
      <c r="J1679">
        <v>1460786340</v>
      </c>
      <c r="K1679" s="10">
        <v>1455615976</v>
      </c>
      <c r="L1679" s="15">
        <f t="shared" si="131"/>
        <v>42416.407129629632</v>
      </c>
      <c r="M1679" t="b">
        <v>0</v>
      </c>
      <c r="N1679">
        <v>42</v>
      </c>
      <c r="O1679" t="b">
        <v>1</v>
      </c>
      <c r="P1679" t="s">
        <v>8290</v>
      </c>
      <c r="Q1679" t="str">
        <f t="shared" si="132"/>
        <v>music</v>
      </c>
      <c r="R1679" t="str">
        <f t="shared" si="133"/>
        <v>pop</v>
      </c>
      <c r="S1679">
        <f t="shared" si="134"/>
        <v>2016</v>
      </c>
    </row>
    <row r="1680" spans="1:19" ht="3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s="17">
        <f t="shared" si="130"/>
        <v>1.1839999999999999</v>
      </c>
      <c r="G1680" t="s">
        <v>8218</v>
      </c>
      <c r="H1680" t="s">
        <v>8223</v>
      </c>
      <c r="I1680" t="s">
        <v>8245</v>
      </c>
      <c r="J1680">
        <v>1391718671</v>
      </c>
      <c r="K1680" s="10">
        <v>1390509071</v>
      </c>
      <c r="L1680" s="15">
        <f t="shared" si="131"/>
        <v>41662.854988425926</v>
      </c>
      <c r="M1680" t="b">
        <v>0</v>
      </c>
      <c r="N1680">
        <v>49</v>
      </c>
      <c r="O1680" t="b">
        <v>1</v>
      </c>
      <c r="P1680" t="s">
        <v>8290</v>
      </c>
      <c r="Q1680" t="str">
        <f t="shared" si="132"/>
        <v>music</v>
      </c>
      <c r="R1680" t="str">
        <f t="shared" si="133"/>
        <v>pop</v>
      </c>
      <c r="S1680">
        <f t="shared" si="134"/>
        <v>2014</v>
      </c>
    </row>
    <row r="1681" spans="1:19" ht="6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s="17">
        <f t="shared" si="130"/>
        <v>1.75</v>
      </c>
      <c r="G1681" t="s">
        <v>8218</v>
      </c>
      <c r="H1681" t="s">
        <v>8223</v>
      </c>
      <c r="I1681" t="s">
        <v>8245</v>
      </c>
      <c r="J1681">
        <v>1311298745</v>
      </c>
      <c r="K1681" s="10">
        <v>1309311545</v>
      </c>
      <c r="L1681" s="15">
        <f t="shared" si="131"/>
        <v>40723.068807870368</v>
      </c>
      <c r="M1681" t="b">
        <v>0</v>
      </c>
      <c r="N1681">
        <v>56</v>
      </c>
      <c r="O1681" t="b">
        <v>1</v>
      </c>
      <c r="P1681" t="s">
        <v>8290</v>
      </c>
      <c r="Q1681" t="str">
        <f t="shared" si="132"/>
        <v>music</v>
      </c>
      <c r="R1681" t="str">
        <f t="shared" si="133"/>
        <v>pop</v>
      </c>
      <c r="S1681">
        <f t="shared" si="134"/>
        <v>2011</v>
      </c>
    </row>
    <row r="1682" spans="1:19" ht="3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s="17">
        <f t="shared" si="130"/>
        <v>1.175</v>
      </c>
      <c r="G1682" t="s">
        <v>8218</v>
      </c>
      <c r="H1682" t="s">
        <v>8223</v>
      </c>
      <c r="I1682" t="s">
        <v>8245</v>
      </c>
      <c r="J1682">
        <v>1405188667</v>
      </c>
      <c r="K1682" s="10">
        <v>1402596667</v>
      </c>
      <c r="L1682" s="15">
        <f t="shared" si="131"/>
        <v>41802.757719907408</v>
      </c>
      <c r="M1682" t="b">
        <v>0</v>
      </c>
      <c r="N1682">
        <v>25</v>
      </c>
      <c r="O1682" t="b">
        <v>1</v>
      </c>
      <c r="P1682" t="s">
        <v>8290</v>
      </c>
      <c r="Q1682" t="str">
        <f t="shared" si="132"/>
        <v>music</v>
      </c>
      <c r="R1682" t="str">
        <f t="shared" si="133"/>
        <v>pop</v>
      </c>
      <c r="S1682">
        <f t="shared" si="134"/>
        <v>2014</v>
      </c>
    </row>
    <row r="1683" spans="1:19" ht="46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s="17">
        <f t="shared" si="130"/>
        <v>1.0142212307692309</v>
      </c>
      <c r="G1683" t="s">
        <v>8221</v>
      </c>
      <c r="H1683" t="s">
        <v>8223</v>
      </c>
      <c r="I1683" t="s">
        <v>8245</v>
      </c>
      <c r="J1683">
        <v>1490752800</v>
      </c>
      <c r="K1683" s="10">
        <v>1486522484</v>
      </c>
      <c r="L1683" s="15">
        <f t="shared" si="131"/>
        <v>42774.121342592596</v>
      </c>
      <c r="M1683" t="b">
        <v>0</v>
      </c>
      <c r="N1683">
        <v>884</v>
      </c>
      <c r="O1683" t="b">
        <v>0</v>
      </c>
      <c r="P1683" t="s">
        <v>8291</v>
      </c>
      <c r="Q1683" t="str">
        <f t="shared" si="132"/>
        <v>music</v>
      </c>
      <c r="R1683" t="str">
        <f t="shared" si="133"/>
        <v>faith</v>
      </c>
      <c r="S1683">
        <f t="shared" si="134"/>
        <v>2017</v>
      </c>
    </row>
    <row r="1684" spans="1:19" ht="3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s="17">
        <f t="shared" si="130"/>
        <v>0</v>
      </c>
      <c r="G1684" t="s">
        <v>8221</v>
      </c>
      <c r="H1684" t="s">
        <v>8223</v>
      </c>
      <c r="I1684" t="s">
        <v>8245</v>
      </c>
      <c r="J1684">
        <v>1492142860</v>
      </c>
      <c r="K1684" s="10">
        <v>1486962460</v>
      </c>
      <c r="L1684" s="15">
        <f t="shared" si="131"/>
        <v>42779.21365740741</v>
      </c>
      <c r="M1684" t="b">
        <v>0</v>
      </c>
      <c r="N1684">
        <v>0</v>
      </c>
      <c r="O1684" t="b">
        <v>0</v>
      </c>
      <c r="P1684" t="s">
        <v>8291</v>
      </c>
      <c r="Q1684" t="str">
        <f t="shared" si="132"/>
        <v>music</v>
      </c>
      <c r="R1684" t="str">
        <f t="shared" si="133"/>
        <v>faith</v>
      </c>
      <c r="S1684">
        <f t="shared" si="134"/>
        <v>2017</v>
      </c>
    </row>
    <row r="1685" spans="1:19" ht="46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s="17">
        <f t="shared" si="130"/>
        <v>0.21714285714285714</v>
      </c>
      <c r="G1685" t="s">
        <v>8221</v>
      </c>
      <c r="H1685" t="s">
        <v>8229</v>
      </c>
      <c r="I1685" t="s">
        <v>8248</v>
      </c>
      <c r="J1685">
        <v>1491590738</v>
      </c>
      <c r="K1685" s="10">
        <v>1489517138</v>
      </c>
      <c r="L1685" s="15">
        <f t="shared" si="131"/>
        <v>42808.781689814816</v>
      </c>
      <c r="M1685" t="b">
        <v>0</v>
      </c>
      <c r="N1685">
        <v>10</v>
      </c>
      <c r="O1685" t="b">
        <v>0</v>
      </c>
      <c r="P1685" t="s">
        <v>8291</v>
      </c>
      <c r="Q1685" t="str">
        <f t="shared" si="132"/>
        <v>music</v>
      </c>
      <c r="R1685" t="str">
        <f t="shared" si="133"/>
        <v>faith</v>
      </c>
      <c r="S1685">
        <f t="shared" si="134"/>
        <v>2017</v>
      </c>
    </row>
    <row r="1686" spans="1:19" ht="3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s="17">
        <f t="shared" si="130"/>
        <v>1.0912500000000001</v>
      </c>
      <c r="G1686" t="s">
        <v>8221</v>
      </c>
      <c r="H1686" t="s">
        <v>8223</v>
      </c>
      <c r="I1686" t="s">
        <v>8245</v>
      </c>
      <c r="J1686">
        <v>1489775641</v>
      </c>
      <c r="K1686" s="10">
        <v>1487360041</v>
      </c>
      <c r="L1686" s="15">
        <f t="shared" si="131"/>
        <v>42783.815289351856</v>
      </c>
      <c r="M1686" t="b">
        <v>0</v>
      </c>
      <c r="N1686">
        <v>101</v>
      </c>
      <c r="O1686" t="b">
        <v>0</v>
      </c>
      <c r="P1686" t="s">
        <v>8291</v>
      </c>
      <c r="Q1686" t="str">
        <f t="shared" si="132"/>
        <v>music</v>
      </c>
      <c r="R1686" t="str">
        <f t="shared" si="133"/>
        <v>faith</v>
      </c>
      <c r="S1686">
        <f t="shared" si="134"/>
        <v>2017</v>
      </c>
    </row>
    <row r="1687" spans="1:19" ht="46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s="17">
        <f t="shared" si="130"/>
        <v>1.0285714285714285</v>
      </c>
      <c r="G1687" t="s">
        <v>8221</v>
      </c>
      <c r="H1687" t="s">
        <v>8223</v>
      </c>
      <c r="I1687" t="s">
        <v>8245</v>
      </c>
      <c r="J1687">
        <v>1490331623</v>
      </c>
      <c r="K1687" s="10">
        <v>1487743223</v>
      </c>
      <c r="L1687" s="15">
        <f t="shared" si="131"/>
        <v>42788.2502662037</v>
      </c>
      <c r="M1687" t="b">
        <v>0</v>
      </c>
      <c r="N1687">
        <v>15</v>
      </c>
      <c r="O1687" t="b">
        <v>0</v>
      </c>
      <c r="P1687" t="s">
        <v>8291</v>
      </c>
      <c r="Q1687" t="str">
        <f t="shared" si="132"/>
        <v>music</v>
      </c>
      <c r="R1687" t="str">
        <f t="shared" si="133"/>
        <v>faith</v>
      </c>
      <c r="S1687">
        <f t="shared" si="134"/>
        <v>2017</v>
      </c>
    </row>
    <row r="1688" spans="1:19" ht="46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s="17">
        <f t="shared" si="130"/>
        <v>3.5999999999999999E-3</v>
      </c>
      <c r="G1688" t="s">
        <v>8221</v>
      </c>
      <c r="H1688" t="s">
        <v>8228</v>
      </c>
      <c r="I1688" t="s">
        <v>8250</v>
      </c>
      <c r="J1688">
        <v>1493320519</v>
      </c>
      <c r="K1688" s="10">
        <v>1488140119</v>
      </c>
      <c r="L1688" s="15">
        <f t="shared" si="131"/>
        <v>42792.843969907408</v>
      </c>
      <c r="M1688" t="b">
        <v>0</v>
      </c>
      <c r="N1688">
        <v>1</v>
      </c>
      <c r="O1688" t="b">
        <v>0</v>
      </c>
      <c r="P1688" t="s">
        <v>8291</v>
      </c>
      <c r="Q1688" t="str">
        <f t="shared" si="132"/>
        <v>music</v>
      </c>
      <c r="R1688" t="str">
        <f t="shared" si="133"/>
        <v>faith</v>
      </c>
      <c r="S1688">
        <f t="shared" si="134"/>
        <v>2017</v>
      </c>
    </row>
    <row r="1689" spans="1:19" ht="46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s="17">
        <f t="shared" si="130"/>
        <v>0.3125</v>
      </c>
      <c r="G1689" t="s">
        <v>8221</v>
      </c>
      <c r="H1689" t="s">
        <v>8223</v>
      </c>
      <c r="I1689" t="s">
        <v>8245</v>
      </c>
      <c r="J1689">
        <v>1491855300</v>
      </c>
      <c r="K1689" s="10">
        <v>1488935245</v>
      </c>
      <c r="L1689" s="15">
        <f t="shared" si="131"/>
        <v>42802.046817129631</v>
      </c>
      <c r="M1689" t="b">
        <v>0</v>
      </c>
      <c r="N1689">
        <v>39</v>
      </c>
      <c r="O1689" t="b">
        <v>0</v>
      </c>
      <c r="P1689" t="s">
        <v>8291</v>
      </c>
      <c r="Q1689" t="str">
        <f t="shared" si="132"/>
        <v>music</v>
      </c>
      <c r="R1689" t="str">
        <f t="shared" si="133"/>
        <v>faith</v>
      </c>
      <c r="S1689">
        <f t="shared" si="134"/>
        <v>2017</v>
      </c>
    </row>
    <row r="1690" spans="1:19" ht="46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s="17">
        <f t="shared" si="130"/>
        <v>0.443</v>
      </c>
      <c r="G1690" t="s">
        <v>8221</v>
      </c>
      <c r="H1690" t="s">
        <v>8223</v>
      </c>
      <c r="I1690" t="s">
        <v>8245</v>
      </c>
      <c r="J1690">
        <v>1491738594</v>
      </c>
      <c r="K1690" s="10">
        <v>1489150194</v>
      </c>
      <c r="L1690" s="15">
        <f t="shared" si="131"/>
        <v>42804.534652777773</v>
      </c>
      <c r="M1690" t="b">
        <v>0</v>
      </c>
      <c r="N1690">
        <v>7</v>
      </c>
      <c r="O1690" t="b">
        <v>0</v>
      </c>
      <c r="P1690" t="s">
        <v>8291</v>
      </c>
      <c r="Q1690" t="str">
        <f t="shared" si="132"/>
        <v>music</v>
      </c>
      <c r="R1690" t="str">
        <f t="shared" si="133"/>
        <v>faith</v>
      </c>
      <c r="S1690">
        <f t="shared" si="134"/>
        <v>2017</v>
      </c>
    </row>
    <row r="1691" spans="1:19" ht="16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s="17">
        <f t="shared" si="130"/>
        <v>1</v>
      </c>
      <c r="G1691" t="s">
        <v>8221</v>
      </c>
      <c r="H1691" t="s">
        <v>8223</v>
      </c>
      <c r="I1691" t="s">
        <v>8245</v>
      </c>
      <c r="J1691">
        <v>1489700230</v>
      </c>
      <c r="K1691" s="10">
        <v>1487111830</v>
      </c>
      <c r="L1691" s="15">
        <f t="shared" si="131"/>
        <v>42780.942476851851</v>
      </c>
      <c r="M1691" t="b">
        <v>0</v>
      </c>
      <c r="N1691">
        <v>14</v>
      </c>
      <c r="O1691" t="b">
        <v>0</v>
      </c>
      <c r="P1691" t="s">
        <v>8291</v>
      </c>
      <c r="Q1691" t="str">
        <f t="shared" si="132"/>
        <v>music</v>
      </c>
      <c r="R1691" t="str">
        <f t="shared" si="133"/>
        <v>faith</v>
      </c>
      <c r="S1691">
        <f t="shared" si="134"/>
        <v>2017</v>
      </c>
    </row>
    <row r="1692" spans="1:19" ht="46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s="17">
        <f t="shared" si="130"/>
        <v>0.254</v>
      </c>
      <c r="G1692" t="s">
        <v>8221</v>
      </c>
      <c r="H1692" t="s">
        <v>8223</v>
      </c>
      <c r="I1692" t="s">
        <v>8245</v>
      </c>
      <c r="J1692">
        <v>1491470442</v>
      </c>
      <c r="K1692" s="10">
        <v>1488882042</v>
      </c>
      <c r="L1692" s="15">
        <f t="shared" si="131"/>
        <v>42801.43104166667</v>
      </c>
      <c r="M1692" t="b">
        <v>0</v>
      </c>
      <c r="N1692">
        <v>11</v>
      </c>
      <c r="O1692" t="b">
        <v>0</v>
      </c>
      <c r="P1692" t="s">
        <v>8291</v>
      </c>
      <c r="Q1692" t="str">
        <f t="shared" si="132"/>
        <v>music</v>
      </c>
      <c r="R1692" t="str">
        <f t="shared" si="133"/>
        <v>faith</v>
      </c>
      <c r="S1692">
        <f t="shared" si="134"/>
        <v>2017</v>
      </c>
    </row>
    <row r="1693" spans="1:19" ht="46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s="17">
        <f t="shared" si="130"/>
        <v>0.33473333333333333</v>
      </c>
      <c r="G1693" t="s">
        <v>8221</v>
      </c>
      <c r="H1693" t="s">
        <v>8223</v>
      </c>
      <c r="I1693" t="s">
        <v>8245</v>
      </c>
      <c r="J1693">
        <v>1491181200</v>
      </c>
      <c r="K1693" s="10">
        <v>1488387008</v>
      </c>
      <c r="L1693" s="15">
        <f t="shared" si="131"/>
        <v>42795.701481481483</v>
      </c>
      <c r="M1693" t="b">
        <v>0</v>
      </c>
      <c r="N1693">
        <v>38</v>
      </c>
      <c r="O1693" t="b">
        <v>0</v>
      </c>
      <c r="P1693" t="s">
        <v>8291</v>
      </c>
      <c r="Q1693" t="str">
        <f t="shared" si="132"/>
        <v>music</v>
      </c>
      <c r="R1693" t="str">
        <f t="shared" si="133"/>
        <v>faith</v>
      </c>
      <c r="S1693">
        <f t="shared" si="134"/>
        <v>2017</v>
      </c>
    </row>
    <row r="1694" spans="1:19" ht="46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s="17">
        <f t="shared" si="130"/>
        <v>0.47799999999999998</v>
      </c>
      <c r="G1694" t="s">
        <v>8221</v>
      </c>
      <c r="H1694" t="s">
        <v>8223</v>
      </c>
      <c r="I1694" t="s">
        <v>8245</v>
      </c>
      <c r="J1694">
        <v>1490572740</v>
      </c>
      <c r="K1694" s="10">
        <v>1487734667</v>
      </c>
      <c r="L1694" s="15">
        <f t="shared" si="131"/>
        <v>42788.151238425926</v>
      </c>
      <c r="M1694" t="b">
        <v>0</v>
      </c>
      <c r="N1694">
        <v>15</v>
      </c>
      <c r="O1694" t="b">
        <v>0</v>
      </c>
      <c r="P1694" t="s">
        <v>8291</v>
      </c>
      <c r="Q1694" t="str">
        <f t="shared" si="132"/>
        <v>music</v>
      </c>
      <c r="R1694" t="str">
        <f t="shared" si="133"/>
        <v>faith</v>
      </c>
      <c r="S1694">
        <f t="shared" si="134"/>
        <v>2017</v>
      </c>
    </row>
    <row r="1695" spans="1:19" ht="46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s="17">
        <f t="shared" si="130"/>
        <v>9.3333333333333338E-2</v>
      </c>
      <c r="G1695" t="s">
        <v>8221</v>
      </c>
      <c r="H1695" t="s">
        <v>8224</v>
      </c>
      <c r="I1695" t="s">
        <v>8246</v>
      </c>
      <c r="J1695">
        <v>1491768000</v>
      </c>
      <c r="K1695" s="10">
        <v>1489097112</v>
      </c>
      <c r="L1695" s="15">
        <f t="shared" si="131"/>
        <v>42803.920277777783</v>
      </c>
      <c r="M1695" t="b">
        <v>0</v>
      </c>
      <c r="N1695">
        <v>8</v>
      </c>
      <c r="O1695" t="b">
        <v>0</v>
      </c>
      <c r="P1695" t="s">
        <v>8291</v>
      </c>
      <c r="Q1695" t="str">
        <f t="shared" si="132"/>
        <v>music</v>
      </c>
      <c r="R1695" t="str">
        <f t="shared" si="133"/>
        <v>faith</v>
      </c>
      <c r="S1695">
        <f t="shared" si="134"/>
        <v>2017</v>
      </c>
    </row>
    <row r="1696" spans="1:19" ht="46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s="17">
        <f t="shared" si="130"/>
        <v>5.0000000000000001E-4</v>
      </c>
      <c r="G1696" t="s">
        <v>8221</v>
      </c>
      <c r="H1696" t="s">
        <v>8223</v>
      </c>
      <c r="I1696" t="s">
        <v>8245</v>
      </c>
      <c r="J1696">
        <v>1490589360</v>
      </c>
      <c r="K1696" s="10">
        <v>1488038674</v>
      </c>
      <c r="L1696" s="15">
        <f t="shared" si="131"/>
        <v>42791.669837962967</v>
      </c>
      <c r="M1696" t="b">
        <v>0</v>
      </c>
      <c r="N1696">
        <v>1</v>
      </c>
      <c r="O1696" t="b">
        <v>0</v>
      </c>
      <c r="P1696" t="s">
        <v>8291</v>
      </c>
      <c r="Q1696" t="str">
        <f t="shared" si="132"/>
        <v>music</v>
      </c>
      <c r="R1696" t="str">
        <f t="shared" si="133"/>
        <v>faith</v>
      </c>
      <c r="S1696">
        <f t="shared" si="134"/>
        <v>2017</v>
      </c>
    </row>
    <row r="1697" spans="1:19" ht="46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s="17">
        <f t="shared" si="130"/>
        <v>0.11708333333333333</v>
      </c>
      <c r="G1697" t="s">
        <v>8221</v>
      </c>
      <c r="H1697" t="s">
        <v>8223</v>
      </c>
      <c r="I1697" t="s">
        <v>8245</v>
      </c>
      <c r="J1697">
        <v>1491786000</v>
      </c>
      <c r="K1697" s="10">
        <v>1488847514</v>
      </c>
      <c r="L1697" s="15">
        <f t="shared" si="131"/>
        <v>42801.031412037039</v>
      </c>
      <c r="M1697" t="b">
        <v>0</v>
      </c>
      <c r="N1697">
        <v>23</v>
      </c>
      <c r="O1697" t="b">
        <v>0</v>
      </c>
      <c r="P1697" t="s">
        <v>8291</v>
      </c>
      <c r="Q1697" t="str">
        <f t="shared" si="132"/>
        <v>music</v>
      </c>
      <c r="R1697" t="str">
        <f t="shared" si="133"/>
        <v>faith</v>
      </c>
      <c r="S1697">
        <f t="shared" si="134"/>
        <v>2017</v>
      </c>
    </row>
    <row r="1698" spans="1:19" ht="46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s="17">
        <f t="shared" si="130"/>
        <v>0</v>
      </c>
      <c r="G1698" t="s">
        <v>8221</v>
      </c>
      <c r="H1698" t="s">
        <v>8223</v>
      </c>
      <c r="I1698" t="s">
        <v>8245</v>
      </c>
      <c r="J1698">
        <v>1491007211</v>
      </c>
      <c r="K1698" s="10">
        <v>1488418811</v>
      </c>
      <c r="L1698" s="15">
        <f t="shared" si="131"/>
        <v>42796.069571759261</v>
      </c>
      <c r="M1698" t="b">
        <v>0</v>
      </c>
      <c r="N1698">
        <v>0</v>
      </c>
      <c r="O1698" t="b">
        <v>0</v>
      </c>
      <c r="P1698" t="s">
        <v>8291</v>
      </c>
      <c r="Q1698" t="str">
        <f t="shared" si="132"/>
        <v>music</v>
      </c>
      <c r="R1698" t="str">
        <f t="shared" si="133"/>
        <v>faith</v>
      </c>
      <c r="S1698">
        <f t="shared" si="134"/>
        <v>2017</v>
      </c>
    </row>
    <row r="1699" spans="1:19" ht="46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s="17">
        <f t="shared" si="130"/>
        <v>0.20208000000000001</v>
      </c>
      <c r="G1699" t="s">
        <v>8221</v>
      </c>
      <c r="H1699" t="s">
        <v>8223</v>
      </c>
      <c r="I1699" t="s">
        <v>8245</v>
      </c>
      <c r="J1699">
        <v>1491781648</v>
      </c>
      <c r="K1699" s="10">
        <v>1489193248</v>
      </c>
      <c r="L1699" s="15">
        <f t="shared" si="131"/>
        <v>42805.032962962963</v>
      </c>
      <c r="M1699" t="b">
        <v>0</v>
      </c>
      <c r="N1699">
        <v>22</v>
      </c>
      <c r="O1699" t="b">
        <v>0</v>
      </c>
      <c r="P1699" t="s">
        <v>8291</v>
      </c>
      <c r="Q1699" t="str">
        <f t="shared" si="132"/>
        <v>music</v>
      </c>
      <c r="R1699" t="str">
        <f t="shared" si="133"/>
        <v>faith</v>
      </c>
      <c r="S1699">
        <f t="shared" si="134"/>
        <v>2017</v>
      </c>
    </row>
    <row r="1700" spans="1:19" ht="76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s="17">
        <f t="shared" si="130"/>
        <v>0</v>
      </c>
      <c r="G1700" t="s">
        <v>8221</v>
      </c>
      <c r="H1700" t="s">
        <v>8223</v>
      </c>
      <c r="I1700" t="s">
        <v>8245</v>
      </c>
      <c r="J1700">
        <v>1490499180</v>
      </c>
      <c r="K1700" s="10">
        <v>1488430760</v>
      </c>
      <c r="L1700" s="15">
        <f t="shared" si="131"/>
        <v>42796.207870370374</v>
      </c>
      <c r="M1700" t="b">
        <v>0</v>
      </c>
      <c r="N1700">
        <v>0</v>
      </c>
      <c r="O1700" t="b">
        <v>0</v>
      </c>
      <c r="P1700" t="s">
        <v>8291</v>
      </c>
      <c r="Q1700" t="str">
        <f t="shared" si="132"/>
        <v>music</v>
      </c>
      <c r="R1700" t="str">
        <f t="shared" si="133"/>
        <v>faith</v>
      </c>
      <c r="S1700">
        <f t="shared" si="134"/>
        <v>2017</v>
      </c>
    </row>
    <row r="1701" spans="1:19" ht="46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s="17">
        <f t="shared" si="130"/>
        <v>4.2311459353574929E-2</v>
      </c>
      <c r="G1701" t="s">
        <v>8221</v>
      </c>
      <c r="H1701" t="s">
        <v>8223</v>
      </c>
      <c r="I1701" t="s">
        <v>8245</v>
      </c>
      <c r="J1701">
        <v>1491943445</v>
      </c>
      <c r="K1701" s="10">
        <v>1489351445</v>
      </c>
      <c r="L1701" s="15">
        <f t="shared" si="131"/>
        <v>42806.863946759258</v>
      </c>
      <c r="M1701" t="b">
        <v>0</v>
      </c>
      <c r="N1701">
        <v>4</v>
      </c>
      <c r="O1701" t="b">
        <v>0</v>
      </c>
      <c r="P1701" t="s">
        <v>8291</v>
      </c>
      <c r="Q1701" t="str">
        <f t="shared" si="132"/>
        <v>music</v>
      </c>
      <c r="R1701" t="str">
        <f t="shared" si="133"/>
        <v>faith</v>
      </c>
      <c r="S1701">
        <f t="shared" si="134"/>
        <v>2017</v>
      </c>
    </row>
    <row r="1702" spans="1:19" ht="46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s="17">
        <f t="shared" si="130"/>
        <v>0.2606</v>
      </c>
      <c r="G1702" t="s">
        <v>8221</v>
      </c>
      <c r="H1702" t="s">
        <v>8223</v>
      </c>
      <c r="I1702" t="s">
        <v>8245</v>
      </c>
      <c r="J1702">
        <v>1491019200</v>
      </c>
      <c r="K1702" s="10">
        <v>1488418990</v>
      </c>
      <c r="L1702" s="15">
        <f t="shared" si="131"/>
        <v>42796.071643518517</v>
      </c>
      <c r="M1702" t="b">
        <v>0</v>
      </c>
      <c r="N1702">
        <v>79</v>
      </c>
      <c r="O1702" t="b">
        <v>0</v>
      </c>
      <c r="P1702" t="s">
        <v>8291</v>
      </c>
      <c r="Q1702" t="str">
        <f t="shared" si="132"/>
        <v>music</v>
      </c>
      <c r="R1702" t="str">
        <f t="shared" si="133"/>
        <v>faith</v>
      </c>
      <c r="S1702">
        <f t="shared" si="134"/>
        <v>2017</v>
      </c>
    </row>
    <row r="1703" spans="1:19" ht="46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s="17">
        <f t="shared" si="130"/>
        <v>1.9801980198019802E-3</v>
      </c>
      <c r="G1703" t="s">
        <v>8220</v>
      </c>
      <c r="H1703" t="s">
        <v>8223</v>
      </c>
      <c r="I1703" t="s">
        <v>8245</v>
      </c>
      <c r="J1703">
        <v>1421337405</v>
      </c>
      <c r="K1703" s="10">
        <v>1418745405</v>
      </c>
      <c r="L1703" s="15">
        <f t="shared" si="131"/>
        <v>41989.664409722223</v>
      </c>
      <c r="M1703" t="b">
        <v>0</v>
      </c>
      <c r="N1703">
        <v>2</v>
      </c>
      <c r="O1703" t="b">
        <v>0</v>
      </c>
      <c r="P1703" t="s">
        <v>8291</v>
      </c>
      <c r="Q1703" t="str">
        <f t="shared" si="132"/>
        <v>music</v>
      </c>
      <c r="R1703" t="str">
        <f t="shared" si="133"/>
        <v>faith</v>
      </c>
      <c r="S1703">
        <f t="shared" si="134"/>
        <v>2014</v>
      </c>
    </row>
    <row r="1704" spans="1:19" ht="16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s="17">
        <f t="shared" si="130"/>
        <v>6.0606060606060605E-5</v>
      </c>
      <c r="G1704" t="s">
        <v>8220</v>
      </c>
      <c r="H1704" t="s">
        <v>8223</v>
      </c>
      <c r="I1704" t="s">
        <v>8245</v>
      </c>
      <c r="J1704">
        <v>1427745150</v>
      </c>
      <c r="K1704" s="10">
        <v>1425156750</v>
      </c>
      <c r="L1704" s="15">
        <f t="shared" si="131"/>
        <v>42063.869791666672</v>
      </c>
      <c r="M1704" t="b">
        <v>0</v>
      </c>
      <c r="N1704">
        <v>1</v>
      </c>
      <c r="O1704" t="b">
        <v>0</v>
      </c>
      <c r="P1704" t="s">
        <v>8291</v>
      </c>
      <c r="Q1704" t="str">
        <f t="shared" si="132"/>
        <v>music</v>
      </c>
      <c r="R1704" t="str">
        <f t="shared" si="133"/>
        <v>faith</v>
      </c>
      <c r="S1704">
        <f t="shared" si="134"/>
        <v>2015</v>
      </c>
    </row>
    <row r="1705" spans="1:19" ht="46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s="17">
        <f t="shared" si="130"/>
        <v>1.0200000000000001E-2</v>
      </c>
      <c r="G1705" t="s">
        <v>8220</v>
      </c>
      <c r="H1705" t="s">
        <v>8223</v>
      </c>
      <c r="I1705" t="s">
        <v>8245</v>
      </c>
      <c r="J1705">
        <v>1441003537</v>
      </c>
      <c r="K1705" s="10">
        <v>1435819537</v>
      </c>
      <c r="L1705" s="15">
        <f t="shared" si="131"/>
        <v>42187.281678240739</v>
      </c>
      <c r="M1705" t="b">
        <v>0</v>
      </c>
      <c r="N1705">
        <v>2</v>
      </c>
      <c r="O1705" t="b">
        <v>0</v>
      </c>
      <c r="P1705" t="s">
        <v>8291</v>
      </c>
      <c r="Q1705" t="str">
        <f t="shared" si="132"/>
        <v>music</v>
      </c>
      <c r="R1705" t="str">
        <f t="shared" si="133"/>
        <v>faith</v>
      </c>
      <c r="S1705">
        <f t="shared" si="134"/>
        <v>2015</v>
      </c>
    </row>
    <row r="1706" spans="1:19" ht="3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s="17">
        <f t="shared" si="130"/>
        <v>0.65100000000000002</v>
      </c>
      <c r="G1706" t="s">
        <v>8220</v>
      </c>
      <c r="H1706" t="s">
        <v>8223</v>
      </c>
      <c r="I1706" t="s">
        <v>8245</v>
      </c>
      <c r="J1706">
        <v>1424056873</v>
      </c>
      <c r="K1706" s="10">
        <v>1421464873</v>
      </c>
      <c r="L1706" s="15">
        <f t="shared" si="131"/>
        <v>42021.139733796299</v>
      </c>
      <c r="M1706" t="b">
        <v>0</v>
      </c>
      <c r="N1706">
        <v>11</v>
      </c>
      <c r="O1706" t="b">
        <v>0</v>
      </c>
      <c r="P1706" t="s">
        <v>8291</v>
      </c>
      <c r="Q1706" t="str">
        <f t="shared" si="132"/>
        <v>music</v>
      </c>
      <c r="R1706" t="str">
        <f t="shared" si="133"/>
        <v>faith</v>
      </c>
      <c r="S1706">
        <f t="shared" si="134"/>
        <v>2015</v>
      </c>
    </row>
    <row r="1707" spans="1:19" ht="46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s="17">
        <f t="shared" si="130"/>
        <v>0</v>
      </c>
      <c r="G1707" t="s">
        <v>8220</v>
      </c>
      <c r="H1707" t="s">
        <v>8223</v>
      </c>
      <c r="I1707" t="s">
        <v>8245</v>
      </c>
      <c r="J1707">
        <v>1441814400</v>
      </c>
      <c r="K1707" s="10">
        <v>1440807846</v>
      </c>
      <c r="L1707" s="15">
        <f t="shared" si="131"/>
        <v>42245.016736111109</v>
      </c>
      <c r="M1707" t="b">
        <v>0</v>
      </c>
      <c r="N1707">
        <v>0</v>
      </c>
      <c r="O1707" t="b">
        <v>0</v>
      </c>
      <c r="P1707" t="s">
        <v>8291</v>
      </c>
      <c r="Q1707" t="str">
        <f t="shared" si="132"/>
        <v>music</v>
      </c>
      <c r="R1707" t="str">
        <f t="shared" si="133"/>
        <v>faith</v>
      </c>
      <c r="S1707">
        <f t="shared" si="134"/>
        <v>2015</v>
      </c>
    </row>
    <row r="1708" spans="1:19" ht="46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s="17">
        <f t="shared" si="130"/>
        <v>0</v>
      </c>
      <c r="G1708" t="s">
        <v>8220</v>
      </c>
      <c r="H1708" t="s">
        <v>8235</v>
      </c>
      <c r="I1708" t="s">
        <v>8248</v>
      </c>
      <c r="J1708">
        <v>1440314472</v>
      </c>
      <c r="K1708" s="10">
        <v>1435130472</v>
      </c>
      <c r="L1708" s="15">
        <f t="shared" si="131"/>
        <v>42179.306388888886</v>
      </c>
      <c r="M1708" t="b">
        <v>0</v>
      </c>
      <c r="N1708">
        <v>0</v>
      </c>
      <c r="O1708" t="b">
        <v>0</v>
      </c>
      <c r="P1708" t="s">
        <v>8291</v>
      </c>
      <c r="Q1708" t="str">
        <f t="shared" si="132"/>
        <v>music</v>
      </c>
      <c r="R1708" t="str">
        <f t="shared" si="133"/>
        <v>faith</v>
      </c>
      <c r="S1708">
        <f t="shared" si="134"/>
        <v>2015</v>
      </c>
    </row>
    <row r="1709" spans="1:19" ht="46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s="17">
        <f t="shared" si="130"/>
        <v>9.74E-2</v>
      </c>
      <c r="G1709" t="s">
        <v>8220</v>
      </c>
      <c r="H1709" t="s">
        <v>8223</v>
      </c>
      <c r="I1709" t="s">
        <v>8245</v>
      </c>
      <c r="J1709">
        <v>1459181895</v>
      </c>
      <c r="K1709" s="10">
        <v>1456593495</v>
      </c>
      <c r="L1709" s="15">
        <f t="shared" si="131"/>
        <v>42427.721006944441</v>
      </c>
      <c r="M1709" t="b">
        <v>0</v>
      </c>
      <c r="N1709">
        <v>9</v>
      </c>
      <c r="O1709" t="b">
        <v>0</v>
      </c>
      <c r="P1709" t="s">
        <v>8291</v>
      </c>
      <c r="Q1709" t="str">
        <f t="shared" si="132"/>
        <v>music</v>
      </c>
      <c r="R1709" t="str">
        <f t="shared" si="133"/>
        <v>faith</v>
      </c>
      <c r="S1709">
        <f t="shared" si="134"/>
        <v>2016</v>
      </c>
    </row>
    <row r="1710" spans="1:19" ht="46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s="17">
        <f t="shared" si="130"/>
        <v>0</v>
      </c>
      <c r="G1710" t="s">
        <v>8220</v>
      </c>
      <c r="H1710" t="s">
        <v>8223</v>
      </c>
      <c r="I1710" t="s">
        <v>8245</v>
      </c>
      <c r="J1710">
        <v>1462135706</v>
      </c>
      <c r="K1710" s="10">
        <v>1458679706</v>
      </c>
      <c r="L1710" s="15">
        <f t="shared" si="131"/>
        <v>42451.866967592592</v>
      </c>
      <c r="M1710" t="b">
        <v>0</v>
      </c>
      <c r="N1710">
        <v>0</v>
      </c>
      <c r="O1710" t="b">
        <v>0</v>
      </c>
      <c r="P1710" t="s">
        <v>8291</v>
      </c>
      <c r="Q1710" t="str">
        <f t="shared" si="132"/>
        <v>music</v>
      </c>
      <c r="R1710" t="str">
        <f t="shared" si="133"/>
        <v>faith</v>
      </c>
      <c r="S1710">
        <f t="shared" si="134"/>
        <v>2016</v>
      </c>
    </row>
    <row r="1711" spans="1:19" ht="46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s="17">
        <f t="shared" si="130"/>
        <v>4.8571428571428571E-2</v>
      </c>
      <c r="G1711" t="s">
        <v>8220</v>
      </c>
      <c r="H1711" t="s">
        <v>8223</v>
      </c>
      <c r="I1711" t="s">
        <v>8245</v>
      </c>
      <c r="J1711">
        <v>1409513940</v>
      </c>
      <c r="K1711" s="10">
        <v>1405949514</v>
      </c>
      <c r="L1711" s="15">
        <f t="shared" si="131"/>
        <v>41841.563819444447</v>
      </c>
      <c r="M1711" t="b">
        <v>0</v>
      </c>
      <c r="N1711">
        <v>4</v>
      </c>
      <c r="O1711" t="b">
        <v>0</v>
      </c>
      <c r="P1711" t="s">
        <v>8291</v>
      </c>
      <c r="Q1711" t="str">
        <f t="shared" si="132"/>
        <v>music</v>
      </c>
      <c r="R1711" t="str">
        <f t="shared" si="133"/>
        <v>faith</v>
      </c>
      <c r="S1711">
        <f t="shared" si="134"/>
        <v>2014</v>
      </c>
    </row>
    <row r="1712" spans="1:19" ht="3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s="17">
        <f t="shared" si="130"/>
        <v>6.7999999999999996E-3</v>
      </c>
      <c r="G1712" t="s">
        <v>8220</v>
      </c>
      <c r="H1712" t="s">
        <v>8235</v>
      </c>
      <c r="I1712" t="s">
        <v>8248</v>
      </c>
      <c r="J1712">
        <v>1453122000</v>
      </c>
      <c r="K1712" s="10">
        <v>1449151888</v>
      </c>
      <c r="L1712" s="15">
        <f t="shared" si="131"/>
        <v>42341.591296296298</v>
      </c>
      <c r="M1712" t="b">
        <v>0</v>
      </c>
      <c r="N1712">
        <v>1</v>
      </c>
      <c r="O1712" t="b">
        <v>0</v>
      </c>
      <c r="P1712" t="s">
        <v>8291</v>
      </c>
      <c r="Q1712" t="str">
        <f t="shared" si="132"/>
        <v>music</v>
      </c>
      <c r="R1712" t="str">
        <f t="shared" si="133"/>
        <v>faith</v>
      </c>
      <c r="S1712">
        <f t="shared" si="134"/>
        <v>2015</v>
      </c>
    </row>
    <row r="1713" spans="1:19" ht="46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s="17">
        <f t="shared" si="130"/>
        <v>0.105</v>
      </c>
      <c r="G1713" t="s">
        <v>8220</v>
      </c>
      <c r="H1713" t="s">
        <v>8223</v>
      </c>
      <c r="I1713" t="s">
        <v>8245</v>
      </c>
      <c r="J1713">
        <v>1409585434</v>
      </c>
      <c r="K1713" s="10">
        <v>1406907034</v>
      </c>
      <c r="L1713" s="15">
        <f t="shared" si="131"/>
        <v>41852.646226851852</v>
      </c>
      <c r="M1713" t="b">
        <v>0</v>
      </c>
      <c r="N1713">
        <v>2</v>
      </c>
      <c r="O1713" t="b">
        <v>0</v>
      </c>
      <c r="P1713" t="s">
        <v>8291</v>
      </c>
      <c r="Q1713" t="str">
        <f t="shared" si="132"/>
        <v>music</v>
      </c>
      <c r="R1713" t="str">
        <f t="shared" si="133"/>
        <v>faith</v>
      </c>
      <c r="S1713">
        <f t="shared" si="134"/>
        <v>2014</v>
      </c>
    </row>
    <row r="1714" spans="1:19" ht="46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s="17">
        <f t="shared" si="130"/>
        <v>0</v>
      </c>
      <c r="G1714" t="s">
        <v>8220</v>
      </c>
      <c r="H1714" t="s">
        <v>8223</v>
      </c>
      <c r="I1714" t="s">
        <v>8245</v>
      </c>
      <c r="J1714">
        <v>1435701353</v>
      </c>
      <c r="K1714" s="10">
        <v>1430517353</v>
      </c>
      <c r="L1714" s="15">
        <f t="shared" si="131"/>
        <v>42125.913807870369</v>
      </c>
      <c r="M1714" t="b">
        <v>0</v>
      </c>
      <c r="N1714">
        <v>0</v>
      </c>
      <c r="O1714" t="b">
        <v>0</v>
      </c>
      <c r="P1714" t="s">
        <v>8291</v>
      </c>
      <c r="Q1714" t="str">
        <f t="shared" si="132"/>
        <v>music</v>
      </c>
      <c r="R1714" t="str">
        <f t="shared" si="133"/>
        <v>faith</v>
      </c>
      <c r="S1714">
        <f t="shared" si="134"/>
        <v>2015</v>
      </c>
    </row>
    <row r="1715" spans="1:19" ht="46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s="17">
        <f t="shared" si="130"/>
        <v>1.6666666666666666E-2</v>
      </c>
      <c r="G1715" t="s">
        <v>8220</v>
      </c>
      <c r="H1715" t="s">
        <v>8223</v>
      </c>
      <c r="I1715" t="s">
        <v>8245</v>
      </c>
      <c r="J1715">
        <v>1412536412</v>
      </c>
      <c r="K1715" s="10">
        <v>1409944412</v>
      </c>
      <c r="L1715" s="15">
        <f t="shared" si="131"/>
        <v>41887.801064814819</v>
      </c>
      <c r="M1715" t="b">
        <v>0</v>
      </c>
      <c r="N1715">
        <v>1</v>
      </c>
      <c r="O1715" t="b">
        <v>0</v>
      </c>
      <c r="P1715" t="s">
        <v>8291</v>
      </c>
      <c r="Q1715" t="str">
        <f t="shared" si="132"/>
        <v>music</v>
      </c>
      <c r="R1715" t="str">
        <f t="shared" si="133"/>
        <v>faith</v>
      </c>
      <c r="S1715">
        <f t="shared" si="134"/>
        <v>2014</v>
      </c>
    </row>
    <row r="1716" spans="1:19" ht="46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s="17">
        <f t="shared" si="130"/>
        <v>7.868E-2</v>
      </c>
      <c r="G1716" t="s">
        <v>8220</v>
      </c>
      <c r="H1716" t="s">
        <v>8223</v>
      </c>
      <c r="I1716" t="s">
        <v>8245</v>
      </c>
      <c r="J1716">
        <v>1430517761</v>
      </c>
      <c r="K1716" s="10">
        <v>1427925761</v>
      </c>
      <c r="L1716" s="15">
        <f t="shared" si="131"/>
        <v>42095.918530092589</v>
      </c>
      <c r="M1716" t="b">
        <v>0</v>
      </c>
      <c r="N1716">
        <v>17</v>
      </c>
      <c r="O1716" t="b">
        <v>0</v>
      </c>
      <c r="P1716" t="s">
        <v>8291</v>
      </c>
      <c r="Q1716" t="str">
        <f t="shared" si="132"/>
        <v>music</v>
      </c>
      <c r="R1716" t="str">
        <f t="shared" si="133"/>
        <v>faith</v>
      </c>
      <c r="S1716">
        <f t="shared" si="134"/>
        <v>2015</v>
      </c>
    </row>
    <row r="1717" spans="1:19" ht="46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s="17">
        <f t="shared" si="130"/>
        <v>2.2000000000000001E-3</v>
      </c>
      <c r="G1717" t="s">
        <v>8220</v>
      </c>
      <c r="H1717" t="s">
        <v>8223</v>
      </c>
      <c r="I1717" t="s">
        <v>8245</v>
      </c>
      <c r="J1717">
        <v>1427772120</v>
      </c>
      <c r="K1717" s="10">
        <v>1425186785</v>
      </c>
      <c r="L1717" s="15">
        <f t="shared" si="131"/>
        <v>42064.217418981483</v>
      </c>
      <c r="M1717" t="b">
        <v>0</v>
      </c>
      <c r="N1717">
        <v>2</v>
      </c>
      <c r="O1717" t="b">
        <v>0</v>
      </c>
      <c r="P1717" t="s">
        <v>8291</v>
      </c>
      <c r="Q1717" t="str">
        <f t="shared" si="132"/>
        <v>music</v>
      </c>
      <c r="R1717" t="str">
        <f t="shared" si="133"/>
        <v>faith</v>
      </c>
      <c r="S1717">
        <f t="shared" si="134"/>
        <v>2015</v>
      </c>
    </row>
    <row r="1718" spans="1:19" ht="46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s="17">
        <f t="shared" si="130"/>
        <v>7.4999999999999997E-2</v>
      </c>
      <c r="G1718" t="s">
        <v>8220</v>
      </c>
      <c r="H1718" t="s">
        <v>8223</v>
      </c>
      <c r="I1718" t="s">
        <v>8245</v>
      </c>
      <c r="J1718">
        <v>1481295099</v>
      </c>
      <c r="K1718" s="10">
        <v>1477835499</v>
      </c>
      <c r="L1718" s="15">
        <f t="shared" si="131"/>
        <v>42673.577534722222</v>
      </c>
      <c r="M1718" t="b">
        <v>0</v>
      </c>
      <c r="N1718">
        <v>3</v>
      </c>
      <c r="O1718" t="b">
        <v>0</v>
      </c>
      <c r="P1718" t="s">
        <v>8291</v>
      </c>
      <c r="Q1718" t="str">
        <f t="shared" si="132"/>
        <v>music</v>
      </c>
      <c r="R1718" t="str">
        <f t="shared" si="133"/>
        <v>faith</v>
      </c>
      <c r="S1718">
        <f t="shared" si="134"/>
        <v>2016</v>
      </c>
    </row>
    <row r="1719" spans="1:19" ht="46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s="17">
        <f t="shared" si="130"/>
        <v>0.42725880551301687</v>
      </c>
      <c r="G1719" t="s">
        <v>8220</v>
      </c>
      <c r="H1719" t="s">
        <v>8223</v>
      </c>
      <c r="I1719" t="s">
        <v>8245</v>
      </c>
      <c r="J1719">
        <v>1461211200</v>
      </c>
      <c r="K1719" s="10">
        <v>1459467238</v>
      </c>
      <c r="L1719" s="15">
        <f t="shared" si="131"/>
        <v>42460.981921296298</v>
      </c>
      <c r="M1719" t="b">
        <v>0</v>
      </c>
      <c r="N1719">
        <v>41</v>
      </c>
      <c r="O1719" t="b">
        <v>0</v>
      </c>
      <c r="P1719" t="s">
        <v>8291</v>
      </c>
      <c r="Q1719" t="str">
        <f t="shared" si="132"/>
        <v>music</v>
      </c>
      <c r="R1719" t="str">
        <f t="shared" si="133"/>
        <v>faith</v>
      </c>
      <c r="S1719">
        <f t="shared" si="134"/>
        <v>2016</v>
      </c>
    </row>
    <row r="1720" spans="1:19" ht="16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s="17">
        <f t="shared" si="130"/>
        <v>2.142857142857143E-3</v>
      </c>
      <c r="G1720" t="s">
        <v>8220</v>
      </c>
      <c r="H1720" t="s">
        <v>8223</v>
      </c>
      <c r="I1720" t="s">
        <v>8245</v>
      </c>
      <c r="J1720">
        <v>1463201940</v>
      </c>
      <c r="K1720" s="10">
        <v>1459435149</v>
      </c>
      <c r="L1720" s="15">
        <f t="shared" si="131"/>
        <v>42460.610520833332</v>
      </c>
      <c r="M1720" t="b">
        <v>0</v>
      </c>
      <c r="N1720">
        <v>2</v>
      </c>
      <c r="O1720" t="b">
        <v>0</v>
      </c>
      <c r="P1720" t="s">
        <v>8291</v>
      </c>
      <c r="Q1720" t="str">
        <f t="shared" si="132"/>
        <v>music</v>
      </c>
      <c r="R1720" t="str">
        <f t="shared" si="133"/>
        <v>faith</v>
      </c>
      <c r="S1720">
        <f t="shared" si="134"/>
        <v>2016</v>
      </c>
    </row>
    <row r="1721" spans="1:19" ht="46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s="17">
        <f t="shared" si="130"/>
        <v>8.7500000000000008E-3</v>
      </c>
      <c r="G1721" t="s">
        <v>8220</v>
      </c>
      <c r="H1721" t="s">
        <v>8223</v>
      </c>
      <c r="I1721" t="s">
        <v>8245</v>
      </c>
      <c r="J1721">
        <v>1410958191</v>
      </c>
      <c r="K1721" s="10">
        <v>1408366191</v>
      </c>
      <c r="L1721" s="15">
        <f t="shared" si="131"/>
        <v>41869.534618055557</v>
      </c>
      <c r="M1721" t="b">
        <v>0</v>
      </c>
      <c r="N1721">
        <v>3</v>
      </c>
      <c r="O1721" t="b">
        <v>0</v>
      </c>
      <c r="P1721" t="s">
        <v>8291</v>
      </c>
      <c r="Q1721" t="str">
        <f t="shared" si="132"/>
        <v>music</v>
      </c>
      <c r="R1721" t="str">
        <f t="shared" si="133"/>
        <v>faith</v>
      </c>
      <c r="S1721">
        <f t="shared" si="134"/>
        <v>2014</v>
      </c>
    </row>
    <row r="1722" spans="1:19" ht="46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s="17">
        <f t="shared" si="130"/>
        <v>5.6250000000000001E-2</v>
      </c>
      <c r="G1722" t="s">
        <v>8220</v>
      </c>
      <c r="H1722" t="s">
        <v>8223</v>
      </c>
      <c r="I1722" t="s">
        <v>8245</v>
      </c>
      <c r="J1722">
        <v>1415562471</v>
      </c>
      <c r="K1722" s="10">
        <v>1412966871</v>
      </c>
      <c r="L1722" s="15">
        <f t="shared" si="131"/>
        <v>41922.783229166671</v>
      </c>
      <c r="M1722" t="b">
        <v>0</v>
      </c>
      <c r="N1722">
        <v>8</v>
      </c>
      <c r="O1722" t="b">
        <v>0</v>
      </c>
      <c r="P1722" t="s">
        <v>8291</v>
      </c>
      <c r="Q1722" t="str">
        <f t="shared" si="132"/>
        <v>music</v>
      </c>
      <c r="R1722" t="str">
        <f t="shared" si="133"/>
        <v>faith</v>
      </c>
      <c r="S1722">
        <f t="shared" si="134"/>
        <v>2014</v>
      </c>
    </row>
    <row r="1723" spans="1:19" ht="46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s="17">
        <f t="shared" si="130"/>
        <v>0</v>
      </c>
      <c r="G1723" t="s">
        <v>8220</v>
      </c>
      <c r="H1723" t="s">
        <v>8223</v>
      </c>
      <c r="I1723" t="s">
        <v>8245</v>
      </c>
      <c r="J1723">
        <v>1449831863</v>
      </c>
      <c r="K1723" s="10">
        <v>1447239863</v>
      </c>
      <c r="L1723" s="15">
        <f t="shared" si="131"/>
        <v>42319.461377314816</v>
      </c>
      <c r="M1723" t="b">
        <v>0</v>
      </c>
      <c r="N1723">
        <v>0</v>
      </c>
      <c r="O1723" t="b">
        <v>0</v>
      </c>
      <c r="P1723" t="s">
        <v>8291</v>
      </c>
      <c r="Q1723" t="str">
        <f t="shared" si="132"/>
        <v>music</v>
      </c>
      <c r="R1723" t="str">
        <f t="shared" si="133"/>
        <v>faith</v>
      </c>
      <c r="S1723">
        <f t="shared" si="134"/>
        <v>2015</v>
      </c>
    </row>
    <row r="1724" spans="1:19" ht="46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s="17">
        <f t="shared" si="130"/>
        <v>3.4722222222222224E-4</v>
      </c>
      <c r="G1724" t="s">
        <v>8220</v>
      </c>
      <c r="H1724" t="s">
        <v>8223</v>
      </c>
      <c r="I1724" t="s">
        <v>8245</v>
      </c>
      <c r="J1724">
        <v>1459642200</v>
      </c>
      <c r="K1724" s="10">
        <v>1456441429</v>
      </c>
      <c r="L1724" s="15">
        <f t="shared" si="131"/>
        <v>42425.960983796293</v>
      </c>
      <c r="M1724" t="b">
        <v>0</v>
      </c>
      <c r="N1724">
        <v>1</v>
      </c>
      <c r="O1724" t="b">
        <v>0</v>
      </c>
      <c r="P1724" t="s">
        <v>8291</v>
      </c>
      <c r="Q1724" t="str">
        <f t="shared" si="132"/>
        <v>music</v>
      </c>
      <c r="R1724" t="str">
        <f t="shared" si="133"/>
        <v>faith</v>
      </c>
      <c r="S1724">
        <f t="shared" si="134"/>
        <v>2016</v>
      </c>
    </row>
    <row r="1725" spans="1:19" ht="46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s="17">
        <f t="shared" si="130"/>
        <v>6.5000000000000002E-2</v>
      </c>
      <c r="G1725" t="s">
        <v>8220</v>
      </c>
      <c r="H1725" t="s">
        <v>8223</v>
      </c>
      <c r="I1725" t="s">
        <v>8245</v>
      </c>
      <c r="J1725">
        <v>1435730400</v>
      </c>
      <c r="K1725" s="10">
        <v>1430855315</v>
      </c>
      <c r="L1725" s="15">
        <f t="shared" si="131"/>
        <v>42129.82540509259</v>
      </c>
      <c r="M1725" t="b">
        <v>0</v>
      </c>
      <c r="N1725">
        <v>3</v>
      </c>
      <c r="O1725" t="b">
        <v>0</v>
      </c>
      <c r="P1725" t="s">
        <v>8291</v>
      </c>
      <c r="Q1725" t="str">
        <f t="shared" si="132"/>
        <v>music</v>
      </c>
      <c r="R1725" t="str">
        <f t="shared" si="133"/>
        <v>faith</v>
      </c>
      <c r="S1725">
        <f t="shared" si="134"/>
        <v>2015</v>
      </c>
    </row>
    <row r="1726" spans="1:19" ht="46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s="17">
        <f t="shared" si="130"/>
        <v>5.8333333333333336E-3</v>
      </c>
      <c r="G1726" t="s">
        <v>8220</v>
      </c>
      <c r="H1726" t="s">
        <v>8223</v>
      </c>
      <c r="I1726" t="s">
        <v>8245</v>
      </c>
      <c r="J1726">
        <v>1414707762</v>
      </c>
      <c r="K1726" s="10">
        <v>1412115762</v>
      </c>
      <c r="L1726" s="15">
        <f t="shared" si="131"/>
        <v>41912.932430555556</v>
      </c>
      <c r="M1726" t="b">
        <v>0</v>
      </c>
      <c r="N1726">
        <v>4</v>
      </c>
      <c r="O1726" t="b">
        <v>0</v>
      </c>
      <c r="P1726" t="s">
        <v>8291</v>
      </c>
      <c r="Q1726" t="str">
        <f t="shared" si="132"/>
        <v>music</v>
      </c>
      <c r="R1726" t="str">
        <f t="shared" si="133"/>
        <v>faith</v>
      </c>
      <c r="S1726">
        <f t="shared" si="134"/>
        <v>2014</v>
      </c>
    </row>
    <row r="1727" spans="1:19" ht="46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s="17">
        <f t="shared" si="130"/>
        <v>0.10181818181818182</v>
      </c>
      <c r="G1727" t="s">
        <v>8220</v>
      </c>
      <c r="H1727" t="s">
        <v>8223</v>
      </c>
      <c r="I1727" t="s">
        <v>8245</v>
      </c>
      <c r="J1727">
        <v>1408922049</v>
      </c>
      <c r="K1727" s="10">
        <v>1406330049</v>
      </c>
      <c r="L1727" s="15">
        <f t="shared" si="131"/>
        <v>41845.968159722222</v>
      </c>
      <c r="M1727" t="b">
        <v>0</v>
      </c>
      <c r="N1727">
        <v>9</v>
      </c>
      <c r="O1727" t="b">
        <v>0</v>
      </c>
      <c r="P1727" t="s">
        <v>8291</v>
      </c>
      <c r="Q1727" t="str">
        <f t="shared" si="132"/>
        <v>music</v>
      </c>
      <c r="R1727" t="str">
        <f t="shared" si="133"/>
        <v>faith</v>
      </c>
      <c r="S1727">
        <f t="shared" si="134"/>
        <v>2014</v>
      </c>
    </row>
    <row r="1728" spans="1:19" ht="3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s="17">
        <f t="shared" si="130"/>
        <v>0.33784615384615385</v>
      </c>
      <c r="G1728" t="s">
        <v>8220</v>
      </c>
      <c r="H1728" t="s">
        <v>8223</v>
      </c>
      <c r="I1728" t="s">
        <v>8245</v>
      </c>
      <c r="J1728">
        <v>1403906664</v>
      </c>
      <c r="K1728" s="10">
        <v>1401401064</v>
      </c>
      <c r="L1728" s="15">
        <f t="shared" si="131"/>
        <v>41788.919722222221</v>
      </c>
      <c r="M1728" t="b">
        <v>0</v>
      </c>
      <c r="N1728">
        <v>16</v>
      </c>
      <c r="O1728" t="b">
        <v>0</v>
      </c>
      <c r="P1728" t="s">
        <v>8291</v>
      </c>
      <c r="Q1728" t="str">
        <f t="shared" si="132"/>
        <v>music</v>
      </c>
      <c r="R1728" t="str">
        <f t="shared" si="133"/>
        <v>faith</v>
      </c>
      <c r="S1728">
        <f t="shared" si="134"/>
        <v>2014</v>
      </c>
    </row>
    <row r="1729" spans="1:19" ht="46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s="17">
        <f t="shared" si="130"/>
        <v>3.3333333333333332E-4</v>
      </c>
      <c r="G1729" t="s">
        <v>8220</v>
      </c>
      <c r="H1729" t="s">
        <v>8224</v>
      </c>
      <c r="I1729" t="s">
        <v>8246</v>
      </c>
      <c r="J1729">
        <v>1428231600</v>
      </c>
      <c r="K1729" s="10">
        <v>1423520177</v>
      </c>
      <c r="L1729" s="15">
        <f t="shared" si="131"/>
        <v>42044.927974537037</v>
      </c>
      <c r="M1729" t="b">
        <v>0</v>
      </c>
      <c r="N1729">
        <v>1</v>
      </c>
      <c r="O1729" t="b">
        <v>0</v>
      </c>
      <c r="P1729" t="s">
        <v>8291</v>
      </c>
      <c r="Q1729" t="str">
        <f t="shared" si="132"/>
        <v>music</v>
      </c>
      <c r="R1729" t="str">
        <f t="shared" si="133"/>
        <v>faith</v>
      </c>
      <c r="S1729">
        <f t="shared" si="134"/>
        <v>2015</v>
      </c>
    </row>
    <row r="1730" spans="1:19" ht="46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s="17">
        <f t="shared" si="130"/>
        <v>0.68400000000000005</v>
      </c>
      <c r="G1730" t="s">
        <v>8220</v>
      </c>
      <c r="H1730" t="s">
        <v>8223</v>
      </c>
      <c r="I1730" t="s">
        <v>8245</v>
      </c>
      <c r="J1730">
        <v>1445439674</v>
      </c>
      <c r="K1730" s="10">
        <v>1442847674</v>
      </c>
      <c r="L1730" s="15">
        <f t="shared" si="131"/>
        <v>42268.625856481478</v>
      </c>
      <c r="M1730" t="b">
        <v>0</v>
      </c>
      <c r="N1730">
        <v>7</v>
      </c>
      <c r="O1730" t="b">
        <v>0</v>
      </c>
      <c r="P1730" t="s">
        <v>8291</v>
      </c>
      <c r="Q1730" t="str">
        <f t="shared" si="132"/>
        <v>music</v>
      </c>
      <c r="R1730" t="str">
        <f t="shared" si="133"/>
        <v>faith</v>
      </c>
      <c r="S1730">
        <f t="shared" si="134"/>
        <v>2015</v>
      </c>
    </row>
    <row r="1731" spans="1:19" ht="46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s="17">
        <f t="shared" ref="F1731:F1794" si="135">E1731/D1731</f>
        <v>0</v>
      </c>
      <c r="G1731" t="s">
        <v>8220</v>
      </c>
      <c r="H1731" t="s">
        <v>8223</v>
      </c>
      <c r="I1731" t="s">
        <v>8245</v>
      </c>
      <c r="J1731">
        <v>1465521306</v>
      </c>
      <c r="K1731" s="10">
        <v>1460337306</v>
      </c>
      <c r="L1731" s="15">
        <f t="shared" ref="L1731:L1794" si="136">(K1731/86400)+ DATE(1970,1,1)</f>
        <v>42471.052152777775</v>
      </c>
      <c r="M1731" t="b">
        <v>0</v>
      </c>
      <c r="N1731">
        <v>0</v>
      </c>
      <c r="O1731" t="b">
        <v>0</v>
      </c>
      <c r="P1731" t="s">
        <v>8291</v>
      </c>
      <c r="Q1731" t="str">
        <f t="shared" ref="Q1731:Q1794" si="137">LEFT(P1731, SEARCH("/",P1731)-1)</f>
        <v>music</v>
      </c>
      <c r="R1731" t="str">
        <f t="shared" ref="R1731:R1794" si="138">RIGHT(P1731,LEN(P1731)-FIND("/",P1731))</f>
        <v>faith</v>
      </c>
      <c r="S1731">
        <f t="shared" ref="S1731:S1794" si="139">YEAR(L1731)</f>
        <v>2016</v>
      </c>
    </row>
    <row r="1732" spans="1:19" ht="46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s="17">
        <f t="shared" si="135"/>
        <v>0</v>
      </c>
      <c r="G1732" t="s">
        <v>8220</v>
      </c>
      <c r="H1732" t="s">
        <v>8223</v>
      </c>
      <c r="I1732" t="s">
        <v>8245</v>
      </c>
      <c r="J1732">
        <v>1445738783</v>
      </c>
      <c r="K1732" s="10">
        <v>1443146783</v>
      </c>
      <c r="L1732" s="15">
        <f t="shared" si="136"/>
        <v>42272.087766203702</v>
      </c>
      <c r="M1732" t="b">
        <v>0</v>
      </c>
      <c r="N1732">
        <v>0</v>
      </c>
      <c r="O1732" t="b">
        <v>0</v>
      </c>
      <c r="P1732" t="s">
        <v>8291</v>
      </c>
      <c r="Q1732" t="str">
        <f t="shared" si="137"/>
        <v>music</v>
      </c>
      <c r="R1732" t="str">
        <f t="shared" si="138"/>
        <v>faith</v>
      </c>
      <c r="S1732">
        <f t="shared" si="139"/>
        <v>2015</v>
      </c>
    </row>
    <row r="1733" spans="1:19" ht="3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s="17">
        <f t="shared" si="135"/>
        <v>0</v>
      </c>
      <c r="G1733" t="s">
        <v>8220</v>
      </c>
      <c r="H1733" t="s">
        <v>8223</v>
      </c>
      <c r="I1733" t="s">
        <v>8245</v>
      </c>
      <c r="J1733">
        <v>1434034800</v>
      </c>
      <c r="K1733" s="10">
        <v>1432849552</v>
      </c>
      <c r="L1733" s="15">
        <f t="shared" si="136"/>
        <v>42152.906851851847</v>
      </c>
      <c r="M1733" t="b">
        <v>0</v>
      </c>
      <c r="N1733">
        <v>0</v>
      </c>
      <c r="O1733" t="b">
        <v>0</v>
      </c>
      <c r="P1733" t="s">
        <v>8291</v>
      </c>
      <c r="Q1733" t="str">
        <f t="shared" si="137"/>
        <v>music</v>
      </c>
      <c r="R1733" t="str">
        <f t="shared" si="138"/>
        <v>faith</v>
      </c>
      <c r="S1733">
        <f t="shared" si="139"/>
        <v>2015</v>
      </c>
    </row>
    <row r="1734" spans="1:19" ht="46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s="17">
        <f t="shared" si="135"/>
        <v>0</v>
      </c>
      <c r="G1734" t="s">
        <v>8220</v>
      </c>
      <c r="H1734" t="s">
        <v>8223</v>
      </c>
      <c r="I1734" t="s">
        <v>8245</v>
      </c>
      <c r="J1734">
        <v>1452920400</v>
      </c>
      <c r="K1734" s="10">
        <v>1447777481</v>
      </c>
      <c r="L1734" s="15">
        <f t="shared" si="136"/>
        <v>42325.683807870373</v>
      </c>
      <c r="M1734" t="b">
        <v>0</v>
      </c>
      <c r="N1734">
        <v>0</v>
      </c>
      <c r="O1734" t="b">
        <v>0</v>
      </c>
      <c r="P1734" t="s">
        <v>8291</v>
      </c>
      <c r="Q1734" t="str">
        <f t="shared" si="137"/>
        <v>music</v>
      </c>
      <c r="R1734" t="str">
        <f t="shared" si="138"/>
        <v>faith</v>
      </c>
      <c r="S1734">
        <f t="shared" si="139"/>
        <v>2015</v>
      </c>
    </row>
    <row r="1735" spans="1:19" ht="46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s="17">
        <f t="shared" si="135"/>
        <v>0</v>
      </c>
      <c r="G1735" t="s">
        <v>8220</v>
      </c>
      <c r="H1735" t="s">
        <v>8223</v>
      </c>
      <c r="I1735" t="s">
        <v>8245</v>
      </c>
      <c r="J1735">
        <v>1473802200</v>
      </c>
      <c r="K1735" s="10">
        <v>1472746374</v>
      </c>
      <c r="L1735" s="15">
        <f t="shared" si="136"/>
        <v>42614.675625000003</v>
      </c>
      <c r="M1735" t="b">
        <v>0</v>
      </c>
      <c r="N1735">
        <v>0</v>
      </c>
      <c r="O1735" t="b">
        <v>0</v>
      </c>
      <c r="P1735" t="s">
        <v>8291</v>
      </c>
      <c r="Q1735" t="str">
        <f t="shared" si="137"/>
        <v>music</v>
      </c>
      <c r="R1735" t="str">
        <f t="shared" si="138"/>
        <v>faith</v>
      </c>
      <c r="S1735">
        <f t="shared" si="139"/>
        <v>2016</v>
      </c>
    </row>
    <row r="1736" spans="1:19" ht="46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s="17">
        <f t="shared" si="135"/>
        <v>2.2222222222222223E-4</v>
      </c>
      <c r="G1736" t="s">
        <v>8220</v>
      </c>
      <c r="H1736" t="s">
        <v>8223</v>
      </c>
      <c r="I1736" t="s">
        <v>8245</v>
      </c>
      <c r="J1736">
        <v>1431046356</v>
      </c>
      <c r="K1736" s="10">
        <v>1428454356</v>
      </c>
      <c r="L1736" s="15">
        <f t="shared" si="136"/>
        <v>42102.036527777775</v>
      </c>
      <c r="M1736" t="b">
        <v>0</v>
      </c>
      <c r="N1736">
        <v>1</v>
      </c>
      <c r="O1736" t="b">
        <v>0</v>
      </c>
      <c r="P1736" t="s">
        <v>8291</v>
      </c>
      <c r="Q1736" t="str">
        <f t="shared" si="137"/>
        <v>music</v>
      </c>
      <c r="R1736" t="str">
        <f t="shared" si="138"/>
        <v>faith</v>
      </c>
      <c r="S1736">
        <f t="shared" si="139"/>
        <v>2015</v>
      </c>
    </row>
    <row r="1737" spans="1:19" ht="46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s="17">
        <f t="shared" si="135"/>
        <v>0.11</v>
      </c>
      <c r="G1737" t="s">
        <v>8220</v>
      </c>
      <c r="H1737" t="s">
        <v>8223</v>
      </c>
      <c r="I1737" t="s">
        <v>8245</v>
      </c>
      <c r="J1737">
        <v>1470598345</v>
      </c>
      <c r="K1737" s="10">
        <v>1468006345</v>
      </c>
      <c r="L1737" s="15">
        <f t="shared" si="136"/>
        <v>42559.81417824074</v>
      </c>
      <c r="M1737" t="b">
        <v>0</v>
      </c>
      <c r="N1737">
        <v>2</v>
      </c>
      <c r="O1737" t="b">
        <v>0</v>
      </c>
      <c r="P1737" t="s">
        <v>8291</v>
      </c>
      <c r="Q1737" t="str">
        <f t="shared" si="137"/>
        <v>music</v>
      </c>
      <c r="R1737" t="str">
        <f t="shared" si="138"/>
        <v>faith</v>
      </c>
      <c r="S1737">
        <f t="shared" si="139"/>
        <v>2016</v>
      </c>
    </row>
    <row r="1738" spans="1:19" ht="3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s="17">
        <f t="shared" si="135"/>
        <v>7.3333333333333332E-3</v>
      </c>
      <c r="G1738" t="s">
        <v>8220</v>
      </c>
      <c r="H1738" t="s">
        <v>8223</v>
      </c>
      <c r="I1738" t="s">
        <v>8245</v>
      </c>
      <c r="J1738">
        <v>1447018833</v>
      </c>
      <c r="K1738" s="10">
        <v>1444423233</v>
      </c>
      <c r="L1738" s="15">
        <f t="shared" si="136"/>
        <v>42286.861493055556</v>
      </c>
      <c r="M1738" t="b">
        <v>0</v>
      </c>
      <c r="N1738">
        <v>1</v>
      </c>
      <c r="O1738" t="b">
        <v>0</v>
      </c>
      <c r="P1738" t="s">
        <v>8291</v>
      </c>
      <c r="Q1738" t="str">
        <f t="shared" si="137"/>
        <v>music</v>
      </c>
      <c r="R1738" t="str">
        <f t="shared" si="138"/>
        <v>faith</v>
      </c>
      <c r="S1738">
        <f t="shared" si="139"/>
        <v>2015</v>
      </c>
    </row>
    <row r="1739" spans="1:19" ht="46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s="17">
        <f t="shared" si="135"/>
        <v>0.21249999999999999</v>
      </c>
      <c r="G1739" t="s">
        <v>8220</v>
      </c>
      <c r="H1739" t="s">
        <v>8223</v>
      </c>
      <c r="I1739" t="s">
        <v>8245</v>
      </c>
      <c r="J1739">
        <v>1437432392</v>
      </c>
      <c r="K1739" s="10">
        <v>1434840392</v>
      </c>
      <c r="L1739" s="15">
        <f t="shared" si="136"/>
        <v>42175.948981481481</v>
      </c>
      <c r="M1739" t="b">
        <v>0</v>
      </c>
      <c r="N1739">
        <v>15</v>
      </c>
      <c r="O1739" t="b">
        <v>0</v>
      </c>
      <c r="P1739" t="s">
        <v>8291</v>
      </c>
      <c r="Q1739" t="str">
        <f t="shared" si="137"/>
        <v>music</v>
      </c>
      <c r="R1739" t="str">
        <f t="shared" si="138"/>
        <v>faith</v>
      </c>
      <c r="S1739">
        <f t="shared" si="139"/>
        <v>2015</v>
      </c>
    </row>
    <row r="1740" spans="1:19" ht="3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s="17">
        <f t="shared" si="135"/>
        <v>4.0000000000000001E-3</v>
      </c>
      <c r="G1740" t="s">
        <v>8220</v>
      </c>
      <c r="H1740" t="s">
        <v>8223</v>
      </c>
      <c r="I1740" t="s">
        <v>8245</v>
      </c>
      <c r="J1740">
        <v>1412283542</v>
      </c>
      <c r="K1740" s="10">
        <v>1409691542</v>
      </c>
      <c r="L1740" s="15">
        <f t="shared" si="136"/>
        <v>41884.874328703707</v>
      </c>
      <c r="M1740" t="b">
        <v>0</v>
      </c>
      <c r="N1740">
        <v>1</v>
      </c>
      <c r="O1740" t="b">
        <v>0</v>
      </c>
      <c r="P1740" t="s">
        <v>8291</v>
      </c>
      <c r="Q1740" t="str">
        <f t="shared" si="137"/>
        <v>music</v>
      </c>
      <c r="R1740" t="str">
        <f t="shared" si="138"/>
        <v>faith</v>
      </c>
      <c r="S1740">
        <f t="shared" si="139"/>
        <v>2014</v>
      </c>
    </row>
    <row r="1741" spans="1:19" ht="46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s="17">
        <f t="shared" si="135"/>
        <v>1E-3</v>
      </c>
      <c r="G1741" t="s">
        <v>8220</v>
      </c>
      <c r="H1741" t="s">
        <v>8223</v>
      </c>
      <c r="I1741" t="s">
        <v>8245</v>
      </c>
      <c r="J1741">
        <v>1462391932</v>
      </c>
      <c r="K1741" s="10">
        <v>1457297932</v>
      </c>
      <c r="L1741" s="15">
        <f t="shared" si="136"/>
        <v>42435.874212962968</v>
      </c>
      <c r="M1741" t="b">
        <v>0</v>
      </c>
      <c r="N1741">
        <v>1</v>
      </c>
      <c r="O1741" t="b">
        <v>0</v>
      </c>
      <c r="P1741" t="s">
        <v>8291</v>
      </c>
      <c r="Q1741" t="str">
        <f t="shared" si="137"/>
        <v>music</v>
      </c>
      <c r="R1741" t="str">
        <f t="shared" si="138"/>
        <v>faith</v>
      </c>
      <c r="S1741">
        <f t="shared" si="139"/>
        <v>2016</v>
      </c>
    </row>
    <row r="1742" spans="1:19" ht="46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s="17">
        <f t="shared" si="135"/>
        <v>0</v>
      </c>
      <c r="G1742" t="s">
        <v>8220</v>
      </c>
      <c r="H1742" t="s">
        <v>8223</v>
      </c>
      <c r="I1742" t="s">
        <v>8245</v>
      </c>
      <c r="J1742">
        <v>1437075422</v>
      </c>
      <c r="K1742" s="10">
        <v>1434483422</v>
      </c>
      <c r="L1742" s="15">
        <f t="shared" si="136"/>
        <v>42171.817384259259</v>
      </c>
      <c r="M1742" t="b">
        <v>0</v>
      </c>
      <c r="N1742">
        <v>0</v>
      </c>
      <c r="O1742" t="b">
        <v>0</v>
      </c>
      <c r="P1742" t="s">
        <v>8291</v>
      </c>
      <c r="Q1742" t="str">
        <f t="shared" si="137"/>
        <v>music</v>
      </c>
      <c r="R1742" t="str">
        <f t="shared" si="138"/>
        <v>faith</v>
      </c>
      <c r="S1742">
        <f t="shared" si="139"/>
        <v>2015</v>
      </c>
    </row>
    <row r="1743" spans="1:19" ht="3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s="17">
        <f t="shared" si="135"/>
        <v>1.1083333333333334</v>
      </c>
      <c r="G1743" t="s">
        <v>8218</v>
      </c>
      <c r="H1743" t="s">
        <v>8224</v>
      </c>
      <c r="I1743" t="s">
        <v>8246</v>
      </c>
      <c r="J1743">
        <v>1433948671</v>
      </c>
      <c r="K1743" s="10">
        <v>1430060671</v>
      </c>
      <c r="L1743" s="15">
        <f t="shared" si="136"/>
        <v>42120.628136574072</v>
      </c>
      <c r="M1743" t="b">
        <v>0</v>
      </c>
      <c r="N1743">
        <v>52</v>
      </c>
      <c r="O1743" t="b">
        <v>1</v>
      </c>
      <c r="P1743" t="s">
        <v>8283</v>
      </c>
      <c r="Q1743" t="str">
        <f t="shared" si="137"/>
        <v>photography</v>
      </c>
      <c r="R1743" t="str">
        <f t="shared" si="138"/>
        <v>photobooks</v>
      </c>
      <c r="S1743">
        <f t="shared" si="139"/>
        <v>2015</v>
      </c>
    </row>
    <row r="1744" spans="1:19" ht="46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s="17">
        <f t="shared" si="135"/>
        <v>1.0874999999999999</v>
      </c>
      <c r="G1744" t="s">
        <v>8218</v>
      </c>
      <c r="H1744" t="s">
        <v>8223</v>
      </c>
      <c r="I1744" t="s">
        <v>8245</v>
      </c>
      <c r="J1744">
        <v>1483822800</v>
      </c>
      <c r="K1744" s="10">
        <v>1481058170</v>
      </c>
      <c r="L1744" s="15">
        <f t="shared" si="136"/>
        <v>42710.876967592594</v>
      </c>
      <c r="M1744" t="b">
        <v>0</v>
      </c>
      <c r="N1744">
        <v>34</v>
      </c>
      <c r="O1744" t="b">
        <v>1</v>
      </c>
      <c r="P1744" t="s">
        <v>8283</v>
      </c>
      <c r="Q1744" t="str">
        <f t="shared" si="137"/>
        <v>photography</v>
      </c>
      <c r="R1744" t="str">
        <f t="shared" si="138"/>
        <v>photobooks</v>
      </c>
      <c r="S1744">
        <f t="shared" si="139"/>
        <v>2016</v>
      </c>
    </row>
    <row r="1745" spans="1:19" ht="46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s="17">
        <f t="shared" si="135"/>
        <v>1.0041666666666667</v>
      </c>
      <c r="G1745" t="s">
        <v>8218</v>
      </c>
      <c r="H1745" t="s">
        <v>8223</v>
      </c>
      <c r="I1745" t="s">
        <v>8245</v>
      </c>
      <c r="J1745">
        <v>1472270340</v>
      </c>
      <c r="K1745" s="10">
        <v>1470348775</v>
      </c>
      <c r="L1745" s="15">
        <f t="shared" si="136"/>
        <v>42586.925636574073</v>
      </c>
      <c r="M1745" t="b">
        <v>0</v>
      </c>
      <c r="N1745">
        <v>67</v>
      </c>
      <c r="O1745" t="b">
        <v>1</v>
      </c>
      <c r="P1745" t="s">
        <v>8283</v>
      </c>
      <c r="Q1745" t="str">
        <f t="shared" si="137"/>
        <v>photography</v>
      </c>
      <c r="R1745" t="str">
        <f t="shared" si="138"/>
        <v>photobooks</v>
      </c>
      <c r="S1745">
        <f t="shared" si="139"/>
        <v>2016</v>
      </c>
    </row>
    <row r="1746" spans="1:19" ht="46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s="17">
        <f t="shared" si="135"/>
        <v>1.1845454545454546</v>
      </c>
      <c r="G1746" t="s">
        <v>8218</v>
      </c>
      <c r="H1746" t="s">
        <v>8224</v>
      </c>
      <c r="I1746" t="s">
        <v>8246</v>
      </c>
      <c r="J1746">
        <v>1425821477</v>
      </c>
      <c r="K1746" s="10">
        <v>1421937077</v>
      </c>
      <c r="L1746" s="15">
        <f t="shared" si="136"/>
        <v>42026.605057870373</v>
      </c>
      <c r="M1746" t="b">
        <v>0</v>
      </c>
      <c r="N1746">
        <v>70</v>
      </c>
      <c r="O1746" t="b">
        <v>1</v>
      </c>
      <c r="P1746" t="s">
        <v>8283</v>
      </c>
      <c r="Q1746" t="str">
        <f t="shared" si="137"/>
        <v>photography</v>
      </c>
      <c r="R1746" t="str">
        <f t="shared" si="138"/>
        <v>photobooks</v>
      </c>
      <c r="S1746">
        <f t="shared" si="139"/>
        <v>2015</v>
      </c>
    </row>
    <row r="1747" spans="1:19" ht="46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s="17">
        <f t="shared" si="135"/>
        <v>1.1401428571428571</v>
      </c>
      <c r="G1747" t="s">
        <v>8218</v>
      </c>
      <c r="H1747" t="s">
        <v>8223</v>
      </c>
      <c r="I1747" t="s">
        <v>8245</v>
      </c>
      <c r="J1747">
        <v>1482372000</v>
      </c>
      <c r="K1747" s="10">
        <v>1479276838</v>
      </c>
      <c r="L1747" s="15">
        <f t="shared" si="136"/>
        <v>42690.259699074071</v>
      </c>
      <c r="M1747" t="b">
        <v>0</v>
      </c>
      <c r="N1747">
        <v>89</v>
      </c>
      <c r="O1747" t="b">
        <v>1</v>
      </c>
      <c r="P1747" t="s">
        <v>8283</v>
      </c>
      <c r="Q1747" t="str">
        <f t="shared" si="137"/>
        <v>photography</v>
      </c>
      <c r="R1747" t="str">
        <f t="shared" si="138"/>
        <v>photobooks</v>
      </c>
      <c r="S1747">
        <f t="shared" si="139"/>
        <v>2016</v>
      </c>
    </row>
    <row r="1748" spans="1:19" ht="46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s="17">
        <f t="shared" si="135"/>
        <v>1.4810000000000001</v>
      </c>
      <c r="G1748" t="s">
        <v>8218</v>
      </c>
      <c r="H1748" t="s">
        <v>8223</v>
      </c>
      <c r="I1748" t="s">
        <v>8245</v>
      </c>
      <c r="J1748">
        <v>1479952800</v>
      </c>
      <c r="K1748" s="10">
        <v>1477368867</v>
      </c>
      <c r="L1748" s="15">
        <f t="shared" si="136"/>
        <v>42668.176701388889</v>
      </c>
      <c r="M1748" t="b">
        <v>0</v>
      </c>
      <c r="N1748">
        <v>107</v>
      </c>
      <c r="O1748" t="b">
        <v>1</v>
      </c>
      <c r="P1748" t="s">
        <v>8283</v>
      </c>
      <c r="Q1748" t="str">
        <f t="shared" si="137"/>
        <v>photography</v>
      </c>
      <c r="R1748" t="str">
        <f t="shared" si="138"/>
        <v>photobooks</v>
      </c>
      <c r="S1748">
        <f t="shared" si="139"/>
        <v>2016</v>
      </c>
    </row>
    <row r="1749" spans="1:19" ht="46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s="17">
        <f t="shared" si="135"/>
        <v>1.0495555555555556</v>
      </c>
      <c r="G1749" t="s">
        <v>8218</v>
      </c>
      <c r="H1749" t="s">
        <v>8224</v>
      </c>
      <c r="I1749" t="s">
        <v>8246</v>
      </c>
      <c r="J1749">
        <v>1447426800</v>
      </c>
      <c r="K1749" s="10">
        <v>1444904830</v>
      </c>
      <c r="L1749" s="15">
        <f t="shared" si="136"/>
        <v>42292.435532407406</v>
      </c>
      <c r="M1749" t="b">
        <v>0</v>
      </c>
      <c r="N1749">
        <v>159</v>
      </c>
      <c r="O1749" t="b">
        <v>1</v>
      </c>
      <c r="P1749" t="s">
        <v>8283</v>
      </c>
      <c r="Q1749" t="str">
        <f t="shared" si="137"/>
        <v>photography</v>
      </c>
      <c r="R1749" t="str">
        <f t="shared" si="138"/>
        <v>photobooks</v>
      </c>
      <c r="S1749">
        <f t="shared" si="139"/>
        <v>2015</v>
      </c>
    </row>
    <row r="1750" spans="1:19" ht="3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s="17">
        <f t="shared" si="135"/>
        <v>1.29948</v>
      </c>
      <c r="G1750" t="s">
        <v>8218</v>
      </c>
      <c r="H1750" t="s">
        <v>8228</v>
      </c>
      <c r="I1750" t="s">
        <v>8250</v>
      </c>
      <c r="J1750">
        <v>1441234143</v>
      </c>
      <c r="K1750" s="10">
        <v>1438642143</v>
      </c>
      <c r="L1750" s="15">
        <f t="shared" si="136"/>
        <v>42219.950729166667</v>
      </c>
      <c r="M1750" t="b">
        <v>0</v>
      </c>
      <c r="N1750">
        <v>181</v>
      </c>
      <c r="O1750" t="b">
        <v>1</v>
      </c>
      <c r="P1750" t="s">
        <v>8283</v>
      </c>
      <c r="Q1750" t="str">
        <f t="shared" si="137"/>
        <v>photography</v>
      </c>
      <c r="R1750" t="str">
        <f t="shared" si="138"/>
        <v>photobooks</v>
      </c>
      <c r="S1750">
        <f t="shared" si="139"/>
        <v>2015</v>
      </c>
    </row>
    <row r="1751" spans="1:19" ht="3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s="17">
        <f t="shared" si="135"/>
        <v>1.2348756218905472</v>
      </c>
      <c r="G1751" t="s">
        <v>8218</v>
      </c>
      <c r="H1751" t="s">
        <v>8242</v>
      </c>
      <c r="I1751" t="s">
        <v>8248</v>
      </c>
      <c r="J1751">
        <v>1488394800</v>
      </c>
      <c r="K1751" s="10">
        <v>1485213921</v>
      </c>
      <c r="L1751" s="15">
        <f t="shared" si="136"/>
        <v>42758.975937499999</v>
      </c>
      <c r="M1751" t="b">
        <v>0</v>
      </c>
      <c r="N1751">
        <v>131</v>
      </c>
      <c r="O1751" t="b">
        <v>1</v>
      </c>
      <c r="P1751" t="s">
        <v>8283</v>
      </c>
      <c r="Q1751" t="str">
        <f t="shared" si="137"/>
        <v>photography</v>
      </c>
      <c r="R1751" t="str">
        <f t="shared" si="138"/>
        <v>photobooks</v>
      </c>
      <c r="S1751">
        <f t="shared" si="139"/>
        <v>2017</v>
      </c>
    </row>
    <row r="1752" spans="1:19" ht="46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s="17">
        <f t="shared" si="135"/>
        <v>2.0162</v>
      </c>
      <c r="G1752" t="s">
        <v>8218</v>
      </c>
      <c r="H1752" t="s">
        <v>8223</v>
      </c>
      <c r="I1752" t="s">
        <v>8245</v>
      </c>
      <c r="J1752">
        <v>1461096304</v>
      </c>
      <c r="K1752" s="10">
        <v>1458936304</v>
      </c>
      <c r="L1752" s="15">
        <f t="shared" si="136"/>
        <v>42454.836851851855</v>
      </c>
      <c r="M1752" t="b">
        <v>0</v>
      </c>
      <c r="N1752">
        <v>125</v>
      </c>
      <c r="O1752" t="b">
        <v>1</v>
      </c>
      <c r="P1752" t="s">
        <v>8283</v>
      </c>
      <c r="Q1752" t="str">
        <f t="shared" si="137"/>
        <v>photography</v>
      </c>
      <c r="R1752" t="str">
        <f t="shared" si="138"/>
        <v>photobooks</v>
      </c>
      <c r="S1752">
        <f t="shared" si="139"/>
        <v>2016</v>
      </c>
    </row>
    <row r="1753" spans="1:19" ht="3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s="17">
        <f t="shared" si="135"/>
        <v>1.0289999999999999</v>
      </c>
      <c r="G1753" t="s">
        <v>8218</v>
      </c>
      <c r="H1753" t="s">
        <v>8223</v>
      </c>
      <c r="I1753" t="s">
        <v>8245</v>
      </c>
      <c r="J1753">
        <v>1426787123</v>
      </c>
      <c r="K1753" s="10">
        <v>1424198723</v>
      </c>
      <c r="L1753" s="15">
        <f t="shared" si="136"/>
        <v>42052.7815162037</v>
      </c>
      <c r="M1753" t="b">
        <v>0</v>
      </c>
      <c r="N1753">
        <v>61</v>
      </c>
      <c r="O1753" t="b">
        <v>1</v>
      </c>
      <c r="P1753" t="s">
        <v>8283</v>
      </c>
      <c r="Q1753" t="str">
        <f t="shared" si="137"/>
        <v>photography</v>
      </c>
      <c r="R1753" t="str">
        <f t="shared" si="138"/>
        <v>photobooks</v>
      </c>
      <c r="S1753">
        <f t="shared" si="139"/>
        <v>2015</v>
      </c>
    </row>
    <row r="1754" spans="1:19" ht="3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s="17">
        <f t="shared" si="135"/>
        <v>2.6016666666666666</v>
      </c>
      <c r="G1754" t="s">
        <v>8218</v>
      </c>
      <c r="H1754" t="s">
        <v>8224</v>
      </c>
      <c r="I1754" t="s">
        <v>8246</v>
      </c>
      <c r="J1754">
        <v>1476425082</v>
      </c>
      <c r="K1754" s="10">
        <v>1473833082</v>
      </c>
      <c r="L1754" s="15">
        <f t="shared" si="136"/>
        <v>42627.253263888888</v>
      </c>
      <c r="M1754" t="b">
        <v>0</v>
      </c>
      <c r="N1754">
        <v>90</v>
      </c>
      <c r="O1754" t="b">
        <v>1</v>
      </c>
      <c r="P1754" t="s">
        <v>8283</v>
      </c>
      <c r="Q1754" t="str">
        <f t="shared" si="137"/>
        <v>photography</v>
      </c>
      <c r="R1754" t="str">
        <f t="shared" si="138"/>
        <v>photobooks</v>
      </c>
      <c r="S1754">
        <f t="shared" si="139"/>
        <v>2016</v>
      </c>
    </row>
    <row r="1755" spans="1:19" ht="46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s="17">
        <f t="shared" si="135"/>
        <v>1.08</v>
      </c>
      <c r="G1755" t="s">
        <v>8218</v>
      </c>
      <c r="H1755" t="s">
        <v>8231</v>
      </c>
      <c r="I1755" t="s">
        <v>8252</v>
      </c>
      <c r="J1755">
        <v>1458579568</v>
      </c>
      <c r="K1755" s="10">
        <v>1455991168</v>
      </c>
      <c r="L1755" s="15">
        <f t="shared" si="136"/>
        <v>42420.74962962963</v>
      </c>
      <c r="M1755" t="b">
        <v>0</v>
      </c>
      <c r="N1755">
        <v>35</v>
      </c>
      <c r="O1755" t="b">
        <v>1</v>
      </c>
      <c r="P1755" t="s">
        <v>8283</v>
      </c>
      <c r="Q1755" t="str">
        <f t="shared" si="137"/>
        <v>photography</v>
      </c>
      <c r="R1755" t="str">
        <f t="shared" si="138"/>
        <v>photobooks</v>
      </c>
      <c r="S1755">
        <f t="shared" si="139"/>
        <v>2016</v>
      </c>
    </row>
    <row r="1756" spans="1:19" ht="46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s="17">
        <f t="shared" si="135"/>
        <v>1.1052941176470588</v>
      </c>
      <c r="G1756" t="s">
        <v>8218</v>
      </c>
      <c r="H1756" t="s">
        <v>8228</v>
      </c>
      <c r="I1756" t="s">
        <v>8250</v>
      </c>
      <c r="J1756">
        <v>1428091353</v>
      </c>
      <c r="K1756" s="10">
        <v>1425502953</v>
      </c>
      <c r="L1756" s="15">
        <f t="shared" si="136"/>
        <v>42067.876770833333</v>
      </c>
      <c r="M1756" t="b">
        <v>0</v>
      </c>
      <c r="N1756">
        <v>90</v>
      </c>
      <c r="O1756" t="b">
        <v>1</v>
      </c>
      <c r="P1756" t="s">
        <v>8283</v>
      </c>
      <c r="Q1756" t="str">
        <f t="shared" si="137"/>
        <v>photography</v>
      </c>
      <c r="R1756" t="str">
        <f t="shared" si="138"/>
        <v>photobooks</v>
      </c>
      <c r="S1756">
        <f t="shared" si="139"/>
        <v>2015</v>
      </c>
    </row>
    <row r="1757" spans="1:19" ht="46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s="17">
        <f t="shared" si="135"/>
        <v>1.2</v>
      </c>
      <c r="G1757" t="s">
        <v>8218</v>
      </c>
      <c r="H1757" t="s">
        <v>8223</v>
      </c>
      <c r="I1757" t="s">
        <v>8245</v>
      </c>
      <c r="J1757">
        <v>1444071361</v>
      </c>
      <c r="K1757" s="10">
        <v>1441479361</v>
      </c>
      <c r="L1757" s="15">
        <f t="shared" si="136"/>
        <v>42252.788900462961</v>
      </c>
      <c r="M1757" t="b">
        <v>0</v>
      </c>
      <c r="N1757">
        <v>4</v>
      </c>
      <c r="O1757" t="b">
        <v>1</v>
      </c>
      <c r="P1757" t="s">
        <v>8283</v>
      </c>
      <c r="Q1757" t="str">
        <f t="shared" si="137"/>
        <v>photography</v>
      </c>
      <c r="R1757" t="str">
        <f t="shared" si="138"/>
        <v>photobooks</v>
      </c>
      <c r="S1757">
        <f t="shared" si="139"/>
        <v>2015</v>
      </c>
    </row>
    <row r="1758" spans="1:19" ht="46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s="17">
        <f t="shared" si="135"/>
        <v>1.0282909090909091</v>
      </c>
      <c r="G1758" t="s">
        <v>8218</v>
      </c>
      <c r="H1758" t="s">
        <v>8223</v>
      </c>
      <c r="I1758" t="s">
        <v>8245</v>
      </c>
      <c r="J1758">
        <v>1472443269</v>
      </c>
      <c r="K1758" s="10">
        <v>1468987269</v>
      </c>
      <c r="L1758" s="15">
        <f t="shared" si="136"/>
        <v>42571.167465277773</v>
      </c>
      <c r="M1758" t="b">
        <v>0</v>
      </c>
      <c r="N1758">
        <v>120</v>
      </c>
      <c r="O1758" t="b">
        <v>1</v>
      </c>
      <c r="P1758" t="s">
        <v>8283</v>
      </c>
      <c r="Q1758" t="str">
        <f t="shared" si="137"/>
        <v>photography</v>
      </c>
      <c r="R1758" t="str">
        <f t="shared" si="138"/>
        <v>photobooks</v>
      </c>
      <c r="S1758">
        <f t="shared" si="139"/>
        <v>2016</v>
      </c>
    </row>
    <row r="1759" spans="1:19" ht="3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s="17">
        <f t="shared" si="135"/>
        <v>1.1599999999999999</v>
      </c>
      <c r="G1759" t="s">
        <v>8218</v>
      </c>
      <c r="H1759" t="s">
        <v>8223</v>
      </c>
      <c r="I1759" t="s">
        <v>8245</v>
      </c>
      <c r="J1759">
        <v>1485631740</v>
      </c>
      <c r="K1759" s="10">
        <v>1483041083</v>
      </c>
      <c r="L1759" s="15">
        <f t="shared" si="136"/>
        <v>42733.827349537038</v>
      </c>
      <c r="M1759" t="b">
        <v>0</v>
      </c>
      <c r="N1759">
        <v>14</v>
      </c>
      <c r="O1759" t="b">
        <v>1</v>
      </c>
      <c r="P1759" t="s">
        <v>8283</v>
      </c>
      <c r="Q1759" t="str">
        <f t="shared" si="137"/>
        <v>photography</v>
      </c>
      <c r="R1759" t="str">
        <f t="shared" si="138"/>
        <v>photobooks</v>
      </c>
      <c r="S1759">
        <f t="shared" si="139"/>
        <v>2016</v>
      </c>
    </row>
    <row r="1760" spans="1:19" ht="46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s="17">
        <f t="shared" si="135"/>
        <v>1.147</v>
      </c>
      <c r="G1760" t="s">
        <v>8218</v>
      </c>
      <c r="H1760" t="s">
        <v>8223</v>
      </c>
      <c r="I1760" t="s">
        <v>8245</v>
      </c>
      <c r="J1760">
        <v>1468536992</v>
      </c>
      <c r="K1760" s="10">
        <v>1463352992</v>
      </c>
      <c r="L1760" s="15">
        <f t="shared" si="136"/>
        <v>42505.955925925926</v>
      </c>
      <c r="M1760" t="b">
        <v>0</v>
      </c>
      <c r="N1760">
        <v>27</v>
      </c>
      <c r="O1760" t="b">
        <v>1</v>
      </c>
      <c r="P1760" t="s">
        <v>8283</v>
      </c>
      <c r="Q1760" t="str">
        <f t="shared" si="137"/>
        <v>photography</v>
      </c>
      <c r="R1760" t="str">
        <f t="shared" si="138"/>
        <v>photobooks</v>
      </c>
      <c r="S1760">
        <f t="shared" si="139"/>
        <v>2016</v>
      </c>
    </row>
    <row r="1761" spans="1:19" ht="3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s="17">
        <f t="shared" si="135"/>
        <v>1.0660000000000001</v>
      </c>
      <c r="G1761" t="s">
        <v>8218</v>
      </c>
      <c r="H1761" t="s">
        <v>8223</v>
      </c>
      <c r="I1761" t="s">
        <v>8245</v>
      </c>
      <c r="J1761">
        <v>1427309629</v>
      </c>
      <c r="K1761" s="10">
        <v>1425585229</v>
      </c>
      <c r="L1761" s="15">
        <f t="shared" si="136"/>
        <v>42068.829039351855</v>
      </c>
      <c r="M1761" t="b">
        <v>0</v>
      </c>
      <c r="N1761">
        <v>49</v>
      </c>
      <c r="O1761" t="b">
        <v>1</v>
      </c>
      <c r="P1761" t="s">
        <v>8283</v>
      </c>
      <c r="Q1761" t="str">
        <f t="shared" si="137"/>
        <v>photography</v>
      </c>
      <c r="R1761" t="str">
        <f t="shared" si="138"/>
        <v>photobooks</v>
      </c>
      <c r="S1761">
        <f t="shared" si="139"/>
        <v>2015</v>
      </c>
    </row>
    <row r="1762" spans="1:19" ht="46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s="17">
        <f t="shared" si="135"/>
        <v>1.6544000000000001</v>
      </c>
      <c r="G1762" t="s">
        <v>8218</v>
      </c>
      <c r="H1762" t="s">
        <v>8223</v>
      </c>
      <c r="I1762" t="s">
        <v>8245</v>
      </c>
      <c r="J1762">
        <v>1456416513</v>
      </c>
      <c r="K1762" s="10">
        <v>1454688513</v>
      </c>
      <c r="L1762" s="15">
        <f t="shared" si="136"/>
        <v>42405.67260416667</v>
      </c>
      <c r="M1762" t="b">
        <v>0</v>
      </c>
      <c r="N1762">
        <v>102</v>
      </c>
      <c r="O1762" t="b">
        <v>1</v>
      </c>
      <c r="P1762" t="s">
        <v>8283</v>
      </c>
      <c r="Q1762" t="str">
        <f t="shared" si="137"/>
        <v>photography</v>
      </c>
      <c r="R1762" t="str">
        <f t="shared" si="138"/>
        <v>photobooks</v>
      </c>
      <c r="S1762">
        <f t="shared" si="139"/>
        <v>2016</v>
      </c>
    </row>
    <row r="1763" spans="1:19" ht="3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s="17">
        <f t="shared" si="135"/>
        <v>1.55</v>
      </c>
      <c r="G1763" t="s">
        <v>8218</v>
      </c>
      <c r="H1763" t="s">
        <v>8224</v>
      </c>
      <c r="I1763" t="s">
        <v>8246</v>
      </c>
      <c r="J1763">
        <v>1442065060</v>
      </c>
      <c r="K1763" s="10">
        <v>1437745060</v>
      </c>
      <c r="L1763" s="15">
        <f t="shared" si="136"/>
        <v>42209.567824074074</v>
      </c>
      <c r="M1763" t="b">
        <v>0</v>
      </c>
      <c r="N1763">
        <v>3</v>
      </c>
      <c r="O1763" t="b">
        <v>1</v>
      </c>
      <c r="P1763" t="s">
        <v>8283</v>
      </c>
      <c r="Q1763" t="str">
        <f t="shared" si="137"/>
        <v>photography</v>
      </c>
      <c r="R1763" t="str">
        <f t="shared" si="138"/>
        <v>photobooks</v>
      </c>
      <c r="S1763">
        <f t="shared" si="139"/>
        <v>2015</v>
      </c>
    </row>
    <row r="1764" spans="1:19" ht="16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s="17">
        <f t="shared" si="135"/>
        <v>8.85</v>
      </c>
      <c r="G1764" t="s">
        <v>8218</v>
      </c>
      <c r="H1764" t="s">
        <v>8223</v>
      </c>
      <c r="I1764" t="s">
        <v>8245</v>
      </c>
      <c r="J1764">
        <v>1457739245</v>
      </c>
      <c r="K1764" s="10">
        <v>1455147245</v>
      </c>
      <c r="L1764" s="15">
        <f t="shared" si="136"/>
        <v>42410.982002314813</v>
      </c>
      <c r="M1764" t="b">
        <v>0</v>
      </c>
      <c r="N1764">
        <v>25</v>
      </c>
      <c r="O1764" t="b">
        <v>1</v>
      </c>
      <c r="P1764" t="s">
        <v>8283</v>
      </c>
      <c r="Q1764" t="str">
        <f t="shared" si="137"/>
        <v>photography</v>
      </c>
      <c r="R1764" t="str">
        <f t="shared" si="138"/>
        <v>photobooks</v>
      </c>
      <c r="S1764">
        <f t="shared" si="139"/>
        <v>2016</v>
      </c>
    </row>
    <row r="1765" spans="1:19" ht="46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s="17">
        <f t="shared" si="135"/>
        <v>1.0190833333333333</v>
      </c>
      <c r="G1765" t="s">
        <v>8218</v>
      </c>
      <c r="H1765" t="s">
        <v>8223</v>
      </c>
      <c r="I1765" t="s">
        <v>8245</v>
      </c>
      <c r="J1765">
        <v>1477255840</v>
      </c>
      <c r="K1765" s="10">
        <v>1474663840</v>
      </c>
      <c r="L1765" s="15">
        <f t="shared" si="136"/>
        <v>42636.868518518517</v>
      </c>
      <c r="M1765" t="b">
        <v>0</v>
      </c>
      <c r="N1765">
        <v>118</v>
      </c>
      <c r="O1765" t="b">
        <v>1</v>
      </c>
      <c r="P1765" t="s">
        <v>8283</v>
      </c>
      <c r="Q1765" t="str">
        <f t="shared" si="137"/>
        <v>photography</v>
      </c>
      <c r="R1765" t="str">
        <f t="shared" si="138"/>
        <v>photobooks</v>
      </c>
      <c r="S1765">
        <f t="shared" si="139"/>
        <v>2016</v>
      </c>
    </row>
    <row r="1766" spans="1:19" ht="46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s="17">
        <f t="shared" si="135"/>
        <v>0.19600000000000001</v>
      </c>
      <c r="G1766" t="s">
        <v>8220</v>
      </c>
      <c r="H1766" t="s">
        <v>8224</v>
      </c>
      <c r="I1766" t="s">
        <v>8246</v>
      </c>
      <c r="J1766">
        <v>1407065979</v>
      </c>
      <c r="K1766" s="10">
        <v>1404560379</v>
      </c>
      <c r="L1766" s="15">
        <f t="shared" si="136"/>
        <v>41825.485868055555</v>
      </c>
      <c r="M1766" t="b">
        <v>1</v>
      </c>
      <c r="N1766">
        <v>39</v>
      </c>
      <c r="O1766" t="b">
        <v>0</v>
      </c>
      <c r="P1766" t="s">
        <v>8283</v>
      </c>
      <c r="Q1766" t="str">
        <f t="shared" si="137"/>
        <v>photography</v>
      </c>
      <c r="R1766" t="str">
        <f t="shared" si="138"/>
        <v>photobooks</v>
      </c>
      <c r="S1766">
        <f t="shared" si="139"/>
        <v>2014</v>
      </c>
    </row>
    <row r="1767" spans="1:19" ht="46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s="17">
        <f t="shared" si="135"/>
        <v>0.59467839999999994</v>
      </c>
      <c r="G1767" t="s">
        <v>8220</v>
      </c>
      <c r="H1767" t="s">
        <v>8223</v>
      </c>
      <c r="I1767" t="s">
        <v>8245</v>
      </c>
      <c r="J1767">
        <v>1407972712</v>
      </c>
      <c r="K1767" s="10">
        <v>1405380712</v>
      </c>
      <c r="L1767" s="15">
        <f t="shared" si="136"/>
        <v>41834.980462962965</v>
      </c>
      <c r="M1767" t="b">
        <v>1</v>
      </c>
      <c r="N1767">
        <v>103</v>
      </c>
      <c r="O1767" t="b">
        <v>0</v>
      </c>
      <c r="P1767" t="s">
        <v>8283</v>
      </c>
      <c r="Q1767" t="str">
        <f t="shared" si="137"/>
        <v>photography</v>
      </c>
      <c r="R1767" t="str">
        <f t="shared" si="138"/>
        <v>photobooks</v>
      </c>
      <c r="S1767">
        <f t="shared" si="139"/>
        <v>2014</v>
      </c>
    </row>
    <row r="1768" spans="1:19" ht="3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s="17">
        <f t="shared" si="135"/>
        <v>0</v>
      </c>
      <c r="G1768" t="s">
        <v>8220</v>
      </c>
      <c r="H1768" t="s">
        <v>8225</v>
      </c>
      <c r="I1768" t="s">
        <v>8247</v>
      </c>
      <c r="J1768">
        <v>1408999088</v>
      </c>
      <c r="K1768" s="10">
        <v>1407184688</v>
      </c>
      <c r="L1768" s="15">
        <f t="shared" si="136"/>
        <v>41855.859814814816</v>
      </c>
      <c r="M1768" t="b">
        <v>1</v>
      </c>
      <c r="N1768">
        <v>0</v>
      </c>
      <c r="O1768" t="b">
        <v>0</v>
      </c>
      <c r="P1768" t="s">
        <v>8283</v>
      </c>
      <c r="Q1768" t="str">
        <f t="shared" si="137"/>
        <v>photography</v>
      </c>
      <c r="R1768" t="str">
        <f t="shared" si="138"/>
        <v>photobooks</v>
      </c>
      <c r="S1768">
        <f t="shared" si="139"/>
        <v>2014</v>
      </c>
    </row>
    <row r="1769" spans="1:19" ht="3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s="17">
        <f t="shared" si="135"/>
        <v>0.4572</v>
      </c>
      <c r="G1769" t="s">
        <v>8220</v>
      </c>
      <c r="H1769" t="s">
        <v>8223</v>
      </c>
      <c r="I1769" t="s">
        <v>8245</v>
      </c>
      <c r="J1769">
        <v>1407080884</v>
      </c>
      <c r="K1769" s="10">
        <v>1404488884</v>
      </c>
      <c r="L1769" s="15">
        <f t="shared" si="136"/>
        <v>41824.658379629633</v>
      </c>
      <c r="M1769" t="b">
        <v>1</v>
      </c>
      <c r="N1769">
        <v>39</v>
      </c>
      <c r="O1769" t="b">
        <v>0</v>
      </c>
      <c r="P1769" t="s">
        <v>8283</v>
      </c>
      <c r="Q1769" t="str">
        <f t="shared" si="137"/>
        <v>photography</v>
      </c>
      <c r="R1769" t="str">
        <f t="shared" si="138"/>
        <v>photobooks</v>
      </c>
      <c r="S1769">
        <f t="shared" si="139"/>
        <v>2014</v>
      </c>
    </row>
    <row r="1770" spans="1:19" ht="46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s="17">
        <f t="shared" si="135"/>
        <v>3.7400000000000003E-2</v>
      </c>
      <c r="G1770" t="s">
        <v>8220</v>
      </c>
      <c r="H1770" t="s">
        <v>8223</v>
      </c>
      <c r="I1770" t="s">
        <v>8245</v>
      </c>
      <c r="J1770">
        <v>1411824444</v>
      </c>
      <c r="K1770" s="10">
        <v>1406640444</v>
      </c>
      <c r="L1770" s="15">
        <f t="shared" si="136"/>
        <v>41849.560694444444</v>
      </c>
      <c r="M1770" t="b">
        <v>1</v>
      </c>
      <c r="N1770">
        <v>15</v>
      </c>
      <c r="O1770" t="b">
        <v>0</v>
      </c>
      <c r="P1770" t="s">
        <v>8283</v>
      </c>
      <c r="Q1770" t="str">
        <f t="shared" si="137"/>
        <v>photography</v>
      </c>
      <c r="R1770" t="str">
        <f t="shared" si="138"/>
        <v>photobooks</v>
      </c>
      <c r="S1770">
        <f t="shared" si="139"/>
        <v>2014</v>
      </c>
    </row>
    <row r="1771" spans="1:19" ht="46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s="17">
        <f t="shared" si="135"/>
        <v>2.7025E-2</v>
      </c>
      <c r="G1771" t="s">
        <v>8220</v>
      </c>
      <c r="H1771" t="s">
        <v>8223</v>
      </c>
      <c r="I1771" t="s">
        <v>8245</v>
      </c>
      <c r="J1771">
        <v>1421177959</v>
      </c>
      <c r="K1771" s="10">
        <v>1418585959</v>
      </c>
      <c r="L1771" s="15">
        <f t="shared" si="136"/>
        <v>41987.818969907406</v>
      </c>
      <c r="M1771" t="b">
        <v>1</v>
      </c>
      <c r="N1771">
        <v>22</v>
      </c>
      <c r="O1771" t="b">
        <v>0</v>
      </c>
      <c r="P1771" t="s">
        <v>8283</v>
      </c>
      <c r="Q1771" t="str">
        <f t="shared" si="137"/>
        <v>photography</v>
      </c>
      <c r="R1771" t="str">
        <f t="shared" si="138"/>
        <v>photobooks</v>
      </c>
      <c r="S1771">
        <f t="shared" si="139"/>
        <v>2014</v>
      </c>
    </row>
    <row r="1772" spans="1:19" ht="46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s="17">
        <f t="shared" si="135"/>
        <v>0.56514285714285717</v>
      </c>
      <c r="G1772" t="s">
        <v>8220</v>
      </c>
      <c r="H1772" t="s">
        <v>8223</v>
      </c>
      <c r="I1772" t="s">
        <v>8245</v>
      </c>
      <c r="J1772">
        <v>1413312194</v>
      </c>
      <c r="K1772" s="10">
        <v>1410288194</v>
      </c>
      <c r="L1772" s="15">
        <f t="shared" si="136"/>
        <v>41891.780023148152</v>
      </c>
      <c r="M1772" t="b">
        <v>1</v>
      </c>
      <c r="N1772">
        <v>92</v>
      </c>
      <c r="O1772" t="b">
        <v>0</v>
      </c>
      <c r="P1772" t="s">
        <v>8283</v>
      </c>
      <c r="Q1772" t="str">
        <f t="shared" si="137"/>
        <v>photography</v>
      </c>
      <c r="R1772" t="str">
        <f t="shared" si="138"/>
        <v>photobooks</v>
      </c>
      <c r="S1772">
        <f t="shared" si="139"/>
        <v>2014</v>
      </c>
    </row>
    <row r="1773" spans="1:19" ht="46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s="17">
        <f t="shared" si="135"/>
        <v>0.21309523809523809</v>
      </c>
      <c r="G1773" t="s">
        <v>8220</v>
      </c>
      <c r="H1773" t="s">
        <v>8224</v>
      </c>
      <c r="I1773" t="s">
        <v>8246</v>
      </c>
      <c r="J1773">
        <v>1414107040</v>
      </c>
      <c r="K1773" s="10">
        <v>1411515040</v>
      </c>
      <c r="L1773" s="15">
        <f t="shared" si="136"/>
        <v>41905.979629629626</v>
      </c>
      <c r="M1773" t="b">
        <v>1</v>
      </c>
      <c r="N1773">
        <v>25</v>
      </c>
      <c r="O1773" t="b">
        <v>0</v>
      </c>
      <c r="P1773" t="s">
        <v>8283</v>
      </c>
      <c r="Q1773" t="str">
        <f t="shared" si="137"/>
        <v>photography</v>
      </c>
      <c r="R1773" t="str">
        <f t="shared" si="138"/>
        <v>photobooks</v>
      </c>
      <c r="S1773">
        <f t="shared" si="139"/>
        <v>2014</v>
      </c>
    </row>
    <row r="1774" spans="1:19" ht="3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s="17">
        <f t="shared" si="135"/>
        <v>0.156</v>
      </c>
      <c r="G1774" t="s">
        <v>8220</v>
      </c>
      <c r="H1774" t="s">
        <v>8224</v>
      </c>
      <c r="I1774" t="s">
        <v>8246</v>
      </c>
      <c r="J1774">
        <v>1404666836</v>
      </c>
      <c r="K1774" s="10">
        <v>1399482836</v>
      </c>
      <c r="L1774" s="15">
        <f t="shared" si="136"/>
        <v>41766.718009259261</v>
      </c>
      <c r="M1774" t="b">
        <v>1</v>
      </c>
      <c r="N1774">
        <v>19</v>
      </c>
      <c r="O1774" t="b">
        <v>0</v>
      </c>
      <c r="P1774" t="s">
        <v>8283</v>
      </c>
      <c r="Q1774" t="str">
        <f t="shared" si="137"/>
        <v>photography</v>
      </c>
      <c r="R1774" t="str">
        <f t="shared" si="138"/>
        <v>photobooks</v>
      </c>
      <c r="S1774">
        <f t="shared" si="139"/>
        <v>2014</v>
      </c>
    </row>
    <row r="1775" spans="1:19" ht="46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s="17">
        <f t="shared" si="135"/>
        <v>6.2566666666666673E-2</v>
      </c>
      <c r="G1775" t="s">
        <v>8220</v>
      </c>
      <c r="H1775" t="s">
        <v>8223</v>
      </c>
      <c r="I1775" t="s">
        <v>8245</v>
      </c>
      <c r="J1775">
        <v>1421691298</v>
      </c>
      <c r="K1775" s="10">
        <v>1417803298</v>
      </c>
      <c r="L1775" s="15">
        <f t="shared" si="136"/>
        <v>41978.760393518518</v>
      </c>
      <c r="M1775" t="b">
        <v>1</v>
      </c>
      <c r="N1775">
        <v>19</v>
      </c>
      <c r="O1775" t="b">
        <v>0</v>
      </c>
      <c r="P1775" t="s">
        <v>8283</v>
      </c>
      <c r="Q1775" t="str">
        <f t="shared" si="137"/>
        <v>photography</v>
      </c>
      <c r="R1775" t="str">
        <f t="shared" si="138"/>
        <v>photobooks</v>
      </c>
      <c r="S1775">
        <f t="shared" si="139"/>
        <v>2014</v>
      </c>
    </row>
    <row r="1776" spans="1:19" ht="46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s="17">
        <f t="shared" si="135"/>
        <v>0.4592</v>
      </c>
      <c r="G1776" t="s">
        <v>8220</v>
      </c>
      <c r="H1776" t="s">
        <v>8223</v>
      </c>
      <c r="I1776" t="s">
        <v>8245</v>
      </c>
      <c r="J1776">
        <v>1417273140</v>
      </c>
      <c r="K1776" s="10">
        <v>1413609292</v>
      </c>
      <c r="L1776" s="15">
        <f t="shared" si="136"/>
        <v>41930.218657407408</v>
      </c>
      <c r="M1776" t="b">
        <v>1</v>
      </c>
      <c r="N1776">
        <v>13</v>
      </c>
      <c r="O1776" t="b">
        <v>0</v>
      </c>
      <c r="P1776" t="s">
        <v>8283</v>
      </c>
      <c r="Q1776" t="str">
        <f t="shared" si="137"/>
        <v>photography</v>
      </c>
      <c r="R1776" t="str">
        <f t="shared" si="138"/>
        <v>photobooks</v>
      </c>
      <c r="S1776">
        <f t="shared" si="139"/>
        <v>2014</v>
      </c>
    </row>
    <row r="1777" spans="1:19" ht="46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s="17">
        <f t="shared" si="135"/>
        <v>0.65101538461538466</v>
      </c>
      <c r="G1777" t="s">
        <v>8220</v>
      </c>
      <c r="H1777" t="s">
        <v>8223</v>
      </c>
      <c r="I1777" t="s">
        <v>8245</v>
      </c>
      <c r="J1777">
        <v>1414193160</v>
      </c>
      <c r="K1777" s="10">
        <v>1410305160</v>
      </c>
      <c r="L1777" s="15">
        <f t="shared" si="136"/>
        <v>41891.976388888885</v>
      </c>
      <c r="M1777" t="b">
        <v>1</v>
      </c>
      <c r="N1777">
        <v>124</v>
      </c>
      <c r="O1777" t="b">
        <v>0</v>
      </c>
      <c r="P1777" t="s">
        <v>8283</v>
      </c>
      <c r="Q1777" t="str">
        <f t="shared" si="137"/>
        <v>photography</v>
      </c>
      <c r="R1777" t="str">
        <f t="shared" si="138"/>
        <v>photobooks</v>
      </c>
      <c r="S1777">
        <f t="shared" si="139"/>
        <v>2014</v>
      </c>
    </row>
    <row r="1778" spans="1:19" ht="46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s="17">
        <f t="shared" si="135"/>
        <v>6.7000000000000004E-2</v>
      </c>
      <c r="G1778" t="s">
        <v>8220</v>
      </c>
      <c r="H1778" t="s">
        <v>8224</v>
      </c>
      <c r="I1778" t="s">
        <v>8246</v>
      </c>
      <c r="J1778">
        <v>1414623471</v>
      </c>
      <c r="K1778" s="10">
        <v>1411513071</v>
      </c>
      <c r="L1778" s="15">
        <f t="shared" si="136"/>
        <v>41905.95684027778</v>
      </c>
      <c r="M1778" t="b">
        <v>1</v>
      </c>
      <c r="N1778">
        <v>4</v>
      </c>
      <c r="O1778" t="b">
        <v>0</v>
      </c>
      <c r="P1778" t="s">
        <v>8283</v>
      </c>
      <c r="Q1778" t="str">
        <f t="shared" si="137"/>
        <v>photography</v>
      </c>
      <c r="R1778" t="str">
        <f t="shared" si="138"/>
        <v>photobooks</v>
      </c>
      <c r="S1778">
        <f t="shared" si="139"/>
        <v>2014</v>
      </c>
    </row>
    <row r="1779" spans="1:19" ht="46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s="17">
        <f t="shared" si="135"/>
        <v>0.135625</v>
      </c>
      <c r="G1779" t="s">
        <v>8220</v>
      </c>
      <c r="H1779" t="s">
        <v>8232</v>
      </c>
      <c r="I1779" t="s">
        <v>8248</v>
      </c>
      <c r="J1779">
        <v>1424421253</v>
      </c>
      <c r="K1779" s="10">
        <v>1421829253</v>
      </c>
      <c r="L1779" s="15">
        <f t="shared" si="136"/>
        <v>42025.357094907406</v>
      </c>
      <c r="M1779" t="b">
        <v>1</v>
      </c>
      <c r="N1779">
        <v>10</v>
      </c>
      <c r="O1779" t="b">
        <v>0</v>
      </c>
      <c r="P1779" t="s">
        <v>8283</v>
      </c>
      <c r="Q1779" t="str">
        <f t="shared" si="137"/>
        <v>photography</v>
      </c>
      <c r="R1779" t="str">
        <f t="shared" si="138"/>
        <v>photobooks</v>
      </c>
      <c r="S1779">
        <f t="shared" si="139"/>
        <v>2015</v>
      </c>
    </row>
    <row r="1780" spans="1:19" ht="46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s="17">
        <f t="shared" si="135"/>
        <v>1.9900000000000001E-2</v>
      </c>
      <c r="G1780" t="s">
        <v>8220</v>
      </c>
      <c r="H1780" t="s">
        <v>8223</v>
      </c>
      <c r="I1780" t="s">
        <v>8245</v>
      </c>
      <c r="J1780">
        <v>1427485395</v>
      </c>
      <c r="K1780" s="10">
        <v>1423600995</v>
      </c>
      <c r="L1780" s="15">
        <f t="shared" si="136"/>
        <v>42045.86336805555</v>
      </c>
      <c r="M1780" t="b">
        <v>1</v>
      </c>
      <c r="N1780">
        <v>15</v>
      </c>
      <c r="O1780" t="b">
        <v>0</v>
      </c>
      <c r="P1780" t="s">
        <v>8283</v>
      </c>
      <c r="Q1780" t="str">
        <f t="shared" si="137"/>
        <v>photography</v>
      </c>
      <c r="R1780" t="str">
        <f t="shared" si="138"/>
        <v>photobooks</v>
      </c>
      <c r="S1780">
        <f t="shared" si="139"/>
        <v>2015</v>
      </c>
    </row>
    <row r="1781" spans="1:19" ht="46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s="17">
        <f t="shared" si="135"/>
        <v>0.36236363636363639</v>
      </c>
      <c r="G1781" t="s">
        <v>8220</v>
      </c>
      <c r="H1781" t="s">
        <v>8223</v>
      </c>
      <c r="I1781" t="s">
        <v>8245</v>
      </c>
      <c r="J1781">
        <v>1472834180</v>
      </c>
      <c r="K1781" s="10">
        <v>1470242180</v>
      </c>
      <c r="L1781" s="15">
        <f t="shared" si="136"/>
        <v>42585.691898148143</v>
      </c>
      <c r="M1781" t="b">
        <v>1</v>
      </c>
      <c r="N1781">
        <v>38</v>
      </c>
      <c r="O1781" t="b">
        <v>0</v>
      </c>
      <c r="P1781" t="s">
        <v>8283</v>
      </c>
      <c r="Q1781" t="str">
        <f t="shared" si="137"/>
        <v>photography</v>
      </c>
      <c r="R1781" t="str">
        <f t="shared" si="138"/>
        <v>photobooks</v>
      </c>
      <c r="S1781">
        <f t="shared" si="139"/>
        <v>2016</v>
      </c>
    </row>
    <row r="1782" spans="1:19" ht="46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s="17">
        <f t="shared" si="135"/>
        <v>0.39743333333333336</v>
      </c>
      <c r="G1782" t="s">
        <v>8220</v>
      </c>
      <c r="H1782" t="s">
        <v>8223</v>
      </c>
      <c r="I1782" t="s">
        <v>8245</v>
      </c>
      <c r="J1782">
        <v>1467469510</v>
      </c>
      <c r="K1782" s="10">
        <v>1462285510</v>
      </c>
      <c r="L1782" s="15">
        <f t="shared" si="136"/>
        <v>42493.600810185184</v>
      </c>
      <c r="M1782" t="b">
        <v>1</v>
      </c>
      <c r="N1782">
        <v>152</v>
      </c>
      <c r="O1782" t="b">
        <v>0</v>
      </c>
      <c r="P1782" t="s">
        <v>8283</v>
      </c>
      <c r="Q1782" t="str">
        <f t="shared" si="137"/>
        <v>photography</v>
      </c>
      <c r="R1782" t="str">
        <f t="shared" si="138"/>
        <v>photobooks</v>
      </c>
      <c r="S1782">
        <f t="shared" si="139"/>
        <v>2016</v>
      </c>
    </row>
    <row r="1783" spans="1:19" ht="46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s="17">
        <f t="shared" si="135"/>
        <v>0.25763636363636366</v>
      </c>
      <c r="G1783" t="s">
        <v>8220</v>
      </c>
      <c r="H1783" t="s">
        <v>8223</v>
      </c>
      <c r="I1783" t="s">
        <v>8245</v>
      </c>
      <c r="J1783">
        <v>1473950945</v>
      </c>
      <c r="K1783" s="10">
        <v>1471272545</v>
      </c>
      <c r="L1783" s="15">
        <f t="shared" si="136"/>
        <v>42597.617418981477</v>
      </c>
      <c r="M1783" t="b">
        <v>1</v>
      </c>
      <c r="N1783">
        <v>24</v>
      </c>
      <c r="O1783" t="b">
        <v>0</v>
      </c>
      <c r="P1783" t="s">
        <v>8283</v>
      </c>
      <c r="Q1783" t="str">
        <f t="shared" si="137"/>
        <v>photography</v>
      </c>
      <c r="R1783" t="str">
        <f t="shared" si="138"/>
        <v>photobooks</v>
      </c>
      <c r="S1783">
        <f t="shared" si="139"/>
        <v>2016</v>
      </c>
    </row>
    <row r="1784" spans="1:19" ht="46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s="17">
        <f t="shared" si="135"/>
        <v>0.15491428571428573</v>
      </c>
      <c r="G1784" t="s">
        <v>8220</v>
      </c>
      <c r="H1784" t="s">
        <v>8223</v>
      </c>
      <c r="I1784" t="s">
        <v>8245</v>
      </c>
      <c r="J1784">
        <v>1456062489</v>
      </c>
      <c r="K1784" s="10">
        <v>1453211289</v>
      </c>
      <c r="L1784" s="15">
        <f t="shared" si="136"/>
        <v>42388.575104166666</v>
      </c>
      <c r="M1784" t="b">
        <v>1</v>
      </c>
      <c r="N1784">
        <v>76</v>
      </c>
      <c r="O1784" t="b">
        <v>0</v>
      </c>
      <c r="P1784" t="s">
        <v>8283</v>
      </c>
      <c r="Q1784" t="str">
        <f t="shared" si="137"/>
        <v>photography</v>
      </c>
      <c r="R1784" t="str">
        <f t="shared" si="138"/>
        <v>photobooks</v>
      </c>
      <c r="S1784">
        <f t="shared" si="139"/>
        <v>2016</v>
      </c>
    </row>
    <row r="1785" spans="1:19" ht="46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s="17">
        <f t="shared" si="135"/>
        <v>0.236925</v>
      </c>
      <c r="G1785" t="s">
        <v>8220</v>
      </c>
      <c r="H1785" t="s">
        <v>8223</v>
      </c>
      <c r="I1785" t="s">
        <v>8245</v>
      </c>
      <c r="J1785">
        <v>1432248478</v>
      </c>
      <c r="K1785" s="10">
        <v>1429656478</v>
      </c>
      <c r="L1785" s="15">
        <f t="shared" si="136"/>
        <v>42115.949976851851</v>
      </c>
      <c r="M1785" t="b">
        <v>1</v>
      </c>
      <c r="N1785">
        <v>185</v>
      </c>
      <c r="O1785" t="b">
        <v>0</v>
      </c>
      <c r="P1785" t="s">
        <v>8283</v>
      </c>
      <c r="Q1785" t="str">
        <f t="shared" si="137"/>
        <v>photography</v>
      </c>
      <c r="R1785" t="str">
        <f t="shared" si="138"/>
        <v>photobooks</v>
      </c>
      <c r="S1785">
        <f t="shared" si="139"/>
        <v>2015</v>
      </c>
    </row>
    <row r="1786" spans="1:19" ht="46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s="17">
        <f t="shared" si="135"/>
        <v>0.39760000000000001</v>
      </c>
      <c r="G1786" t="s">
        <v>8220</v>
      </c>
      <c r="H1786" t="s">
        <v>8223</v>
      </c>
      <c r="I1786" t="s">
        <v>8245</v>
      </c>
      <c r="J1786">
        <v>1422674700</v>
      </c>
      <c r="K1786" s="10">
        <v>1419954240</v>
      </c>
      <c r="L1786" s="15">
        <f t="shared" si="136"/>
        <v>42003.655555555553</v>
      </c>
      <c r="M1786" t="b">
        <v>1</v>
      </c>
      <c r="N1786">
        <v>33</v>
      </c>
      <c r="O1786" t="b">
        <v>0</v>
      </c>
      <c r="P1786" t="s">
        <v>8283</v>
      </c>
      <c r="Q1786" t="str">
        <f t="shared" si="137"/>
        <v>photography</v>
      </c>
      <c r="R1786" t="str">
        <f t="shared" si="138"/>
        <v>photobooks</v>
      </c>
      <c r="S1786">
        <f t="shared" si="139"/>
        <v>2014</v>
      </c>
    </row>
    <row r="1787" spans="1:19" ht="46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s="17">
        <f t="shared" si="135"/>
        <v>0.20220833333333332</v>
      </c>
      <c r="G1787" t="s">
        <v>8220</v>
      </c>
      <c r="H1787" t="s">
        <v>8223</v>
      </c>
      <c r="I1787" t="s">
        <v>8245</v>
      </c>
      <c r="J1787">
        <v>1413417600</v>
      </c>
      <c r="K1787" s="10">
        <v>1410750855</v>
      </c>
      <c r="L1787" s="15">
        <f t="shared" si="136"/>
        <v>41897.134895833333</v>
      </c>
      <c r="M1787" t="b">
        <v>1</v>
      </c>
      <c r="N1787">
        <v>108</v>
      </c>
      <c r="O1787" t="b">
        <v>0</v>
      </c>
      <c r="P1787" t="s">
        <v>8283</v>
      </c>
      <c r="Q1787" t="str">
        <f t="shared" si="137"/>
        <v>photography</v>
      </c>
      <c r="R1787" t="str">
        <f t="shared" si="138"/>
        <v>photobooks</v>
      </c>
      <c r="S1787">
        <f t="shared" si="139"/>
        <v>2014</v>
      </c>
    </row>
    <row r="1788" spans="1:19" ht="46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s="17">
        <f t="shared" si="135"/>
        <v>0.47631578947368419</v>
      </c>
      <c r="G1788" t="s">
        <v>8220</v>
      </c>
      <c r="H1788" t="s">
        <v>8232</v>
      </c>
      <c r="I1788" t="s">
        <v>8248</v>
      </c>
      <c r="J1788">
        <v>1418649177</v>
      </c>
      <c r="K1788" s="10">
        <v>1416057177</v>
      </c>
      <c r="L1788" s="15">
        <f t="shared" si="136"/>
        <v>41958.550659722227</v>
      </c>
      <c r="M1788" t="b">
        <v>1</v>
      </c>
      <c r="N1788">
        <v>29</v>
      </c>
      <c r="O1788" t="b">
        <v>0</v>
      </c>
      <c r="P1788" t="s">
        <v>8283</v>
      </c>
      <c r="Q1788" t="str">
        <f t="shared" si="137"/>
        <v>photography</v>
      </c>
      <c r="R1788" t="str">
        <f t="shared" si="138"/>
        <v>photobooks</v>
      </c>
      <c r="S1788">
        <f t="shared" si="139"/>
        <v>2014</v>
      </c>
    </row>
    <row r="1789" spans="1:19" ht="3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s="17">
        <f t="shared" si="135"/>
        <v>0.15329999999999999</v>
      </c>
      <c r="G1789" t="s">
        <v>8220</v>
      </c>
      <c r="H1789" t="s">
        <v>8223</v>
      </c>
      <c r="I1789" t="s">
        <v>8245</v>
      </c>
      <c r="J1789">
        <v>1428158637</v>
      </c>
      <c r="K1789" s="10">
        <v>1425570237</v>
      </c>
      <c r="L1789" s="15">
        <f t="shared" si="136"/>
        <v>42068.65552083333</v>
      </c>
      <c r="M1789" t="b">
        <v>1</v>
      </c>
      <c r="N1789">
        <v>24</v>
      </c>
      <c r="O1789" t="b">
        <v>0</v>
      </c>
      <c r="P1789" t="s">
        <v>8283</v>
      </c>
      <c r="Q1789" t="str">
        <f t="shared" si="137"/>
        <v>photography</v>
      </c>
      <c r="R1789" t="str">
        <f t="shared" si="138"/>
        <v>photobooks</v>
      </c>
      <c r="S1789">
        <f t="shared" si="139"/>
        <v>2015</v>
      </c>
    </row>
    <row r="1790" spans="1:19" ht="3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s="17">
        <f t="shared" si="135"/>
        <v>1.3818181818181818E-2</v>
      </c>
      <c r="G1790" t="s">
        <v>8220</v>
      </c>
      <c r="H1790" t="s">
        <v>8224</v>
      </c>
      <c r="I1790" t="s">
        <v>8246</v>
      </c>
      <c r="J1790">
        <v>1414795542</v>
      </c>
      <c r="K1790" s="10">
        <v>1412203542</v>
      </c>
      <c r="L1790" s="15">
        <f t="shared" si="136"/>
        <v>41913.94840277778</v>
      </c>
      <c r="M1790" t="b">
        <v>1</v>
      </c>
      <c r="N1790">
        <v>4</v>
      </c>
      <c r="O1790" t="b">
        <v>0</v>
      </c>
      <c r="P1790" t="s">
        <v>8283</v>
      </c>
      <c r="Q1790" t="str">
        <f t="shared" si="137"/>
        <v>photography</v>
      </c>
      <c r="R1790" t="str">
        <f t="shared" si="138"/>
        <v>photobooks</v>
      </c>
      <c r="S1790">
        <f t="shared" si="139"/>
        <v>2014</v>
      </c>
    </row>
    <row r="1791" spans="1:19" ht="46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s="17">
        <f t="shared" si="135"/>
        <v>5.0000000000000001E-3</v>
      </c>
      <c r="G1791" t="s">
        <v>8220</v>
      </c>
      <c r="H1791" t="s">
        <v>8223</v>
      </c>
      <c r="I1791" t="s">
        <v>8245</v>
      </c>
      <c r="J1791">
        <v>1421042403</v>
      </c>
      <c r="K1791" s="10">
        <v>1415858403</v>
      </c>
      <c r="L1791" s="15">
        <f t="shared" si="136"/>
        <v>41956.250034722223</v>
      </c>
      <c r="M1791" t="b">
        <v>1</v>
      </c>
      <c r="N1791">
        <v>4</v>
      </c>
      <c r="O1791" t="b">
        <v>0</v>
      </c>
      <c r="P1791" t="s">
        <v>8283</v>
      </c>
      <c r="Q1791" t="str">
        <f t="shared" si="137"/>
        <v>photography</v>
      </c>
      <c r="R1791" t="str">
        <f t="shared" si="138"/>
        <v>photobooks</v>
      </c>
      <c r="S1791">
        <f t="shared" si="139"/>
        <v>2014</v>
      </c>
    </row>
    <row r="1792" spans="1:19" ht="46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s="17">
        <f t="shared" si="135"/>
        <v>4.9575757575757579E-2</v>
      </c>
      <c r="G1792" t="s">
        <v>8220</v>
      </c>
      <c r="H1792" t="s">
        <v>8223</v>
      </c>
      <c r="I1792" t="s">
        <v>8245</v>
      </c>
      <c r="J1792">
        <v>1423152678</v>
      </c>
      <c r="K1792" s="10">
        <v>1420560678</v>
      </c>
      <c r="L1792" s="15">
        <f t="shared" si="136"/>
        <v>42010.674513888887</v>
      </c>
      <c r="M1792" t="b">
        <v>1</v>
      </c>
      <c r="N1792">
        <v>15</v>
      </c>
      <c r="O1792" t="b">
        <v>0</v>
      </c>
      <c r="P1792" t="s">
        <v>8283</v>
      </c>
      <c r="Q1792" t="str">
        <f t="shared" si="137"/>
        <v>photography</v>
      </c>
      <c r="R1792" t="str">
        <f t="shared" si="138"/>
        <v>photobooks</v>
      </c>
      <c r="S1792">
        <f t="shared" si="139"/>
        <v>2015</v>
      </c>
    </row>
    <row r="1793" spans="1:19" ht="3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s="17">
        <f t="shared" si="135"/>
        <v>3.5666666666666666E-2</v>
      </c>
      <c r="G1793" t="s">
        <v>8220</v>
      </c>
      <c r="H1793" t="s">
        <v>8224</v>
      </c>
      <c r="I1793" t="s">
        <v>8246</v>
      </c>
      <c r="J1793">
        <v>1422553565</v>
      </c>
      <c r="K1793" s="10">
        <v>1417369565</v>
      </c>
      <c r="L1793" s="15">
        <f t="shared" si="136"/>
        <v>41973.740335648152</v>
      </c>
      <c r="M1793" t="b">
        <v>1</v>
      </c>
      <c r="N1793">
        <v>4</v>
      </c>
      <c r="O1793" t="b">
        <v>0</v>
      </c>
      <c r="P1793" t="s">
        <v>8283</v>
      </c>
      <c r="Q1793" t="str">
        <f t="shared" si="137"/>
        <v>photography</v>
      </c>
      <c r="R1793" t="str">
        <f t="shared" si="138"/>
        <v>photobooks</v>
      </c>
      <c r="S1793">
        <f t="shared" si="139"/>
        <v>2014</v>
      </c>
    </row>
    <row r="1794" spans="1:19" ht="3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s="17">
        <f t="shared" si="135"/>
        <v>0.61124000000000001</v>
      </c>
      <c r="G1794" t="s">
        <v>8220</v>
      </c>
      <c r="H1794" t="s">
        <v>8223</v>
      </c>
      <c r="I1794" t="s">
        <v>8245</v>
      </c>
      <c r="J1794">
        <v>1439189940</v>
      </c>
      <c r="K1794" s="10">
        <v>1435970682</v>
      </c>
      <c r="L1794" s="15">
        <f t="shared" si="136"/>
        <v>42189.031041666662</v>
      </c>
      <c r="M1794" t="b">
        <v>1</v>
      </c>
      <c r="N1794">
        <v>139</v>
      </c>
      <c r="O1794" t="b">
        <v>0</v>
      </c>
      <c r="P1794" t="s">
        <v>8283</v>
      </c>
      <c r="Q1794" t="str">
        <f t="shared" si="137"/>
        <v>photography</v>
      </c>
      <c r="R1794" t="str">
        <f t="shared" si="138"/>
        <v>photobooks</v>
      </c>
      <c r="S1794">
        <f t="shared" si="139"/>
        <v>2015</v>
      </c>
    </row>
    <row r="1795" spans="1:19" ht="46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s="17">
        <f t="shared" ref="F1795:F1858" si="140">E1795/D1795</f>
        <v>1.3333333333333334E-2</v>
      </c>
      <c r="G1795" t="s">
        <v>8220</v>
      </c>
      <c r="H1795" t="s">
        <v>8225</v>
      </c>
      <c r="I1795" t="s">
        <v>8247</v>
      </c>
      <c r="J1795">
        <v>1417127040</v>
      </c>
      <c r="K1795" s="10">
        <v>1414531440</v>
      </c>
      <c r="L1795" s="15">
        <f t="shared" ref="L1795:L1858" si="141">(K1795/86400)+ DATE(1970,1,1)</f>
        <v>41940.891666666663</v>
      </c>
      <c r="M1795" t="b">
        <v>1</v>
      </c>
      <c r="N1795">
        <v>2</v>
      </c>
      <c r="O1795" t="b">
        <v>0</v>
      </c>
      <c r="P1795" t="s">
        <v>8283</v>
      </c>
      <c r="Q1795" t="str">
        <f t="shared" ref="Q1795:Q1858" si="142">LEFT(P1795, SEARCH("/",P1795)-1)</f>
        <v>photography</v>
      </c>
      <c r="R1795" t="str">
        <f t="shared" ref="R1795:R1858" si="143">RIGHT(P1795,LEN(P1795)-FIND("/",P1795))</f>
        <v>photobooks</v>
      </c>
      <c r="S1795">
        <f t="shared" ref="S1795:S1858" si="144">YEAR(L1795)</f>
        <v>2014</v>
      </c>
    </row>
    <row r="1796" spans="1:19" ht="46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s="17">
        <f t="shared" si="140"/>
        <v>0.11077777777777778</v>
      </c>
      <c r="G1796" t="s">
        <v>8220</v>
      </c>
      <c r="H1796" t="s">
        <v>8223</v>
      </c>
      <c r="I1796" t="s">
        <v>8245</v>
      </c>
      <c r="J1796">
        <v>1423660422</v>
      </c>
      <c r="K1796" s="10">
        <v>1420636422</v>
      </c>
      <c r="L1796" s="15">
        <f t="shared" si="141"/>
        <v>42011.551180555558</v>
      </c>
      <c r="M1796" t="b">
        <v>1</v>
      </c>
      <c r="N1796">
        <v>18</v>
      </c>
      <c r="O1796" t="b">
        <v>0</v>
      </c>
      <c r="P1796" t="s">
        <v>8283</v>
      </c>
      <c r="Q1796" t="str">
        <f t="shared" si="142"/>
        <v>photography</v>
      </c>
      <c r="R1796" t="str">
        <f t="shared" si="143"/>
        <v>photobooks</v>
      </c>
      <c r="S1796">
        <f t="shared" si="144"/>
        <v>2015</v>
      </c>
    </row>
    <row r="1797" spans="1:19" ht="46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s="17">
        <f t="shared" si="140"/>
        <v>0.38735714285714284</v>
      </c>
      <c r="G1797" t="s">
        <v>8220</v>
      </c>
      <c r="H1797" t="s">
        <v>8235</v>
      </c>
      <c r="I1797" t="s">
        <v>8248</v>
      </c>
      <c r="J1797">
        <v>1476460800</v>
      </c>
      <c r="K1797" s="10">
        <v>1473922541</v>
      </c>
      <c r="L1797" s="15">
        <f t="shared" si="141"/>
        <v>42628.288668981477</v>
      </c>
      <c r="M1797" t="b">
        <v>1</v>
      </c>
      <c r="N1797">
        <v>81</v>
      </c>
      <c r="O1797" t="b">
        <v>0</v>
      </c>
      <c r="P1797" t="s">
        <v>8283</v>
      </c>
      <c r="Q1797" t="str">
        <f t="shared" si="142"/>
        <v>photography</v>
      </c>
      <c r="R1797" t="str">
        <f t="shared" si="143"/>
        <v>photobooks</v>
      </c>
      <c r="S1797">
        <f t="shared" si="144"/>
        <v>2016</v>
      </c>
    </row>
    <row r="1798" spans="1:19" ht="46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s="17">
        <f t="shared" si="140"/>
        <v>0.22052631578947368</v>
      </c>
      <c r="G1798" t="s">
        <v>8220</v>
      </c>
      <c r="H1798" t="s">
        <v>8224</v>
      </c>
      <c r="I1798" t="s">
        <v>8246</v>
      </c>
      <c r="J1798">
        <v>1469356366</v>
      </c>
      <c r="K1798" s="10">
        <v>1464172366</v>
      </c>
      <c r="L1798" s="15">
        <f t="shared" si="141"/>
        <v>42515.439421296294</v>
      </c>
      <c r="M1798" t="b">
        <v>1</v>
      </c>
      <c r="N1798">
        <v>86</v>
      </c>
      <c r="O1798" t="b">
        <v>0</v>
      </c>
      <c r="P1798" t="s">
        <v>8283</v>
      </c>
      <c r="Q1798" t="str">
        <f t="shared" si="142"/>
        <v>photography</v>
      </c>
      <c r="R1798" t="str">
        <f t="shared" si="143"/>
        <v>photobooks</v>
      </c>
      <c r="S1798">
        <f t="shared" si="144"/>
        <v>2016</v>
      </c>
    </row>
    <row r="1799" spans="1:19" ht="46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s="17">
        <f t="shared" si="140"/>
        <v>0.67549999999999999</v>
      </c>
      <c r="G1799" t="s">
        <v>8220</v>
      </c>
      <c r="H1799" t="s">
        <v>8223</v>
      </c>
      <c r="I1799" t="s">
        <v>8245</v>
      </c>
      <c r="J1799">
        <v>1481809189</v>
      </c>
      <c r="K1799" s="10">
        <v>1479217189</v>
      </c>
      <c r="L1799" s="15">
        <f t="shared" si="141"/>
        <v>42689.56931712963</v>
      </c>
      <c r="M1799" t="b">
        <v>1</v>
      </c>
      <c r="N1799">
        <v>140</v>
      </c>
      <c r="O1799" t="b">
        <v>0</v>
      </c>
      <c r="P1799" t="s">
        <v>8283</v>
      </c>
      <c r="Q1799" t="str">
        <f t="shared" si="142"/>
        <v>photography</v>
      </c>
      <c r="R1799" t="str">
        <f t="shared" si="143"/>
        <v>photobooks</v>
      </c>
      <c r="S1799">
        <f t="shared" si="144"/>
        <v>2016</v>
      </c>
    </row>
    <row r="1800" spans="1:19" ht="46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s="17">
        <f t="shared" si="140"/>
        <v>0.136375</v>
      </c>
      <c r="G1800" t="s">
        <v>8220</v>
      </c>
      <c r="H1800" t="s">
        <v>8223</v>
      </c>
      <c r="I1800" t="s">
        <v>8245</v>
      </c>
      <c r="J1800">
        <v>1454572233</v>
      </c>
      <c r="K1800" s="10">
        <v>1449388233</v>
      </c>
      <c r="L1800" s="15">
        <f t="shared" si="141"/>
        <v>42344.32677083333</v>
      </c>
      <c r="M1800" t="b">
        <v>1</v>
      </c>
      <c r="N1800">
        <v>37</v>
      </c>
      <c r="O1800" t="b">
        <v>0</v>
      </c>
      <c r="P1800" t="s">
        <v>8283</v>
      </c>
      <c r="Q1800" t="str">
        <f t="shared" si="142"/>
        <v>photography</v>
      </c>
      <c r="R1800" t="str">
        <f t="shared" si="143"/>
        <v>photobooks</v>
      </c>
      <c r="S1800">
        <f t="shared" si="144"/>
        <v>2015</v>
      </c>
    </row>
    <row r="1801" spans="1:19" ht="3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s="17">
        <f t="shared" si="140"/>
        <v>1.7457500000000001E-2</v>
      </c>
      <c r="G1801" t="s">
        <v>8220</v>
      </c>
      <c r="H1801" t="s">
        <v>8224</v>
      </c>
      <c r="I1801" t="s">
        <v>8246</v>
      </c>
      <c r="J1801">
        <v>1415740408</v>
      </c>
      <c r="K1801" s="10">
        <v>1414008808</v>
      </c>
      <c r="L1801" s="15">
        <f t="shared" si="141"/>
        <v>41934.842685185184</v>
      </c>
      <c r="M1801" t="b">
        <v>1</v>
      </c>
      <c r="N1801">
        <v>6</v>
      </c>
      <c r="O1801" t="b">
        <v>0</v>
      </c>
      <c r="P1801" t="s">
        <v>8283</v>
      </c>
      <c r="Q1801" t="str">
        <f t="shared" si="142"/>
        <v>photography</v>
      </c>
      <c r="R1801" t="str">
        <f t="shared" si="143"/>
        <v>photobooks</v>
      </c>
      <c r="S1801">
        <f t="shared" si="144"/>
        <v>2014</v>
      </c>
    </row>
    <row r="1802" spans="1:19" ht="46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s="17">
        <f t="shared" si="140"/>
        <v>0.20449632511889321</v>
      </c>
      <c r="G1802" t="s">
        <v>8220</v>
      </c>
      <c r="H1802" t="s">
        <v>8224</v>
      </c>
      <c r="I1802" t="s">
        <v>8246</v>
      </c>
      <c r="J1802">
        <v>1476109970</v>
      </c>
      <c r="K1802" s="10">
        <v>1473517970</v>
      </c>
      <c r="L1802" s="15">
        <f t="shared" si="141"/>
        <v>42623.606134259258</v>
      </c>
      <c r="M1802" t="b">
        <v>1</v>
      </c>
      <c r="N1802">
        <v>113</v>
      </c>
      <c r="O1802" t="b">
        <v>0</v>
      </c>
      <c r="P1802" t="s">
        <v>8283</v>
      </c>
      <c r="Q1802" t="str">
        <f t="shared" si="142"/>
        <v>photography</v>
      </c>
      <c r="R1802" t="str">
        <f t="shared" si="143"/>
        <v>photobooks</v>
      </c>
      <c r="S1802">
        <f t="shared" si="144"/>
        <v>2016</v>
      </c>
    </row>
    <row r="1803" spans="1:19" ht="46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s="17">
        <f t="shared" si="140"/>
        <v>0.13852941176470587</v>
      </c>
      <c r="G1803" t="s">
        <v>8220</v>
      </c>
      <c r="H1803" t="s">
        <v>8224</v>
      </c>
      <c r="I1803" t="s">
        <v>8246</v>
      </c>
      <c r="J1803">
        <v>1450181400</v>
      </c>
      <c r="K1803" s="10">
        <v>1447429868</v>
      </c>
      <c r="L1803" s="15">
        <f t="shared" si="141"/>
        <v>42321.660509259258</v>
      </c>
      <c r="M1803" t="b">
        <v>1</v>
      </c>
      <c r="N1803">
        <v>37</v>
      </c>
      <c r="O1803" t="b">
        <v>0</v>
      </c>
      <c r="P1803" t="s">
        <v>8283</v>
      </c>
      <c r="Q1803" t="str">
        <f t="shared" si="142"/>
        <v>photography</v>
      </c>
      <c r="R1803" t="str">
        <f t="shared" si="143"/>
        <v>photobooks</v>
      </c>
      <c r="S1803">
        <f t="shared" si="144"/>
        <v>2015</v>
      </c>
    </row>
    <row r="1804" spans="1:19" ht="3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s="17">
        <f t="shared" si="140"/>
        <v>0.48485714285714288</v>
      </c>
      <c r="G1804" t="s">
        <v>8220</v>
      </c>
      <c r="H1804" t="s">
        <v>8235</v>
      </c>
      <c r="I1804" t="s">
        <v>8248</v>
      </c>
      <c r="J1804">
        <v>1435442340</v>
      </c>
      <c r="K1804" s="10">
        <v>1433416830</v>
      </c>
      <c r="L1804" s="15">
        <f t="shared" si="141"/>
        <v>42159.47256944445</v>
      </c>
      <c r="M1804" t="b">
        <v>1</v>
      </c>
      <c r="N1804">
        <v>18</v>
      </c>
      <c r="O1804" t="b">
        <v>0</v>
      </c>
      <c r="P1804" t="s">
        <v>8283</v>
      </c>
      <c r="Q1804" t="str">
        <f t="shared" si="142"/>
        <v>photography</v>
      </c>
      <c r="R1804" t="str">
        <f t="shared" si="143"/>
        <v>photobooks</v>
      </c>
      <c r="S1804">
        <f t="shared" si="144"/>
        <v>2015</v>
      </c>
    </row>
    <row r="1805" spans="1:19" ht="46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s="17">
        <f t="shared" si="140"/>
        <v>0.308</v>
      </c>
      <c r="G1805" t="s">
        <v>8220</v>
      </c>
      <c r="H1805" t="s">
        <v>8223</v>
      </c>
      <c r="I1805" t="s">
        <v>8245</v>
      </c>
      <c r="J1805">
        <v>1423878182</v>
      </c>
      <c r="K1805" s="10">
        <v>1421199782</v>
      </c>
      <c r="L1805" s="15">
        <f t="shared" si="141"/>
        <v>42018.071550925924</v>
      </c>
      <c r="M1805" t="b">
        <v>1</v>
      </c>
      <c r="N1805">
        <v>75</v>
      </c>
      <c r="O1805" t="b">
        <v>0</v>
      </c>
      <c r="P1805" t="s">
        <v>8283</v>
      </c>
      <c r="Q1805" t="str">
        <f t="shared" si="142"/>
        <v>photography</v>
      </c>
      <c r="R1805" t="str">
        <f t="shared" si="143"/>
        <v>photobooks</v>
      </c>
      <c r="S1805">
        <f t="shared" si="144"/>
        <v>2015</v>
      </c>
    </row>
    <row r="1806" spans="1:19" ht="46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s="17">
        <f t="shared" si="140"/>
        <v>0.35174193548387095</v>
      </c>
      <c r="G1806" t="s">
        <v>8220</v>
      </c>
      <c r="H1806" t="s">
        <v>8223</v>
      </c>
      <c r="I1806" t="s">
        <v>8245</v>
      </c>
      <c r="J1806">
        <v>1447521404</v>
      </c>
      <c r="K1806" s="10">
        <v>1444061804</v>
      </c>
      <c r="L1806" s="15">
        <f t="shared" si="141"/>
        <v>42282.678287037037</v>
      </c>
      <c r="M1806" t="b">
        <v>1</v>
      </c>
      <c r="N1806">
        <v>52</v>
      </c>
      <c r="O1806" t="b">
        <v>0</v>
      </c>
      <c r="P1806" t="s">
        <v>8283</v>
      </c>
      <c r="Q1806" t="str">
        <f t="shared" si="142"/>
        <v>photography</v>
      </c>
      <c r="R1806" t="str">
        <f t="shared" si="143"/>
        <v>photobooks</v>
      </c>
      <c r="S1806">
        <f t="shared" si="144"/>
        <v>2015</v>
      </c>
    </row>
    <row r="1807" spans="1:19" ht="46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s="17">
        <f t="shared" si="140"/>
        <v>0.36404444444444445</v>
      </c>
      <c r="G1807" t="s">
        <v>8220</v>
      </c>
      <c r="H1807" t="s">
        <v>8235</v>
      </c>
      <c r="I1807" t="s">
        <v>8248</v>
      </c>
      <c r="J1807">
        <v>1443808800</v>
      </c>
      <c r="K1807" s="10">
        <v>1441048658</v>
      </c>
      <c r="L1807" s="15">
        <f t="shared" si="141"/>
        <v>42247.803912037038</v>
      </c>
      <c r="M1807" t="b">
        <v>1</v>
      </c>
      <c r="N1807">
        <v>122</v>
      </c>
      <c r="O1807" t="b">
        <v>0</v>
      </c>
      <c r="P1807" t="s">
        <v>8283</v>
      </c>
      <c r="Q1807" t="str">
        <f t="shared" si="142"/>
        <v>photography</v>
      </c>
      <c r="R1807" t="str">
        <f t="shared" si="143"/>
        <v>photobooks</v>
      </c>
      <c r="S1807">
        <f t="shared" si="144"/>
        <v>2015</v>
      </c>
    </row>
    <row r="1808" spans="1:19" ht="46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s="17">
        <f t="shared" si="140"/>
        <v>2.955E-2</v>
      </c>
      <c r="G1808" t="s">
        <v>8220</v>
      </c>
      <c r="H1808" t="s">
        <v>8224</v>
      </c>
      <c r="I1808" t="s">
        <v>8246</v>
      </c>
      <c r="J1808">
        <v>1412090349</v>
      </c>
      <c r="K1808" s="10">
        <v>1409066349</v>
      </c>
      <c r="L1808" s="15">
        <f t="shared" si="141"/>
        <v>41877.638298611113</v>
      </c>
      <c r="M1808" t="b">
        <v>1</v>
      </c>
      <c r="N1808">
        <v>8</v>
      </c>
      <c r="O1808" t="b">
        <v>0</v>
      </c>
      <c r="P1808" t="s">
        <v>8283</v>
      </c>
      <c r="Q1808" t="str">
        <f t="shared" si="142"/>
        <v>photography</v>
      </c>
      <c r="R1808" t="str">
        <f t="shared" si="143"/>
        <v>photobooks</v>
      </c>
      <c r="S1808">
        <f t="shared" si="144"/>
        <v>2014</v>
      </c>
    </row>
    <row r="1809" spans="1:19" ht="3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s="17">
        <f t="shared" si="140"/>
        <v>0.1106</v>
      </c>
      <c r="G1809" t="s">
        <v>8220</v>
      </c>
      <c r="H1809" t="s">
        <v>8223</v>
      </c>
      <c r="I1809" t="s">
        <v>8245</v>
      </c>
      <c r="J1809">
        <v>1411868313</v>
      </c>
      <c r="K1809" s="10">
        <v>1409276313</v>
      </c>
      <c r="L1809" s="15">
        <f t="shared" si="141"/>
        <v>41880.068437499998</v>
      </c>
      <c r="M1809" t="b">
        <v>1</v>
      </c>
      <c r="N1809">
        <v>8</v>
      </c>
      <c r="O1809" t="b">
        <v>0</v>
      </c>
      <c r="P1809" t="s">
        <v>8283</v>
      </c>
      <c r="Q1809" t="str">
        <f t="shared" si="142"/>
        <v>photography</v>
      </c>
      <c r="R1809" t="str">
        <f t="shared" si="143"/>
        <v>photobooks</v>
      </c>
      <c r="S1809">
        <f t="shared" si="144"/>
        <v>2014</v>
      </c>
    </row>
    <row r="1810" spans="1:19" ht="46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s="17">
        <f t="shared" si="140"/>
        <v>0.41407142857142859</v>
      </c>
      <c r="G1810" t="s">
        <v>8220</v>
      </c>
      <c r="H1810" t="s">
        <v>8223</v>
      </c>
      <c r="I1810" t="s">
        <v>8245</v>
      </c>
      <c r="J1810">
        <v>1486830030</v>
      </c>
      <c r="K1810" s="10">
        <v>1483806030</v>
      </c>
      <c r="L1810" s="15">
        <f t="shared" si="141"/>
        <v>42742.680902777778</v>
      </c>
      <c r="M1810" t="b">
        <v>1</v>
      </c>
      <c r="N1810">
        <v>96</v>
      </c>
      <c r="O1810" t="b">
        <v>0</v>
      </c>
      <c r="P1810" t="s">
        <v>8283</v>
      </c>
      <c r="Q1810" t="str">
        <f t="shared" si="142"/>
        <v>photography</v>
      </c>
      <c r="R1810" t="str">
        <f t="shared" si="143"/>
        <v>photobooks</v>
      </c>
      <c r="S1810">
        <f t="shared" si="144"/>
        <v>2017</v>
      </c>
    </row>
    <row r="1811" spans="1:19" ht="46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s="17">
        <f t="shared" si="140"/>
        <v>0.10857142857142857</v>
      </c>
      <c r="G1811" t="s">
        <v>8220</v>
      </c>
      <c r="H1811" t="s">
        <v>8228</v>
      </c>
      <c r="I1811" t="s">
        <v>8250</v>
      </c>
      <c r="J1811">
        <v>1425246439</v>
      </c>
      <c r="K1811" s="10">
        <v>1422222439</v>
      </c>
      <c r="L1811" s="15">
        <f t="shared" si="141"/>
        <v>42029.907858796301</v>
      </c>
      <c r="M1811" t="b">
        <v>1</v>
      </c>
      <c r="N1811">
        <v>9</v>
      </c>
      <c r="O1811" t="b">
        <v>0</v>
      </c>
      <c r="P1811" t="s">
        <v>8283</v>
      </c>
      <c r="Q1811" t="str">
        <f t="shared" si="142"/>
        <v>photography</v>
      </c>
      <c r="R1811" t="str">
        <f t="shared" si="143"/>
        <v>photobooks</v>
      </c>
      <c r="S1811">
        <f t="shared" si="144"/>
        <v>2015</v>
      </c>
    </row>
    <row r="1812" spans="1:19" ht="3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s="17">
        <f t="shared" si="140"/>
        <v>3.3333333333333333E-2</v>
      </c>
      <c r="G1812" t="s">
        <v>8220</v>
      </c>
      <c r="H1812" t="s">
        <v>8223</v>
      </c>
      <c r="I1812" t="s">
        <v>8245</v>
      </c>
      <c r="J1812">
        <v>1408657826</v>
      </c>
      <c r="K1812" s="10">
        <v>1407621026</v>
      </c>
      <c r="L1812" s="15">
        <f t="shared" si="141"/>
        <v>41860.91002314815</v>
      </c>
      <c r="M1812" t="b">
        <v>0</v>
      </c>
      <c r="N1812">
        <v>2</v>
      </c>
      <c r="O1812" t="b">
        <v>0</v>
      </c>
      <c r="P1812" t="s">
        <v>8283</v>
      </c>
      <c r="Q1812" t="str">
        <f t="shared" si="142"/>
        <v>photography</v>
      </c>
      <c r="R1812" t="str">
        <f t="shared" si="143"/>
        <v>photobooks</v>
      </c>
      <c r="S1812">
        <f t="shared" si="144"/>
        <v>2014</v>
      </c>
    </row>
    <row r="1813" spans="1:19" ht="3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s="17">
        <f t="shared" si="140"/>
        <v>7.407407407407407E-4</v>
      </c>
      <c r="G1813" t="s">
        <v>8220</v>
      </c>
      <c r="H1813" t="s">
        <v>8223</v>
      </c>
      <c r="I1813" t="s">
        <v>8245</v>
      </c>
      <c r="J1813">
        <v>1414123200</v>
      </c>
      <c r="K1813" s="10">
        <v>1408962270</v>
      </c>
      <c r="L1813" s="15">
        <f t="shared" si="141"/>
        <v>41876.433680555558</v>
      </c>
      <c r="M1813" t="b">
        <v>0</v>
      </c>
      <c r="N1813">
        <v>26</v>
      </c>
      <c r="O1813" t="b">
        <v>0</v>
      </c>
      <c r="P1813" t="s">
        <v>8283</v>
      </c>
      <c r="Q1813" t="str">
        <f t="shared" si="142"/>
        <v>photography</v>
      </c>
      <c r="R1813" t="str">
        <f t="shared" si="143"/>
        <v>photobooks</v>
      </c>
      <c r="S1813">
        <f t="shared" si="144"/>
        <v>2014</v>
      </c>
    </row>
    <row r="1814" spans="1:19" ht="46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s="17">
        <f t="shared" si="140"/>
        <v>0.13307692307692306</v>
      </c>
      <c r="G1814" t="s">
        <v>8220</v>
      </c>
      <c r="H1814" t="s">
        <v>8224</v>
      </c>
      <c r="I1814" t="s">
        <v>8246</v>
      </c>
      <c r="J1814">
        <v>1467531536</v>
      </c>
      <c r="K1814" s="10">
        <v>1464939536</v>
      </c>
      <c r="L1814" s="15">
        <f t="shared" si="141"/>
        <v>42524.318703703699</v>
      </c>
      <c r="M1814" t="b">
        <v>0</v>
      </c>
      <c r="N1814">
        <v>23</v>
      </c>
      <c r="O1814" t="b">
        <v>0</v>
      </c>
      <c r="P1814" t="s">
        <v>8283</v>
      </c>
      <c r="Q1814" t="str">
        <f t="shared" si="142"/>
        <v>photography</v>
      </c>
      <c r="R1814" t="str">
        <f t="shared" si="143"/>
        <v>photobooks</v>
      </c>
      <c r="S1814">
        <f t="shared" si="144"/>
        <v>2016</v>
      </c>
    </row>
    <row r="1815" spans="1:19" ht="3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s="17">
        <f t="shared" si="140"/>
        <v>0</v>
      </c>
      <c r="G1815" t="s">
        <v>8220</v>
      </c>
      <c r="H1815" t="s">
        <v>8224</v>
      </c>
      <c r="I1815" t="s">
        <v>8246</v>
      </c>
      <c r="J1815">
        <v>1407532812</v>
      </c>
      <c r="K1815" s="10">
        <v>1404940812</v>
      </c>
      <c r="L1815" s="15">
        <f t="shared" si="141"/>
        <v>41829.889027777775</v>
      </c>
      <c r="M1815" t="b">
        <v>0</v>
      </c>
      <c r="N1815">
        <v>0</v>
      </c>
      <c r="O1815" t="b">
        <v>0</v>
      </c>
      <c r="P1815" t="s">
        <v>8283</v>
      </c>
      <c r="Q1815" t="str">
        <f t="shared" si="142"/>
        <v>photography</v>
      </c>
      <c r="R1815" t="str">
        <f t="shared" si="143"/>
        <v>photobooks</v>
      </c>
      <c r="S1815">
        <f t="shared" si="144"/>
        <v>2014</v>
      </c>
    </row>
    <row r="1816" spans="1:19" ht="46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s="17">
        <f t="shared" si="140"/>
        <v>0.49183333333333334</v>
      </c>
      <c r="G1816" t="s">
        <v>8220</v>
      </c>
      <c r="H1816" t="s">
        <v>8224</v>
      </c>
      <c r="I1816" t="s">
        <v>8246</v>
      </c>
      <c r="J1816">
        <v>1425108736</v>
      </c>
      <c r="K1816" s="10">
        <v>1422516736</v>
      </c>
      <c r="L1816" s="15">
        <f t="shared" si="141"/>
        <v>42033.314074074078</v>
      </c>
      <c r="M1816" t="b">
        <v>0</v>
      </c>
      <c r="N1816">
        <v>140</v>
      </c>
      <c r="O1816" t="b">
        <v>0</v>
      </c>
      <c r="P1816" t="s">
        <v>8283</v>
      </c>
      <c r="Q1816" t="str">
        <f t="shared" si="142"/>
        <v>photography</v>
      </c>
      <c r="R1816" t="str">
        <f t="shared" si="143"/>
        <v>photobooks</v>
      </c>
      <c r="S1816">
        <f t="shared" si="144"/>
        <v>2015</v>
      </c>
    </row>
    <row r="1817" spans="1:19" ht="46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s="17">
        <f t="shared" si="140"/>
        <v>0</v>
      </c>
      <c r="G1817" t="s">
        <v>8220</v>
      </c>
      <c r="H1817" t="s">
        <v>8223</v>
      </c>
      <c r="I1817" t="s">
        <v>8245</v>
      </c>
      <c r="J1817">
        <v>1435787137</v>
      </c>
      <c r="K1817" s="10">
        <v>1434577537</v>
      </c>
      <c r="L1817" s="15">
        <f t="shared" si="141"/>
        <v>42172.906678240739</v>
      </c>
      <c r="M1817" t="b">
        <v>0</v>
      </c>
      <c r="N1817">
        <v>0</v>
      </c>
      <c r="O1817" t="b">
        <v>0</v>
      </c>
      <c r="P1817" t="s">
        <v>8283</v>
      </c>
      <c r="Q1817" t="str">
        <f t="shared" si="142"/>
        <v>photography</v>
      </c>
      <c r="R1817" t="str">
        <f t="shared" si="143"/>
        <v>photobooks</v>
      </c>
      <c r="S1817">
        <f t="shared" si="144"/>
        <v>2015</v>
      </c>
    </row>
    <row r="1818" spans="1:19" ht="46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s="17">
        <f t="shared" si="140"/>
        <v>2.036E-2</v>
      </c>
      <c r="G1818" t="s">
        <v>8220</v>
      </c>
      <c r="H1818" t="s">
        <v>8239</v>
      </c>
      <c r="I1818" t="s">
        <v>8256</v>
      </c>
      <c r="J1818">
        <v>1469473200</v>
      </c>
      <c r="K1818" s="10">
        <v>1467061303</v>
      </c>
      <c r="L1818" s="15">
        <f t="shared" si="141"/>
        <v>42548.876192129625</v>
      </c>
      <c r="M1818" t="b">
        <v>0</v>
      </c>
      <c r="N1818">
        <v>6</v>
      </c>
      <c r="O1818" t="b">
        <v>0</v>
      </c>
      <c r="P1818" t="s">
        <v>8283</v>
      </c>
      <c r="Q1818" t="str">
        <f t="shared" si="142"/>
        <v>photography</v>
      </c>
      <c r="R1818" t="str">
        <f t="shared" si="143"/>
        <v>photobooks</v>
      </c>
      <c r="S1818">
        <f t="shared" si="144"/>
        <v>2016</v>
      </c>
    </row>
    <row r="1819" spans="1:19" ht="3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s="17">
        <f t="shared" si="140"/>
        <v>0.52327777777777773</v>
      </c>
      <c r="G1819" t="s">
        <v>8220</v>
      </c>
      <c r="H1819" t="s">
        <v>8223</v>
      </c>
      <c r="I1819" t="s">
        <v>8245</v>
      </c>
      <c r="J1819">
        <v>1485759540</v>
      </c>
      <c r="K1819" s="10">
        <v>1480607607</v>
      </c>
      <c r="L1819" s="15">
        <f t="shared" si="141"/>
        <v>42705.662118055552</v>
      </c>
      <c r="M1819" t="b">
        <v>0</v>
      </c>
      <c r="N1819">
        <v>100</v>
      </c>
      <c r="O1819" t="b">
        <v>0</v>
      </c>
      <c r="P1819" t="s">
        <v>8283</v>
      </c>
      <c r="Q1819" t="str">
        <f t="shared" si="142"/>
        <v>photography</v>
      </c>
      <c r="R1819" t="str">
        <f t="shared" si="143"/>
        <v>photobooks</v>
      </c>
      <c r="S1819">
        <f t="shared" si="144"/>
        <v>2016</v>
      </c>
    </row>
    <row r="1820" spans="1:19" ht="3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s="17">
        <f t="shared" si="140"/>
        <v>0</v>
      </c>
      <c r="G1820" t="s">
        <v>8220</v>
      </c>
      <c r="H1820" t="s">
        <v>8223</v>
      </c>
      <c r="I1820" t="s">
        <v>8245</v>
      </c>
      <c r="J1820">
        <v>1428035850</v>
      </c>
      <c r="K1820" s="10">
        <v>1425447450</v>
      </c>
      <c r="L1820" s="15">
        <f t="shared" si="141"/>
        <v>42067.234375</v>
      </c>
      <c r="M1820" t="b">
        <v>0</v>
      </c>
      <c r="N1820">
        <v>0</v>
      </c>
      <c r="O1820" t="b">
        <v>0</v>
      </c>
      <c r="P1820" t="s">
        <v>8283</v>
      </c>
      <c r="Q1820" t="str">
        <f t="shared" si="142"/>
        <v>photography</v>
      </c>
      <c r="R1820" t="str">
        <f t="shared" si="143"/>
        <v>photobooks</v>
      </c>
      <c r="S1820">
        <f t="shared" si="144"/>
        <v>2015</v>
      </c>
    </row>
    <row r="1821" spans="1:19" ht="46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s="17">
        <f t="shared" si="140"/>
        <v>2.0833333333333332E-2</v>
      </c>
      <c r="G1821" t="s">
        <v>8220</v>
      </c>
      <c r="H1821" t="s">
        <v>8223</v>
      </c>
      <c r="I1821" t="s">
        <v>8245</v>
      </c>
      <c r="J1821">
        <v>1406743396</v>
      </c>
      <c r="K1821" s="10">
        <v>1404151396</v>
      </c>
      <c r="L1821" s="15">
        <f t="shared" si="141"/>
        <v>41820.752268518518</v>
      </c>
      <c r="M1821" t="b">
        <v>0</v>
      </c>
      <c r="N1821">
        <v>4</v>
      </c>
      <c r="O1821" t="b">
        <v>0</v>
      </c>
      <c r="P1821" t="s">
        <v>8283</v>
      </c>
      <c r="Q1821" t="str">
        <f t="shared" si="142"/>
        <v>photography</v>
      </c>
      <c r="R1821" t="str">
        <f t="shared" si="143"/>
        <v>photobooks</v>
      </c>
      <c r="S1821">
        <f t="shared" si="144"/>
        <v>2014</v>
      </c>
    </row>
    <row r="1822" spans="1:19" ht="46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s="17">
        <f t="shared" si="140"/>
        <v>6.565384615384616E-2</v>
      </c>
      <c r="G1822" t="s">
        <v>8220</v>
      </c>
      <c r="H1822" t="s">
        <v>8223</v>
      </c>
      <c r="I1822" t="s">
        <v>8245</v>
      </c>
      <c r="J1822">
        <v>1427850090</v>
      </c>
      <c r="K1822" s="10">
        <v>1425261690</v>
      </c>
      <c r="L1822" s="15">
        <f t="shared" si="141"/>
        <v>42065.084374999999</v>
      </c>
      <c r="M1822" t="b">
        <v>0</v>
      </c>
      <c r="N1822">
        <v>8</v>
      </c>
      <c r="O1822" t="b">
        <v>0</v>
      </c>
      <c r="P1822" t="s">
        <v>8283</v>
      </c>
      <c r="Q1822" t="str">
        <f t="shared" si="142"/>
        <v>photography</v>
      </c>
      <c r="R1822" t="str">
        <f t="shared" si="143"/>
        <v>photobooks</v>
      </c>
      <c r="S1822">
        <f t="shared" si="144"/>
        <v>2015</v>
      </c>
    </row>
    <row r="1823" spans="1:19" ht="46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s="17">
        <f t="shared" si="140"/>
        <v>1.3489</v>
      </c>
      <c r="G1823" t="s">
        <v>8218</v>
      </c>
      <c r="H1823" t="s">
        <v>8223</v>
      </c>
      <c r="I1823" t="s">
        <v>8245</v>
      </c>
      <c r="J1823">
        <v>1330760367</v>
      </c>
      <c r="K1823" s="10">
        <v>1326872367</v>
      </c>
      <c r="L1823" s="15">
        <f t="shared" si="141"/>
        <v>40926.319062499999</v>
      </c>
      <c r="M1823" t="b">
        <v>0</v>
      </c>
      <c r="N1823">
        <v>57</v>
      </c>
      <c r="O1823" t="b">
        <v>1</v>
      </c>
      <c r="P1823" t="s">
        <v>8274</v>
      </c>
      <c r="Q1823" t="str">
        <f t="shared" si="142"/>
        <v>music</v>
      </c>
      <c r="R1823" t="str">
        <f t="shared" si="143"/>
        <v>rock</v>
      </c>
      <c r="S1823">
        <f t="shared" si="144"/>
        <v>2012</v>
      </c>
    </row>
    <row r="1824" spans="1:19" ht="3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s="17">
        <f t="shared" si="140"/>
        <v>1</v>
      </c>
      <c r="G1824" t="s">
        <v>8218</v>
      </c>
      <c r="H1824" t="s">
        <v>8228</v>
      </c>
      <c r="I1824" t="s">
        <v>8250</v>
      </c>
      <c r="J1824">
        <v>1391194860</v>
      </c>
      <c r="K1824" s="10">
        <v>1388084862</v>
      </c>
      <c r="L1824" s="15">
        <f t="shared" si="141"/>
        <v>41634.797013888892</v>
      </c>
      <c r="M1824" t="b">
        <v>0</v>
      </c>
      <c r="N1824">
        <v>11</v>
      </c>
      <c r="O1824" t="b">
        <v>1</v>
      </c>
      <c r="P1824" t="s">
        <v>8274</v>
      </c>
      <c r="Q1824" t="str">
        <f t="shared" si="142"/>
        <v>music</v>
      </c>
      <c r="R1824" t="str">
        <f t="shared" si="143"/>
        <v>rock</v>
      </c>
      <c r="S1824">
        <f t="shared" si="144"/>
        <v>2013</v>
      </c>
    </row>
    <row r="1825" spans="1:19" ht="46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s="17">
        <f t="shared" si="140"/>
        <v>1.1585714285714286</v>
      </c>
      <c r="G1825" t="s">
        <v>8218</v>
      </c>
      <c r="H1825" t="s">
        <v>8223</v>
      </c>
      <c r="I1825" t="s">
        <v>8245</v>
      </c>
      <c r="J1825">
        <v>1351095976</v>
      </c>
      <c r="K1825" s="10">
        <v>1348503976</v>
      </c>
      <c r="L1825" s="15">
        <f t="shared" si="141"/>
        <v>41176.684907407405</v>
      </c>
      <c r="M1825" t="b">
        <v>0</v>
      </c>
      <c r="N1825">
        <v>33</v>
      </c>
      <c r="O1825" t="b">
        <v>1</v>
      </c>
      <c r="P1825" t="s">
        <v>8274</v>
      </c>
      <c r="Q1825" t="str">
        <f t="shared" si="142"/>
        <v>music</v>
      </c>
      <c r="R1825" t="str">
        <f t="shared" si="143"/>
        <v>rock</v>
      </c>
      <c r="S1825">
        <f t="shared" si="144"/>
        <v>2012</v>
      </c>
    </row>
    <row r="1826" spans="1:19" ht="16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s="17">
        <f t="shared" si="140"/>
        <v>1.0006666666666666</v>
      </c>
      <c r="G1826" t="s">
        <v>8218</v>
      </c>
      <c r="H1826" t="s">
        <v>8223</v>
      </c>
      <c r="I1826" t="s">
        <v>8245</v>
      </c>
      <c r="J1826">
        <v>1389146880</v>
      </c>
      <c r="K1826" s="10">
        <v>1387403967</v>
      </c>
      <c r="L1826" s="15">
        <f t="shared" si="141"/>
        <v>41626.916284722218</v>
      </c>
      <c r="M1826" t="b">
        <v>0</v>
      </c>
      <c r="N1826">
        <v>40</v>
      </c>
      <c r="O1826" t="b">
        <v>1</v>
      </c>
      <c r="P1826" t="s">
        <v>8274</v>
      </c>
      <c r="Q1826" t="str">
        <f t="shared" si="142"/>
        <v>music</v>
      </c>
      <c r="R1826" t="str">
        <f t="shared" si="143"/>
        <v>rock</v>
      </c>
      <c r="S1826">
        <f t="shared" si="144"/>
        <v>2013</v>
      </c>
    </row>
    <row r="1827" spans="1:19" ht="46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s="17">
        <f t="shared" si="140"/>
        <v>1.0505</v>
      </c>
      <c r="G1827" t="s">
        <v>8218</v>
      </c>
      <c r="H1827" t="s">
        <v>8223</v>
      </c>
      <c r="I1827" t="s">
        <v>8245</v>
      </c>
      <c r="J1827">
        <v>1373572903</v>
      </c>
      <c r="K1827" s="10">
        <v>1371585703</v>
      </c>
      <c r="L1827" s="15">
        <f t="shared" si="141"/>
        <v>41443.83452546296</v>
      </c>
      <c r="M1827" t="b">
        <v>0</v>
      </c>
      <c r="N1827">
        <v>50</v>
      </c>
      <c r="O1827" t="b">
        <v>1</v>
      </c>
      <c r="P1827" t="s">
        <v>8274</v>
      </c>
      <c r="Q1827" t="str">
        <f t="shared" si="142"/>
        <v>music</v>
      </c>
      <c r="R1827" t="str">
        <f t="shared" si="143"/>
        <v>rock</v>
      </c>
      <c r="S1827">
        <f t="shared" si="144"/>
        <v>2013</v>
      </c>
    </row>
    <row r="1828" spans="1:19" ht="16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s="17">
        <f t="shared" si="140"/>
        <v>1.01</v>
      </c>
      <c r="G1828" t="s">
        <v>8218</v>
      </c>
      <c r="H1828" t="s">
        <v>8223</v>
      </c>
      <c r="I1828" t="s">
        <v>8245</v>
      </c>
      <c r="J1828">
        <v>1392675017</v>
      </c>
      <c r="K1828" s="10">
        <v>1390083017</v>
      </c>
      <c r="L1828" s="15">
        <f t="shared" si="141"/>
        <v>41657.923807870371</v>
      </c>
      <c r="M1828" t="b">
        <v>0</v>
      </c>
      <c r="N1828">
        <v>38</v>
      </c>
      <c r="O1828" t="b">
        <v>1</v>
      </c>
      <c r="P1828" t="s">
        <v>8274</v>
      </c>
      <c r="Q1828" t="str">
        <f t="shared" si="142"/>
        <v>music</v>
      </c>
      <c r="R1828" t="str">
        <f t="shared" si="143"/>
        <v>rock</v>
      </c>
      <c r="S1828">
        <f t="shared" si="144"/>
        <v>2014</v>
      </c>
    </row>
    <row r="1829" spans="1:19" ht="46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s="17">
        <f t="shared" si="140"/>
        <v>1.0066250000000001</v>
      </c>
      <c r="G1829" t="s">
        <v>8218</v>
      </c>
      <c r="H1829" t="s">
        <v>8223</v>
      </c>
      <c r="I1829" t="s">
        <v>8245</v>
      </c>
      <c r="J1829">
        <v>1299138561</v>
      </c>
      <c r="K1829" s="10">
        <v>1294818561</v>
      </c>
      <c r="L1829" s="15">
        <f t="shared" si="141"/>
        <v>40555.325937499998</v>
      </c>
      <c r="M1829" t="b">
        <v>0</v>
      </c>
      <c r="N1829">
        <v>96</v>
      </c>
      <c r="O1829" t="b">
        <v>1</v>
      </c>
      <c r="P1829" t="s">
        <v>8274</v>
      </c>
      <c r="Q1829" t="str">
        <f t="shared" si="142"/>
        <v>music</v>
      </c>
      <c r="R1829" t="str">
        <f t="shared" si="143"/>
        <v>rock</v>
      </c>
      <c r="S1829">
        <f t="shared" si="144"/>
        <v>2011</v>
      </c>
    </row>
    <row r="1830" spans="1:19" ht="46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s="17">
        <f t="shared" si="140"/>
        <v>1.0016</v>
      </c>
      <c r="G1830" t="s">
        <v>8218</v>
      </c>
      <c r="H1830" t="s">
        <v>8223</v>
      </c>
      <c r="I1830" t="s">
        <v>8245</v>
      </c>
      <c r="J1830">
        <v>1399672800</v>
      </c>
      <c r="K1830" s="10">
        <v>1396906530</v>
      </c>
      <c r="L1830" s="15">
        <f t="shared" si="141"/>
        <v>41736.899652777778</v>
      </c>
      <c r="M1830" t="b">
        <v>0</v>
      </c>
      <c r="N1830">
        <v>48</v>
      </c>
      <c r="O1830" t="b">
        <v>1</v>
      </c>
      <c r="P1830" t="s">
        <v>8274</v>
      </c>
      <c r="Q1830" t="str">
        <f t="shared" si="142"/>
        <v>music</v>
      </c>
      <c r="R1830" t="str">
        <f t="shared" si="143"/>
        <v>rock</v>
      </c>
      <c r="S1830">
        <f t="shared" si="144"/>
        <v>2014</v>
      </c>
    </row>
    <row r="1831" spans="1:19" ht="46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s="17">
        <f t="shared" si="140"/>
        <v>1.6668333333333334</v>
      </c>
      <c r="G1831" t="s">
        <v>8218</v>
      </c>
      <c r="H1831" t="s">
        <v>8223</v>
      </c>
      <c r="I1831" t="s">
        <v>8245</v>
      </c>
      <c r="J1831">
        <v>1295647200</v>
      </c>
      <c r="K1831" s="10">
        <v>1291428371</v>
      </c>
      <c r="L1831" s="15">
        <f t="shared" si="141"/>
        <v>40516.087627314817</v>
      </c>
      <c r="M1831" t="b">
        <v>0</v>
      </c>
      <c r="N1831">
        <v>33</v>
      </c>
      <c r="O1831" t="b">
        <v>1</v>
      </c>
      <c r="P1831" t="s">
        <v>8274</v>
      </c>
      <c r="Q1831" t="str">
        <f t="shared" si="142"/>
        <v>music</v>
      </c>
      <c r="R1831" t="str">
        <f t="shared" si="143"/>
        <v>rock</v>
      </c>
      <c r="S1831">
        <f t="shared" si="144"/>
        <v>2010</v>
      </c>
    </row>
    <row r="1832" spans="1:19" ht="46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s="17">
        <f t="shared" si="140"/>
        <v>1.0153333333333334</v>
      </c>
      <c r="G1832" t="s">
        <v>8218</v>
      </c>
      <c r="H1832" t="s">
        <v>8223</v>
      </c>
      <c r="I1832" t="s">
        <v>8245</v>
      </c>
      <c r="J1832">
        <v>1393259107</v>
      </c>
      <c r="K1832" s="10">
        <v>1390667107</v>
      </c>
      <c r="L1832" s="15">
        <f t="shared" si="141"/>
        <v>41664.684108796297</v>
      </c>
      <c r="M1832" t="b">
        <v>0</v>
      </c>
      <c r="N1832">
        <v>226</v>
      </c>
      <c r="O1832" t="b">
        <v>1</v>
      </c>
      <c r="P1832" t="s">
        <v>8274</v>
      </c>
      <c r="Q1832" t="str">
        <f t="shared" si="142"/>
        <v>music</v>
      </c>
      <c r="R1832" t="str">
        <f t="shared" si="143"/>
        <v>rock</v>
      </c>
      <c r="S1832">
        <f t="shared" si="144"/>
        <v>2014</v>
      </c>
    </row>
    <row r="1833" spans="1:19" ht="46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s="17">
        <f t="shared" si="140"/>
        <v>1.03</v>
      </c>
      <c r="G1833" t="s">
        <v>8218</v>
      </c>
      <c r="H1833" t="s">
        <v>8223</v>
      </c>
      <c r="I1833" t="s">
        <v>8245</v>
      </c>
      <c r="J1833">
        <v>1336866863</v>
      </c>
      <c r="K1833" s="10">
        <v>1335570863</v>
      </c>
      <c r="L1833" s="15">
        <f t="shared" si="141"/>
        <v>41026.996099537035</v>
      </c>
      <c r="M1833" t="b">
        <v>0</v>
      </c>
      <c r="N1833">
        <v>14</v>
      </c>
      <c r="O1833" t="b">
        <v>1</v>
      </c>
      <c r="P1833" t="s">
        <v>8274</v>
      </c>
      <c r="Q1833" t="str">
        <f t="shared" si="142"/>
        <v>music</v>
      </c>
      <c r="R1833" t="str">
        <f t="shared" si="143"/>
        <v>rock</v>
      </c>
      <c r="S1833">
        <f t="shared" si="144"/>
        <v>2012</v>
      </c>
    </row>
    <row r="1834" spans="1:19" ht="46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s="17">
        <f t="shared" si="140"/>
        <v>1.4285714285714286</v>
      </c>
      <c r="G1834" t="s">
        <v>8218</v>
      </c>
      <c r="H1834" t="s">
        <v>8223</v>
      </c>
      <c r="I1834" t="s">
        <v>8245</v>
      </c>
      <c r="J1834">
        <v>1299243427</v>
      </c>
      <c r="K1834" s="10">
        <v>1296651427</v>
      </c>
      <c r="L1834" s="15">
        <f t="shared" si="141"/>
        <v>40576.539664351854</v>
      </c>
      <c r="M1834" t="b">
        <v>0</v>
      </c>
      <c r="N1834">
        <v>20</v>
      </c>
      <c r="O1834" t="b">
        <v>1</v>
      </c>
      <c r="P1834" t="s">
        <v>8274</v>
      </c>
      <c r="Q1834" t="str">
        <f t="shared" si="142"/>
        <v>music</v>
      </c>
      <c r="R1834" t="str">
        <f t="shared" si="143"/>
        <v>rock</v>
      </c>
      <c r="S1834">
        <f t="shared" si="144"/>
        <v>2011</v>
      </c>
    </row>
    <row r="1835" spans="1:19" ht="46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s="17">
        <f t="shared" si="140"/>
        <v>2.625</v>
      </c>
      <c r="G1835" t="s">
        <v>8218</v>
      </c>
      <c r="H1835" t="s">
        <v>8223</v>
      </c>
      <c r="I1835" t="s">
        <v>8245</v>
      </c>
      <c r="J1835">
        <v>1362211140</v>
      </c>
      <c r="K1835" s="10">
        <v>1359421403</v>
      </c>
      <c r="L1835" s="15">
        <f t="shared" si="141"/>
        <v>41303.044016203705</v>
      </c>
      <c r="M1835" t="b">
        <v>0</v>
      </c>
      <c r="N1835">
        <v>25</v>
      </c>
      <c r="O1835" t="b">
        <v>1</v>
      </c>
      <c r="P1835" t="s">
        <v>8274</v>
      </c>
      <c r="Q1835" t="str">
        <f t="shared" si="142"/>
        <v>music</v>
      </c>
      <c r="R1835" t="str">
        <f t="shared" si="143"/>
        <v>rock</v>
      </c>
      <c r="S1835">
        <f t="shared" si="144"/>
        <v>2013</v>
      </c>
    </row>
    <row r="1836" spans="1:19" ht="16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s="17">
        <f t="shared" si="140"/>
        <v>1.1805000000000001</v>
      </c>
      <c r="G1836" t="s">
        <v>8218</v>
      </c>
      <c r="H1836" t="s">
        <v>8223</v>
      </c>
      <c r="I1836" t="s">
        <v>8245</v>
      </c>
      <c r="J1836">
        <v>1422140895</v>
      </c>
      <c r="K1836" s="10">
        <v>1418684895</v>
      </c>
      <c r="L1836" s="15">
        <f t="shared" si="141"/>
        <v>41988.964062500003</v>
      </c>
      <c r="M1836" t="b">
        <v>0</v>
      </c>
      <c r="N1836">
        <v>90</v>
      </c>
      <c r="O1836" t="b">
        <v>1</v>
      </c>
      <c r="P1836" t="s">
        <v>8274</v>
      </c>
      <c r="Q1836" t="str">
        <f t="shared" si="142"/>
        <v>music</v>
      </c>
      <c r="R1836" t="str">
        <f t="shared" si="143"/>
        <v>rock</v>
      </c>
      <c r="S1836">
        <f t="shared" si="144"/>
        <v>2014</v>
      </c>
    </row>
    <row r="1837" spans="1:19" ht="6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s="17">
        <f t="shared" si="140"/>
        <v>1.04</v>
      </c>
      <c r="G1837" t="s">
        <v>8218</v>
      </c>
      <c r="H1837" t="s">
        <v>8224</v>
      </c>
      <c r="I1837" t="s">
        <v>8246</v>
      </c>
      <c r="J1837">
        <v>1459439471</v>
      </c>
      <c r="K1837" s="10">
        <v>1456851071</v>
      </c>
      <c r="L1837" s="15">
        <f t="shared" si="141"/>
        <v>42430.702210648145</v>
      </c>
      <c r="M1837" t="b">
        <v>0</v>
      </c>
      <c r="N1837">
        <v>11</v>
      </c>
      <c r="O1837" t="b">
        <v>1</v>
      </c>
      <c r="P1837" t="s">
        <v>8274</v>
      </c>
      <c r="Q1837" t="str">
        <f t="shared" si="142"/>
        <v>music</v>
      </c>
      <c r="R1837" t="str">
        <f t="shared" si="143"/>
        <v>rock</v>
      </c>
      <c r="S1837">
        <f t="shared" si="144"/>
        <v>2016</v>
      </c>
    </row>
    <row r="1838" spans="1:19" ht="16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s="17">
        <f t="shared" si="140"/>
        <v>2.0034000000000001</v>
      </c>
      <c r="G1838" t="s">
        <v>8218</v>
      </c>
      <c r="H1838" t="s">
        <v>8223</v>
      </c>
      <c r="I1838" t="s">
        <v>8245</v>
      </c>
      <c r="J1838">
        <v>1361129129</v>
      </c>
      <c r="K1838" s="10">
        <v>1359660329</v>
      </c>
      <c r="L1838" s="15">
        <f t="shared" si="141"/>
        <v>41305.809363425928</v>
      </c>
      <c r="M1838" t="b">
        <v>0</v>
      </c>
      <c r="N1838">
        <v>55</v>
      </c>
      <c r="O1838" t="b">
        <v>1</v>
      </c>
      <c r="P1838" t="s">
        <v>8274</v>
      </c>
      <c r="Q1838" t="str">
        <f t="shared" si="142"/>
        <v>music</v>
      </c>
      <c r="R1838" t="str">
        <f t="shared" si="143"/>
        <v>rock</v>
      </c>
      <c r="S1838">
        <f t="shared" si="144"/>
        <v>2013</v>
      </c>
    </row>
    <row r="1839" spans="1:19" ht="46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s="17">
        <f t="shared" si="140"/>
        <v>3.0683333333333334</v>
      </c>
      <c r="G1839" t="s">
        <v>8218</v>
      </c>
      <c r="H1839" t="s">
        <v>8223</v>
      </c>
      <c r="I1839" t="s">
        <v>8245</v>
      </c>
      <c r="J1839">
        <v>1332029335</v>
      </c>
      <c r="K1839" s="10">
        <v>1326848935</v>
      </c>
      <c r="L1839" s="15">
        <f t="shared" si="141"/>
        <v>40926.047858796301</v>
      </c>
      <c r="M1839" t="b">
        <v>0</v>
      </c>
      <c r="N1839">
        <v>30</v>
      </c>
      <c r="O1839" t="b">
        <v>1</v>
      </c>
      <c r="P1839" t="s">
        <v>8274</v>
      </c>
      <c r="Q1839" t="str">
        <f t="shared" si="142"/>
        <v>music</v>
      </c>
      <c r="R1839" t="str">
        <f t="shared" si="143"/>
        <v>rock</v>
      </c>
      <c r="S1839">
        <f t="shared" si="144"/>
        <v>2012</v>
      </c>
    </row>
    <row r="1840" spans="1:19" ht="46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s="17">
        <f t="shared" si="140"/>
        <v>1.00149</v>
      </c>
      <c r="G1840" t="s">
        <v>8218</v>
      </c>
      <c r="H1840" t="s">
        <v>8223</v>
      </c>
      <c r="I1840" t="s">
        <v>8245</v>
      </c>
      <c r="J1840">
        <v>1317438000</v>
      </c>
      <c r="K1840" s="10">
        <v>1314989557</v>
      </c>
      <c r="L1840" s="15">
        <f t="shared" si="141"/>
        <v>40788.786539351851</v>
      </c>
      <c r="M1840" t="b">
        <v>0</v>
      </c>
      <c r="N1840">
        <v>28</v>
      </c>
      <c r="O1840" t="b">
        <v>1</v>
      </c>
      <c r="P1840" t="s">
        <v>8274</v>
      </c>
      <c r="Q1840" t="str">
        <f t="shared" si="142"/>
        <v>music</v>
      </c>
      <c r="R1840" t="str">
        <f t="shared" si="143"/>
        <v>rock</v>
      </c>
      <c r="S1840">
        <f t="shared" si="144"/>
        <v>2011</v>
      </c>
    </row>
    <row r="1841" spans="1:19" ht="46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s="17">
        <f t="shared" si="140"/>
        <v>2.0529999999999999</v>
      </c>
      <c r="G1841" t="s">
        <v>8218</v>
      </c>
      <c r="H1841" t="s">
        <v>8223</v>
      </c>
      <c r="I1841" t="s">
        <v>8245</v>
      </c>
      <c r="J1841">
        <v>1475342382</v>
      </c>
      <c r="K1841" s="10">
        <v>1472750382</v>
      </c>
      <c r="L1841" s="15">
        <f t="shared" si="141"/>
        <v>42614.722013888888</v>
      </c>
      <c r="M1841" t="b">
        <v>0</v>
      </c>
      <c r="N1841">
        <v>45</v>
      </c>
      <c r="O1841" t="b">
        <v>1</v>
      </c>
      <c r="P1841" t="s">
        <v>8274</v>
      </c>
      <c r="Q1841" t="str">
        <f t="shared" si="142"/>
        <v>music</v>
      </c>
      <c r="R1841" t="str">
        <f t="shared" si="143"/>
        <v>rock</v>
      </c>
      <c r="S1841">
        <f t="shared" si="144"/>
        <v>2016</v>
      </c>
    </row>
    <row r="1842" spans="1:19" ht="46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s="17">
        <f t="shared" si="140"/>
        <v>1.0888888888888888</v>
      </c>
      <c r="G1842" t="s">
        <v>8218</v>
      </c>
      <c r="H1842" t="s">
        <v>8223</v>
      </c>
      <c r="I1842" t="s">
        <v>8245</v>
      </c>
      <c r="J1842">
        <v>1367902740</v>
      </c>
      <c r="K1842" s="10">
        <v>1366251510</v>
      </c>
      <c r="L1842" s="15">
        <f t="shared" si="141"/>
        <v>41382.096180555556</v>
      </c>
      <c r="M1842" t="b">
        <v>0</v>
      </c>
      <c r="N1842">
        <v>13</v>
      </c>
      <c r="O1842" t="b">
        <v>1</v>
      </c>
      <c r="P1842" t="s">
        <v>8274</v>
      </c>
      <c r="Q1842" t="str">
        <f t="shared" si="142"/>
        <v>music</v>
      </c>
      <c r="R1842" t="str">
        <f t="shared" si="143"/>
        <v>rock</v>
      </c>
      <c r="S1842">
        <f t="shared" si="144"/>
        <v>2013</v>
      </c>
    </row>
    <row r="1843" spans="1:19" ht="3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s="17">
        <f t="shared" si="140"/>
        <v>1.0175000000000001</v>
      </c>
      <c r="G1843" t="s">
        <v>8218</v>
      </c>
      <c r="H1843" t="s">
        <v>8223</v>
      </c>
      <c r="I1843" t="s">
        <v>8245</v>
      </c>
      <c r="J1843">
        <v>1400561940</v>
      </c>
      <c r="K1843" s="10">
        <v>1397679445</v>
      </c>
      <c r="L1843" s="15">
        <f t="shared" si="141"/>
        <v>41745.84542824074</v>
      </c>
      <c r="M1843" t="b">
        <v>0</v>
      </c>
      <c r="N1843">
        <v>40</v>
      </c>
      <c r="O1843" t="b">
        <v>1</v>
      </c>
      <c r="P1843" t="s">
        <v>8274</v>
      </c>
      <c r="Q1843" t="str">
        <f t="shared" si="142"/>
        <v>music</v>
      </c>
      <c r="R1843" t="str">
        <f t="shared" si="143"/>
        <v>rock</v>
      </c>
      <c r="S1843">
        <f t="shared" si="144"/>
        <v>2014</v>
      </c>
    </row>
    <row r="1844" spans="1:19" ht="46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s="17">
        <f t="shared" si="140"/>
        <v>1.2524999999999999</v>
      </c>
      <c r="G1844" t="s">
        <v>8218</v>
      </c>
      <c r="H1844" t="s">
        <v>8223</v>
      </c>
      <c r="I1844" t="s">
        <v>8245</v>
      </c>
      <c r="J1844">
        <v>1425275940</v>
      </c>
      <c r="K1844" s="10">
        <v>1422371381</v>
      </c>
      <c r="L1844" s="15">
        <f t="shared" si="141"/>
        <v>42031.631724537037</v>
      </c>
      <c r="M1844" t="b">
        <v>0</v>
      </c>
      <c r="N1844">
        <v>21</v>
      </c>
      <c r="O1844" t="b">
        <v>1</v>
      </c>
      <c r="P1844" t="s">
        <v>8274</v>
      </c>
      <c r="Q1844" t="str">
        <f t="shared" si="142"/>
        <v>music</v>
      </c>
      <c r="R1844" t="str">
        <f t="shared" si="143"/>
        <v>rock</v>
      </c>
      <c r="S1844">
        <f t="shared" si="144"/>
        <v>2015</v>
      </c>
    </row>
    <row r="1845" spans="1:19" ht="46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s="17">
        <f t="shared" si="140"/>
        <v>1.2400610000000001</v>
      </c>
      <c r="G1845" t="s">
        <v>8218</v>
      </c>
      <c r="H1845" t="s">
        <v>8223</v>
      </c>
      <c r="I1845" t="s">
        <v>8245</v>
      </c>
      <c r="J1845">
        <v>1298245954</v>
      </c>
      <c r="K1845" s="10">
        <v>1295653954</v>
      </c>
      <c r="L1845" s="15">
        <f t="shared" si="141"/>
        <v>40564.994837962964</v>
      </c>
      <c r="M1845" t="b">
        <v>0</v>
      </c>
      <c r="N1845">
        <v>134</v>
      </c>
      <c r="O1845" t="b">
        <v>1</v>
      </c>
      <c r="P1845" t="s">
        <v>8274</v>
      </c>
      <c r="Q1845" t="str">
        <f t="shared" si="142"/>
        <v>music</v>
      </c>
      <c r="R1845" t="str">
        <f t="shared" si="143"/>
        <v>rock</v>
      </c>
      <c r="S1845">
        <f t="shared" si="144"/>
        <v>2011</v>
      </c>
    </row>
    <row r="1846" spans="1:19" ht="46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s="17">
        <f t="shared" si="140"/>
        <v>1.014</v>
      </c>
      <c r="G1846" t="s">
        <v>8218</v>
      </c>
      <c r="H1846" t="s">
        <v>8223</v>
      </c>
      <c r="I1846" t="s">
        <v>8245</v>
      </c>
      <c r="J1846">
        <v>1307761200</v>
      </c>
      <c r="K1846" s="10">
        <v>1304464914</v>
      </c>
      <c r="L1846" s="15">
        <f t="shared" si="141"/>
        <v>40666.973541666666</v>
      </c>
      <c r="M1846" t="b">
        <v>0</v>
      </c>
      <c r="N1846">
        <v>20</v>
      </c>
      <c r="O1846" t="b">
        <v>1</v>
      </c>
      <c r="P1846" t="s">
        <v>8274</v>
      </c>
      <c r="Q1846" t="str">
        <f t="shared" si="142"/>
        <v>music</v>
      </c>
      <c r="R1846" t="str">
        <f t="shared" si="143"/>
        <v>rock</v>
      </c>
      <c r="S1846">
        <f t="shared" si="144"/>
        <v>2011</v>
      </c>
    </row>
    <row r="1847" spans="1:19" ht="9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s="17">
        <f t="shared" si="140"/>
        <v>1</v>
      </c>
      <c r="G1847" t="s">
        <v>8218</v>
      </c>
      <c r="H1847" t="s">
        <v>8223</v>
      </c>
      <c r="I1847" t="s">
        <v>8245</v>
      </c>
      <c r="J1847">
        <v>1466139300</v>
      </c>
      <c r="K1847" s="10">
        <v>1464854398</v>
      </c>
      <c r="L1847" s="15">
        <f t="shared" si="141"/>
        <v>42523.333310185189</v>
      </c>
      <c r="M1847" t="b">
        <v>0</v>
      </c>
      <c r="N1847">
        <v>19</v>
      </c>
      <c r="O1847" t="b">
        <v>1</v>
      </c>
      <c r="P1847" t="s">
        <v>8274</v>
      </c>
      <c r="Q1847" t="str">
        <f t="shared" si="142"/>
        <v>music</v>
      </c>
      <c r="R1847" t="str">
        <f t="shared" si="143"/>
        <v>rock</v>
      </c>
      <c r="S1847">
        <f t="shared" si="144"/>
        <v>2016</v>
      </c>
    </row>
    <row r="1848" spans="1:19" ht="46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s="17">
        <f t="shared" si="140"/>
        <v>1.3792666666666666</v>
      </c>
      <c r="G1848" t="s">
        <v>8218</v>
      </c>
      <c r="H1848" t="s">
        <v>8223</v>
      </c>
      <c r="I1848" t="s">
        <v>8245</v>
      </c>
      <c r="J1848">
        <v>1355585777</v>
      </c>
      <c r="K1848" s="10">
        <v>1352993777</v>
      </c>
      <c r="L1848" s="15">
        <f t="shared" si="141"/>
        <v>41228.650196759263</v>
      </c>
      <c r="M1848" t="b">
        <v>0</v>
      </c>
      <c r="N1848">
        <v>209</v>
      </c>
      <c r="O1848" t="b">
        <v>1</v>
      </c>
      <c r="P1848" t="s">
        <v>8274</v>
      </c>
      <c r="Q1848" t="str">
        <f t="shared" si="142"/>
        <v>music</v>
      </c>
      <c r="R1848" t="str">
        <f t="shared" si="143"/>
        <v>rock</v>
      </c>
      <c r="S1848">
        <f t="shared" si="144"/>
        <v>2012</v>
      </c>
    </row>
    <row r="1849" spans="1:19" ht="46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s="17">
        <f t="shared" si="140"/>
        <v>1.2088000000000001</v>
      </c>
      <c r="G1849" t="s">
        <v>8218</v>
      </c>
      <c r="H1849" t="s">
        <v>8223</v>
      </c>
      <c r="I1849" t="s">
        <v>8245</v>
      </c>
      <c r="J1849">
        <v>1429594832</v>
      </c>
      <c r="K1849" s="10">
        <v>1427780432</v>
      </c>
      <c r="L1849" s="15">
        <f t="shared" si="141"/>
        <v>42094.236481481479</v>
      </c>
      <c r="M1849" t="b">
        <v>0</v>
      </c>
      <c r="N1849">
        <v>38</v>
      </c>
      <c r="O1849" t="b">
        <v>1</v>
      </c>
      <c r="P1849" t="s">
        <v>8274</v>
      </c>
      <c r="Q1849" t="str">
        <f t="shared" si="142"/>
        <v>music</v>
      </c>
      <c r="R1849" t="str">
        <f t="shared" si="143"/>
        <v>rock</v>
      </c>
      <c r="S1849">
        <f t="shared" si="144"/>
        <v>2015</v>
      </c>
    </row>
    <row r="1850" spans="1:19" ht="46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s="17">
        <f t="shared" si="140"/>
        <v>1.0736666666666668</v>
      </c>
      <c r="G1850" t="s">
        <v>8218</v>
      </c>
      <c r="H1850" t="s">
        <v>8223</v>
      </c>
      <c r="I1850" t="s">
        <v>8245</v>
      </c>
      <c r="J1850">
        <v>1312095540</v>
      </c>
      <c r="K1850" s="10">
        <v>1306608888</v>
      </c>
      <c r="L1850" s="15">
        <f t="shared" si="141"/>
        <v>40691.788055555553</v>
      </c>
      <c r="M1850" t="b">
        <v>0</v>
      </c>
      <c r="N1850">
        <v>24</v>
      </c>
      <c r="O1850" t="b">
        <v>1</v>
      </c>
      <c r="P1850" t="s">
        <v>8274</v>
      </c>
      <c r="Q1850" t="str">
        <f t="shared" si="142"/>
        <v>music</v>
      </c>
      <c r="R1850" t="str">
        <f t="shared" si="143"/>
        <v>rock</v>
      </c>
      <c r="S1850">
        <f t="shared" si="144"/>
        <v>2011</v>
      </c>
    </row>
    <row r="1851" spans="1:19" ht="3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s="17">
        <f t="shared" si="140"/>
        <v>1.0033333333333334</v>
      </c>
      <c r="G1851" t="s">
        <v>8218</v>
      </c>
      <c r="H1851" t="s">
        <v>8223</v>
      </c>
      <c r="I1851" t="s">
        <v>8245</v>
      </c>
      <c r="J1851">
        <v>1350505059</v>
      </c>
      <c r="K1851" s="10">
        <v>1347913059</v>
      </c>
      <c r="L1851" s="15">
        <f t="shared" si="141"/>
        <v>41169.845590277779</v>
      </c>
      <c r="M1851" t="b">
        <v>0</v>
      </c>
      <c r="N1851">
        <v>8</v>
      </c>
      <c r="O1851" t="b">
        <v>1</v>
      </c>
      <c r="P1851" t="s">
        <v>8274</v>
      </c>
      <c r="Q1851" t="str">
        <f t="shared" si="142"/>
        <v>music</v>
      </c>
      <c r="R1851" t="str">
        <f t="shared" si="143"/>
        <v>rock</v>
      </c>
      <c r="S1851">
        <f t="shared" si="144"/>
        <v>2012</v>
      </c>
    </row>
    <row r="1852" spans="1:19" ht="46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s="17">
        <f t="shared" si="140"/>
        <v>1.0152222222222222</v>
      </c>
      <c r="G1852" t="s">
        <v>8218</v>
      </c>
      <c r="H1852" t="s">
        <v>8223</v>
      </c>
      <c r="I1852" t="s">
        <v>8245</v>
      </c>
      <c r="J1852">
        <v>1405033300</v>
      </c>
      <c r="K1852" s="10">
        <v>1402441300</v>
      </c>
      <c r="L1852" s="15">
        <f t="shared" si="141"/>
        <v>41800.959490740745</v>
      </c>
      <c r="M1852" t="b">
        <v>0</v>
      </c>
      <c r="N1852">
        <v>179</v>
      </c>
      <c r="O1852" t="b">
        <v>1</v>
      </c>
      <c r="P1852" t="s">
        <v>8274</v>
      </c>
      <c r="Q1852" t="str">
        <f t="shared" si="142"/>
        <v>music</v>
      </c>
      <c r="R1852" t="str">
        <f t="shared" si="143"/>
        <v>rock</v>
      </c>
      <c r="S1852">
        <f t="shared" si="144"/>
        <v>2014</v>
      </c>
    </row>
    <row r="1853" spans="1:19" ht="46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s="17">
        <f t="shared" si="140"/>
        <v>1.0007692307692309</v>
      </c>
      <c r="G1853" t="s">
        <v>8218</v>
      </c>
      <c r="H1853" t="s">
        <v>8223</v>
      </c>
      <c r="I1853" t="s">
        <v>8245</v>
      </c>
      <c r="J1853">
        <v>1406509200</v>
      </c>
      <c r="K1853" s="10">
        <v>1404769538</v>
      </c>
      <c r="L1853" s="15">
        <f t="shared" si="141"/>
        <v>41827.906689814816</v>
      </c>
      <c r="M1853" t="b">
        <v>0</v>
      </c>
      <c r="N1853">
        <v>26</v>
      </c>
      <c r="O1853" t="b">
        <v>1</v>
      </c>
      <c r="P1853" t="s">
        <v>8274</v>
      </c>
      <c r="Q1853" t="str">
        <f t="shared" si="142"/>
        <v>music</v>
      </c>
      <c r="R1853" t="str">
        <f t="shared" si="143"/>
        <v>rock</v>
      </c>
      <c r="S1853">
        <f t="shared" si="144"/>
        <v>2014</v>
      </c>
    </row>
    <row r="1854" spans="1:19" ht="46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s="17">
        <f t="shared" si="140"/>
        <v>1.1696666666666666</v>
      </c>
      <c r="G1854" t="s">
        <v>8218</v>
      </c>
      <c r="H1854" t="s">
        <v>8223</v>
      </c>
      <c r="I1854" t="s">
        <v>8245</v>
      </c>
      <c r="J1854">
        <v>1429920000</v>
      </c>
      <c r="K1854" s="10">
        <v>1426703452</v>
      </c>
      <c r="L1854" s="15">
        <f t="shared" si="141"/>
        <v>42081.77143518519</v>
      </c>
      <c r="M1854" t="b">
        <v>0</v>
      </c>
      <c r="N1854">
        <v>131</v>
      </c>
      <c r="O1854" t="b">
        <v>1</v>
      </c>
      <c r="P1854" t="s">
        <v>8274</v>
      </c>
      <c r="Q1854" t="str">
        <f t="shared" si="142"/>
        <v>music</v>
      </c>
      <c r="R1854" t="str">
        <f t="shared" si="143"/>
        <v>rock</v>
      </c>
      <c r="S1854">
        <f t="shared" si="144"/>
        <v>2015</v>
      </c>
    </row>
    <row r="1855" spans="1:19" ht="46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s="17">
        <f t="shared" si="140"/>
        <v>1.01875</v>
      </c>
      <c r="G1855" t="s">
        <v>8218</v>
      </c>
      <c r="H1855" t="s">
        <v>8223</v>
      </c>
      <c r="I1855" t="s">
        <v>8245</v>
      </c>
      <c r="J1855">
        <v>1352860017</v>
      </c>
      <c r="K1855" s="10">
        <v>1348536417</v>
      </c>
      <c r="L1855" s="15">
        <f t="shared" si="141"/>
        <v>41177.060381944444</v>
      </c>
      <c r="M1855" t="b">
        <v>0</v>
      </c>
      <c r="N1855">
        <v>14</v>
      </c>
      <c r="O1855" t="b">
        <v>1</v>
      </c>
      <c r="P1855" t="s">
        <v>8274</v>
      </c>
      <c r="Q1855" t="str">
        <f t="shared" si="142"/>
        <v>music</v>
      </c>
      <c r="R1855" t="str">
        <f t="shared" si="143"/>
        <v>rock</v>
      </c>
      <c r="S1855">
        <f t="shared" si="144"/>
        <v>2012</v>
      </c>
    </row>
    <row r="1856" spans="1:19" ht="46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s="17">
        <f t="shared" si="140"/>
        <v>1.0212366666666666</v>
      </c>
      <c r="G1856" t="s">
        <v>8218</v>
      </c>
      <c r="H1856" t="s">
        <v>8223</v>
      </c>
      <c r="I1856" t="s">
        <v>8245</v>
      </c>
      <c r="J1856">
        <v>1369355437</v>
      </c>
      <c r="K1856" s="10">
        <v>1366763437</v>
      </c>
      <c r="L1856" s="15">
        <f t="shared" si="141"/>
        <v>41388.021261574075</v>
      </c>
      <c r="M1856" t="b">
        <v>0</v>
      </c>
      <c r="N1856">
        <v>174</v>
      </c>
      <c r="O1856" t="b">
        <v>1</v>
      </c>
      <c r="P1856" t="s">
        <v>8274</v>
      </c>
      <c r="Q1856" t="str">
        <f t="shared" si="142"/>
        <v>music</v>
      </c>
      <c r="R1856" t="str">
        <f t="shared" si="143"/>
        <v>rock</v>
      </c>
      <c r="S1856">
        <f t="shared" si="144"/>
        <v>2013</v>
      </c>
    </row>
    <row r="1857" spans="1:19" ht="46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s="17">
        <f t="shared" si="140"/>
        <v>1.5405897142857143</v>
      </c>
      <c r="G1857" t="s">
        <v>8218</v>
      </c>
      <c r="H1857" t="s">
        <v>8228</v>
      </c>
      <c r="I1857" t="s">
        <v>8250</v>
      </c>
      <c r="J1857">
        <v>1389012940</v>
      </c>
      <c r="K1857" s="10">
        <v>1385124940</v>
      </c>
      <c r="L1857" s="15">
        <f t="shared" si="141"/>
        <v>41600.538657407407</v>
      </c>
      <c r="M1857" t="b">
        <v>0</v>
      </c>
      <c r="N1857">
        <v>191</v>
      </c>
      <c r="O1857" t="b">
        <v>1</v>
      </c>
      <c r="P1857" t="s">
        <v>8274</v>
      </c>
      <c r="Q1857" t="str">
        <f t="shared" si="142"/>
        <v>music</v>
      </c>
      <c r="R1857" t="str">
        <f t="shared" si="143"/>
        <v>rock</v>
      </c>
      <c r="S1857">
        <f t="shared" si="144"/>
        <v>2013</v>
      </c>
    </row>
    <row r="1858" spans="1:19" ht="46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s="17">
        <f t="shared" si="140"/>
        <v>1.0125</v>
      </c>
      <c r="G1858" t="s">
        <v>8218</v>
      </c>
      <c r="H1858" t="s">
        <v>8223</v>
      </c>
      <c r="I1858" t="s">
        <v>8245</v>
      </c>
      <c r="J1858">
        <v>1405715472</v>
      </c>
      <c r="K1858" s="10">
        <v>1403901072</v>
      </c>
      <c r="L1858" s="15">
        <f t="shared" si="141"/>
        <v>41817.854999999996</v>
      </c>
      <c r="M1858" t="b">
        <v>0</v>
      </c>
      <c r="N1858">
        <v>38</v>
      </c>
      <c r="O1858" t="b">
        <v>1</v>
      </c>
      <c r="P1858" t="s">
        <v>8274</v>
      </c>
      <c r="Q1858" t="str">
        <f t="shared" si="142"/>
        <v>music</v>
      </c>
      <c r="R1858" t="str">
        <f t="shared" si="143"/>
        <v>rock</v>
      </c>
      <c r="S1858">
        <f t="shared" si="144"/>
        <v>2014</v>
      </c>
    </row>
    <row r="1859" spans="1:19" ht="46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s="17">
        <f t="shared" ref="F1859:F1922" si="145">E1859/D1859</f>
        <v>1</v>
      </c>
      <c r="G1859" t="s">
        <v>8218</v>
      </c>
      <c r="H1859" t="s">
        <v>8223</v>
      </c>
      <c r="I1859" t="s">
        <v>8245</v>
      </c>
      <c r="J1859">
        <v>1410546413</v>
      </c>
      <c r="K1859" s="10">
        <v>1407954413</v>
      </c>
      <c r="L1859" s="15">
        <f t="shared" ref="L1859:L1922" si="146">(K1859/86400)+ DATE(1970,1,1)</f>
        <v>41864.76866898148</v>
      </c>
      <c r="M1859" t="b">
        <v>0</v>
      </c>
      <c r="N1859">
        <v>22</v>
      </c>
      <c r="O1859" t="b">
        <v>1</v>
      </c>
      <c r="P1859" t="s">
        <v>8274</v>
      </c>
      <c r="Q1859" t="str">
        <f t="shared" ref="Q1859:Q1922" si="147">LEFT(P1859, SEARCH("/",P1859)-1)</f>
        <v>music</v>
      </c>
      <c r="R1859" t="str">
        <f t="shared" ref="R1859:R1922" si="148">RIGHT(P1859,LEN(P1859)-FIND("/",P1859))</f>
        <v>rock</v>
      </c>
      <c r="S1859">
        <f t="shared" ref="S1859:S1922" si="149">YEAR(L1859)</f>
        <v>2014</v>
      </c>
    </row>
    <row r="1860" spans="1:19" ht="46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s="17">
        <f t="shared" si="145"/>
        <v>1.0874800874800874</v>
      </c>
      <c r="G1860" t="s">
        <v>8218</v>
      </c>
      <c r="H1860" t="s">
        <v>8223</v>
      </c>
      <c r="I1860" t="s">
        <v>8245</v>
      </c>
      <c r="J1860">
        <v>1324014521</v>
      </c>
      <c r="K1860" s="10">
        <v>1318826921</v>
      </c>
      <c r="L1860" s="15">
        <f t="shared" si="146"/>
        <v>40833.200474537036</v>
      </c>
      <c r="M1860" t="b">
        <v>0</v>
      </c>
      <c r="N1860">
        <v>149</v>
      </c>
      <c r="O1860" t="b">
        <v>1</v>
      </c>
      <c r="P1860" t="s">
        <v>8274</v>
      </c>
      <c r="Q1860" t="str">
        <f t="shared" si="147"/>
        <v>music</v>
      </c>
      <c r="R1860" t="str">
        <f t="shared" si="148"/>
        <v>rock</v>
      </c>
      <c r="S1860">
        <f t="shared" si="149"/>
        <v>2011</v>
      </c>
    </row>
    <row r="1861" spans="1:19" ht="3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s="17">
        <f t="shared" si="145"/>
        <v>1.3183333333333334</v>
      </c>
      <c r="G1861" t="s">
        <v>8218</v>
      </c>
      <c r="H1861" t="s">
        <v>8223</v>
      </c>
      <c r="I1861" t="s">
        <v>8245</v>
      </c>
      <c r="J1861">
        <v>1316716129</v>
      </c>
      <c r="K1861" s="10">
        <v>1314124129</v>
      </c>
      <c r="L1861" s="15">
        <f t="shared" si="146"/>
        <v>40778.770011574074</v>
      </c>
      <c r="M1861" t="b">
        <v>0</v>
      </c>
      <c r="N1861">
        <v>56</v>
      </c>
      <c r="O1861" t="b">
        <v>1</v>
      </c>
      <c r="P1861" t="s">
        <v>8274</v>
      </c>
      <c r="Q1861" t="str">
        <f t="shared" si="147"/>
        <v>music</v>
      </c>
      <c r="R1861" t="str">
        <f t="shared" si="148"/>
        <v>rock</v>
      </c>
      <c r="S1861">
        <f t="shared" si="149"/>
        <v>2011</v>
      </c>
    </row>
    <row r="1862" spans="1:19" ht="46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s="17">
        <f t="shared" si="145"/>
        <v>1.3346666666666667</v>
      </c>
      <c r="G1862" t="s">
        <v>8218</v>
      </c>
      <c r="H1862" t="s">
        <v>8223</v>
      </c>
      <c r="I1862" t="s">
        <v>8245</v>
      </c>
      <c r="J1862">
        <v>1391706084</v>
      </c>
      <c r="K1862" s="10">
        <v>1389891684</v>
      </c>
      <c r="L1862" s="15">
        <f t="shared" si="146"/>
        <v>41655.70930555556</v>
      </c>
      <c r="M1862" t="b">
        <v>0</v>
      </c>
      <c r="N1862">
        <v>19</v>
      </c>
      <c r="O1862" t="b">
        <v>1</v>
      </c>
      <c r="P1862" t="s">
        <v>8274</v>
      </c>
      <c r="Q1862" t="str">
        <f t="shared" si="147"/>
        <v>music</v>
      </c>
      <c r="R1862" t="str">
        <f t="shared" si="148"/>
        <v>rock</v>
      </c>
      <c r="S1862">
        <f t="shared" si="149"/>
        <v>2014</v>
      </c>
    </row>
    <row r="1863" spans="1:19" ht="46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s="17">
        <f t="shared" si="145"/>
        <v>0</v>
      </c>
      <c r="G1863" t="s">
        <v>8220</v>
      </c>
      <c r="H1863" t="s">
        <v>8224</v>
      </c>
      <c r="I1863" t="s">
        <v>8246</v>
      </c>
      <c r="J1863">
        <v>1422256341</v>
      </c>
      <c r="K1863" s="10">
        <v>1419664341</v>
      </c>
      <c r="L1863" s="15">
        <f t="shared" si="146"/>
        <v>42000.300243055557</v>
      </c>
      <c r="M1863" t="b">
        <v>0</v>
      </c>
      <c r="N1863">
        <v>0</v>
      </c>
      <c r="O1863" t="b">
        <v>0</v>
      </c>
      <c r="P1863" t="s">
        <v>8281</v>
      </c>
      <c r="Q1863" t="str">
        <f t="shared" si="147"/>
        <v>games</v>
      </c>
      <c r="R1863" t="str">
        <f t="shared" si="148"/>
        <v>mobile games</v>
      </c>
      <c r="S1863">
        <f t="shared" si="149"/>
        <v>2014</v>
      </c>
    </row>
    <row r="1864" spans="1:19" ht="46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s="17">
        <f t="shared" si="145"/>
        <v>8.0833333333333326E-2</v>
      </c>
      <c r="G1864" t="s">
        <v>8220</v>
      </c>
      <c r="H1864" t="s">
        <v>8223</v>
      </c>
      <c r="I1864" t="s">
        <v>8245</v>
      </c>
      <c r="J1864">
        <v>1488958200</v>
      </c>
      <c r="K1864" s="10">
        <v>1484912974</v>
      </c>
      <c r="L1864" s="15">
        <f t="shared" si="146"/>
        <v>42755.492754629631</v>
      </c>
      <c r="M1864" t="b">
        <v>0</v>
      </c>
      <c r="N1864">
        <v>16</v>
      </c>
      <c r="O1864" t="b">
        <v>0</v>
      </c>
      <c r="P1864" t="s">
        <v>8281</v>
      </c>
      <c r="Q1864" t="str">
        <f t="shared" si="147"/>
        <v>games</v>
      </c>
      <c r="R1864" t="str">
        <f t="shared" si="148"/>
        <v>mobile games</v>
      </c>
      <c r="S1864">
        <f t="shared" si="149"/>
        <v>2017</v>
      </c>
    </row>
    <row r="1865" spans="1:19" ht="46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s="17">
        <f t="shared" si="145"/>
        <v>4.0000000000000001E-3</v>
      </c>
      <c r="G1865" t="s">
        <v>8220</v>
      </c>
      <c r="H1865" t="s">
        <v>8223</v>
      </c>
      <c r="I1865" t="s">
        <v>8245</v>
      </c>
      <c r="J1865">
        <v>1402600085</v>
      </c>
      <c r="K1865" s="10">
        <v>1400008085</v>
      </c>
      <c r="L1865" s="15">
        <f t="shared" si="146"/>
        <v>41772.797280092593</v>
      </c>
      <c r="M1865" t="b">
        <v>0</v>
      </c>
      <c r="N1865">
        <v>2</v>
      </c>
      <c r="O1865" t="b">
        <v>0</v>
      </c>
      <c r="P1865" t="s">
        <v>8281</v>
      </c>
      <c r="Q1865" t="str">
        <f t="shared" si="147"/>
        <v>games</v>
      </c>
      <c r="R1865" t="str">
        <f t="shared" si="148"/>
        <v>mobile games</v>
      </c>
      <c r="S1865">
        <f t="shared" si="149"/>
        <v>2014</v>
      </c>
    </row>
    <row r="1866" spans="1:19" ht="46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s="17">
        <f t="shared" si="145"/>
        <v>0.42892307692307691</v>
      </c>
      <c r="G1866" t="s">
        <v>8220</v>
      </c>
      <c r="H1866" t="s">
        <v>8223</v>
      </c>
      <c r="I1866" t="s">
        <v>8245</v>
      </c>
      <c r="J1866">
        <v>1399223500</v>
      </c>
      <c r="K1866" s="10">
        <v>1396631500</v>
      </c>
      <c r="L1866" s="15">
        <f t="shared" si="146"/>
        <v>41733.716435185182</v>
      </c>
      <c r="M1866" t="b">
        <v>0</v>
      </c>
      <c r="N1866">
        <v>48</v>
      </c>
      <c r="O1866" t="b">
        <v>0</v>
      </c>
      <c r="P1866" t="s">
        <v>8281</v>
      </c>
      <c r="Q1866" t="str">
        <f t="shared" si="147"/>
        <v>games</v>
      </c>
      <c r="R1866" t="str">
        <f t="shared" si="148"/>
        <v>mobile games</v>
      </c>
      <c r="S1866">
        <f t="shared" si="149"/>
        <v>2014</v>
      </c>
    </row>
    <row r="1867" spans="1:19" ht="46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s="17">
        <f t="shared" si="145"/>
        <v>3.6363636363636364E-5</v>
      </c>
      <c r="G1867" t="s">
        <v>8220</v>
      </c>
      <c r="H1867" t="s">
        <v>8224</v>
      </c>
      <c r="I1867" t="s">
        <v>8246</v>
      </c>
      <c r="J1867">
        <v>1478425747</v>
      </c>
      <c r="K1867" s="10">
        <v>1475398147</v>
      </c>
      <c r="L1867" s="15">
        <f t="shared" si="146"/>
        <v>42645.367442129631</v>
      </c>
      <c r="M1867" t="b">
        <v>0</v>
      </c>
      <c r="N1867">
        <v>2</v>
      </c>
      <c r="O1867" t="b">
        <v>0</v>
      </c>
      <c r="P1867" t="s">
        <v>8281</v>
      </c>
      <c r="Q1867" t="str">
        <f t="shared" si="147"/>
        <v>games</v>
      </c>
      <c r="R1867" t="str">
        <f t="shared" si="148"/>
        <v>mobile games</v>
      </c>
      <c r="S1867">
        <f t="shared" si="149"/>
        <v>2016</v>
      </c>
    </row>
    <row r="1868" spans="1:19" ht="46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s="17">
        <f t="shared" si="145"/>
        <v>5.0000000000000001E-3</v>
      </c>
      <c r="G1868" t="s">
        <v>8220</v>
      </c>
      <c r="H1868" t="s">
        <v>8223</v>
      </c>
      <c r="I1868" t="s">
        <v>8245</v>
      </c>
      <c r="J1868">
        <v>1488340800</v>
      </c>
      <c r="K1868" s="10">
        <v>1483768497</v>
      </c>
      <c r="L1868" s="15">
        <f t="shared" si="146"/>
        <v>42742.246493055558</v>
      </c>
      <c r="M1868" t="b">
        <v>0</v>
      </c>
      <c r="N1868">
        <v>2</v>
      </c>
      <c r="O1868" t="b">
        <v>0</v>
      </c>
      <c r="P1868" t="s">
        <v>8281</v>
      </c>
      <c r="Q1868" t="str">
        <f t="shared" si="147"/>
        <v>games</v>
      </c>
      <c r="R1868" t="str">
        <f t="shared" si="148"/>
        <v>mobile games</v>
      </c>
      <c r="S1868">
        <f t="shared" si="149"/>
        <v>2017</v>
      </c>
    </row>
    <row r="1869" spans="1:19" ht="46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s="17">
        <f t="shared" si="145"/>
        <v>5.0000000000000001E-4</v>
      </c>
      <c r="G1869" t="s">
        <v>8220</v>
      </c>
      <c r="H1869" t="s">
        <v>8223</v>
      </c>
      <c r="I1869" t="s">
        <v>8245</v>
      </c>
      <c r="J1869">
        <v>1478383912</v>
      </c>
      <c r="K1869" s="10">
        <v>1475791912</v>
      </c>
      <c r="L1869" s="15">
        <f t="shared" si="146"/>
        <v>42649.924907407403</v>
      </c>
      <c r="M1869" t="b">
        <v>0</v>
      </c>
      <c r="N1869">
        <v>1</v>
      </c>
      <c r="O1869" t="b">
        <v>0</v>
      </c>
      <c r="P1869" t="s">
        <v>8281</v>
      </c>
      <c r="Q1869" t="str">
        <f t="shared" si="147"/>
        <v>games</v>
      </c>
      <c r="R1869" t="str">
        <f t="shared" si="148"/>
        <v>mobile games</v>
      </c>
      <c r="S1869">
        <f t="shared" si="149"/>
        <v>2016</v>
      </c>
    </row>
    <row r="1870" spans="1:19" ht="46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s="17">
        <f t="shared" si="145"/>
        <v>4.8680000000000001E-2</v>
      </c>
      <c r="G1870" t="s">
        <v>8220</v>
      </c>
      <c r="H1870" t="s">
        <v>8223</v>
      </c>
      <c r="I1870" t="s">
        <v>8245</v>
      </c>
      <c r="J1870">
        <v>1450166340</v>
      </c>
      <c r="K1870" s="10">
        <v>1448044925</v>
      </c>
      <c r="L1870" s="15">
        <f t="shared" si="146"/>
        <v>42328.779224537036</v>
      </c>
      <c r="M1870" t="b">
        <v>0</v>
      </c>
      <c r="N1870">
        <v>17</v>
      </c>
      <c r="O1870" t="b">
        <v>0</v>
      </c>
      <c r="P1870" t="s">
        <v>8281</v>
      </c>
      <c r="Q1870" t="str">
        <f t="shared" si="147"/>
        <v>games</v>
      </c>
      <c r="R1870" t="str">
        <f t="shared" si="148"/>
        <v>mobile games</v>
      </c>
      <c r="S1870">
        <f t="shared" si="149"/>
        <v>2015</v>
      </c>
    </row>
    <row r="1871" spans="1:19" ht="46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s="17">
        <f t="shared" si="145"/>
        <v>0</v>
      </c>
      <c r="G1871" t="s">
        <v>8220</v>
      </c>
      <c r="H1871" t="s">
        <v>8223</v>
      </c>
      <c r="I1871" t="s">
        <v>8245</v>
      </c>
      <c r="J1871">
        <v>1483488249</v>
      </c>
      <c r="K1871" s="10">
        <v>1480896249</v>
      </c>
      <c r="L1871" s="15">
        <f t="shared" si="146"/>
        <v>42709.002881944441</v>
      </c>
      <c r="M1871" t="b">
        <v>0</v>
      </c>
      <c r="N1871">
        <v>0</v>
      </c>
      <c r="O1871" t="b">
        <v>0</v>
      </c>
      <c r="P1871" t="s">
        <v>8281</v>
      </c>
      <c r="Q1871" t="str">
        <f t="shared" si="147"/>
        <v>games</v>
      </c>
      <c r="R1871" t="str">
        <f t="shared" si="148"/>
        <v>mobile games</v>
      </c>
      <c r="S1871">
        <f t="shared" si="149"/>
        <v>2016</v>
      </c>
    </row>
    <row r="1872" spans="1:19" ht="46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s="17">
        <f t="shared" si="145"/>
        <v>0.10314285714285715</v>
      </c>
      <c r="G1872" t="s">
        <v>8220</v>
      </c>
      <c r="H1872" t="s">
        <v>8223</v>
      </c>
      <c r="I1872" t="s">
        <v>8245</v>
      </c>
      <c r="J1872">
        <v>1454213820</v>
      </c>
      <c r="K1872" s="10">
        <v>1451723535</v>
      </c>
      <c r="L1872" s="15">
        <f t="shared" si="146"/>
        <v>42371.355729166666</v>
      </c>
      <c r="M1872" t="b">
        <v>0</v>
      </c>
      <c r="N1872">
        <v>11</v>
      </c>
      <c r="O1872" t="b">
        <v>0</v>
      </c>
      <c r="P1872" t="s">
        <v>8281</v>
      </c>
      <c r="Q1872" t="str">
        <f t="shared" si="147"/>
        <v>games</v>
      </c>
      <c r="R1872" t="str">
        <f t="shared" si="148"/>
        <v>mobile games</v>
      </c>
      <c r="S1872">
        <f t="shared" si="149"/>
        <v>2016</v>
      </c>
    </row>
    <row r="1873" spans="1:19" ht="46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s="17">
        <f t="shared" si="145"/>
        <v>0.7178461538461538</v>
      </c>
      <c r="G1873" t="s">
        <v>8220</v>
      </c>
      <c r="H1873" t="s">
        <v>8223</v>
      </c>
      <c r="I1873" t="s">
        <v>8245</v>
      </c>
      <c r="J1873">
        <v>1416512901</v>
      </c>
      <c r="K1873" s="10">
        <v>1413053301</v>
      </c>
      <c r="L1873" s="15">
        <f t="shared" si="146"/>
        <v>41923.783576388887</v>
      </c>
      <c r="M1873" t="b">
        <v>0</v>
      </c>
      <c r="N1873">
        <v>95</v>
      </c>
      <c r="O1873" t="b">
        <v>0</v>
      </c>
      <c r="P1873" t="s">
        <v>8281</v>
      </c>
      <c r="Q1873" t="str">
        <f t="shared" si="147"/>
        <v>games</v>
      </c>
      <c r="R1873" t="str">
        <f t="shared" si="148"/>
        <v>mobile games</v>
      </c>
      <c r="S1873">
        <f t="shared" si="149"/>
        <v>2014</v>
      </c>
    </row>
    <row r="1874" spans="1:19" ht="46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s="17">
        <f t="shared" si="145"/>
        <v>1.06E-2</v>
      </c>
      <c r="G1874" t="s">
        <v>8220</v>
      </c>
      <c r="H1874" t="s">
        <v>8223</v>
      </c>
      <c r="I1874" t="s">
        <v>8245</v>
      </c>
      <c r="J1874">
        <v>1435633602</v>
      </c>
      <c r="K1874" s="10">
        <v>1433041602</v>
      </c>
      <c r="L1874" s="15">
        <f t="shared" si="146"/>
        <v>42155.129652777774</v>
      </c>
      <c r="M1874" t="b">
        <v>0</v>
      </c>
      <c r="N1874">
        <v>13</v>
      </c>
      <c r="O1874" t="b">
        <v>0</v>
      </c>
      <c r="P1874" t="s">
        <v>8281</v>
      </c>
      <c r="Q1874" t="str">
        <f t="shared" si="147"/>
        <v>games</v>
      </c>
      <c r="R1874" t="str">
        <f t="shared" si="148"/>
        <v>mobile games</v>
      </c>
      <c r="S1874">
        <f t="shared" si="149"/>
        <v>2015</v>
      </c>
    </row>
    <row r="1875" spans="1:19" ht="46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s="17">
        <f t="shared" si="145"/>
        <v>4.4999999999999997E-3</v>
      </c>
      <c r="G1875" t="s">
        <v>8220</v>
      </c>
      <c r="H1875" t="s">
        <v>8228</v>
      </c>
      <c r="I1875" t="s">
        <v>8250</v>
      </c>
      <c r="J1875">
        <v>1436373900</v>
      </c>
      <c r="K1875" s="10">
        <v>1433861210</v>
      </c>
      <c r="L1875" s="15">
        <f t="shared" si="146"/>
        <v>42164.615856481483</v>
      </c>
      <c r="M1875" t="b">
        <v>0</v>
      </c>
      <c r="N1875">
        <v>2</v>
      </c>
      <c r="O1875" t="b">
        <v>0</v>
      </c>
      <c r="P1875" t="s">
        <v>8281</v>
      </c>
      <c r="Q1875" t="str">
        <f t="shared" si="147"/>
        <v>games</v>
      </c>
      <c r="R1875" t="str">
        <f t="shared" si="148"/>
        <v>mobile games</v>
      </c>
      <c r="S1875">
        <f t="shared" si="149"/>
        <v>2015</v>
      </c>
    </row>
    <row r="1876" spans="1:19" ht="46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s="17">
        <f t="shared" si="145"/>
        <v>1.6249999999999999E-4</v>
      </c>
      <c r="G1876" t="s">
        <v>8220</v>
      </c>
      <c r="H1876" t="s">
        <v>8223</v>
      </c>
      <c r="I1876" t="s">
        <v>8245</v>
      </c>
      <c r="J1876">
        <v>1467155733</v>
      </c>
      <c r="K1876" s="10">
        <v>1465427733</v>
      </c>
      <c r="L1876" s="15">
        <f t="shared" si="146"/>
        <v>42529.969131944439</v>
      </c>
      <c r="M1876" t="b">
        <v>0</v>
      </c>
      <c r="N1876">
        <v>2</v>
      </c>
      <c r="O1876" t="b">
        <v>0</v>
      </c>
      <c r="P1876" t="s">
        <v>8281</v>
      </c>
      <c r="Q1876" t="str">
        <f t="shared" si="147"/>
        <v>games</v>
      </c>
      <c r="R1876" t="str">
        <f t="shared" si="148"/>
        <v>mobile games</v>
      </c>
      <c r="S1876">
        <f t="shared" si="149"/>
        <v>2016</v>
      </c>
    </row>
    <row r="1877" spans="1:19" ht="3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s="17">
        <f t="shared" si="145"/>
        <v>5.1000000000000004E-3</v>
      </c>
      <c r="G1877" t="s">
        <v>8220</v>
      </c>
      <c r="H1877" t="s">
        <v>8223</v>
      </c>
      <c r="I1877" t="s">
        <v>8245</v>
      </c>
      <c r="J1877">
        <v>1470519308</v>
      </c>
      <c r="K1877" s="10">
        <v>1465335308</v>
      </c>
      <c r="L1877" s="15">
        <f t="shared" si="146"/>
        <v>42528.899398148147</v>
      </c>
      <c r="M1877" t="b">
        <v>0</v>
      </c>
      <c r="N1877">
        <v>3</v>
      </c>
      <c r="O1877" t="b">
        <v>0</v>
      </c>
      <c r="P1877" t="s">
        <v>8281</v>
      </c>
      <c r="Q1877" t="str">
        <f t="shared" si="147"/>
        <v>games</v>
      </c>
      <c r="R1877" t="str">
        <f t="shared" si="148"/>
        <v>mobile games</v>
      </c>
      <c r="S1877">
        <f t="shared" si="149"/>
        <v>2016</v>
      </c>
    </row>
    <row r="1878" spans="1:19" ht="46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s="17">
        <f t="shared" si="145"/>
        <v>0</v>
      </c>
      <c r="G1878" t="s">
        <v>8220</v>
      </c>
      <c r="H1878" t="s">
        <v>8225</v>
      </c>
      <c r="I1878" t="s">
        <v>8247</v>
      </c>
      <c r="J1878">
        <v>1402901405</v>
      </c>
      <c r="K1878" s="10">
        <v>1400309405</v>
      </c>
      <c r="L1878" s="15">
        <f t="shared" si="146"/>
        <v>41776.284780092596</v>
      </c>
      <c r="M1878" t="b">
        <v>0</v>
      </c>
      <c r="N1878">
        <v>0</v>
      </c>
      <c r="O1878" t="b">
        <v>0</v>
      </c>
      <c r="P1878" t="s">
        <v>8281</v>
      </c>
      <c r="Q1878" t="str">
        <f t="shared" si="147"/>
        <v>games</v>
      </c>
      <c r="R1878" t="str">
        <f t="shared" si="148"/>
        <v>mobile games</v>
      </c>
      <c r="S1878">
        <f t="shared" si="149"/>
        <v>2014</v>
      </c>
    </row>
    <row r="1879" spans="1:19" ht="3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s="17">
        <f t="shared" si="145"/>
        <v>0</v>
      </c>
      <c r="G1879" t="s">
        <v>8220</v>
      </c>
      <c r="H1879" t="s">
        <v>8223</v>
      </c>
      <c r="I1879" t="s">
        <v>8245</v>
      </c>
      <c r="J1879">
        <v>1425170525</v>
      </c>
      <c r="K1879" s="10">
        <v>1422664925</v>
      </c>
      <c r="L1879" s="15">
        <f t="shared" si="146"/>
        <v>42035.029224537036</v>
      </c>
      <c r="M1879" t="b">
        <v>0</v>
      </c>
      <c r="N1879">
        <v>0</v>
      </c>
      <c r="O1879" t="b">
        <v>0</v>
      </c>
      <c r="P1879" t="s">
        <v>8281</v>
      </c>
      <c r="Q1879" t="str">
        <f t="shared" si="147"/>
        <v>games</v>
      </c>
      <c r="R1879" t="str">
        <f t="shared" si="148"/>
        <v>mobile games</v>
      </c>
      <c r="S1879">
        <f t="shared" si="149"/>
        <v>2015</v>
      </c>
    </row>
    <row r="1880" spans="1:19" ht="46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s="17">
        <f t="shared" si="145"/>
        <v>0</v>
      </c>
      <c r="G1880" t="s">
        <v>8220</v>
      </c>
      <c r="H1880" t="s">
        <v>8225</v>
      </c>
      <c r="I1880" t="s">
        <v>8247</v>
      </c>
      <c r="J1880">
        <v>1402618355</v>
      </c>
      <c r="K1880" s="10">
        <v>1400026355</v>
      </c>
      <c r="L1880" s="15">
        <f t="shared" si="146"/>
        <v>41773.008738425924</v>
      </c>
      <c r="M1880" t="b">
        <v>0</v>
      </c>
      <c r="N1880">
        <v>0</v>
      </c>
      <c r="O1880" t="b">
        <v>0</v>
      </c>
      <c r="P1880" t="s">
        <v>8281</v>
      </c>
      <c r="Q1880" t="str">
        <f t="shared" si="147"/>
        <v>games</v>
      </c>
      <c r="R1880" t="str">
        <f t="shared" si="148"/>
        <v>mobile games</v>
      </c>
      <c r="S1880">
        <f t="shared" si="149"/>
        <v>2014</v>
      </c>
    </row>
    <row r="1881" spans="1:19" ht="46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s="17">
        <f t="shared" si="145"/>
        <v>1.1999999999999999E-3</v>
      </c>
      <c r="G1881" t="s">
        <v>8220</v>
      </c>
      <c r="H1881" t="s">
        <v>8226</v>
      </c>
      <c r="I1881" t="s">
        <v>8248</v>
      </c>
      <c r="J1881">
        <v>1457966129</v>
      </c>
      <c r="K1881" s="10">
        <v>1455377729</v>
      </c>
      <c r="L1881" s="15">
        <f t="shared" si="146"/>
        <v>42413.649641203709</v>
      </c>
      <c r="M1881" t="b">
        <v>0</v>
      </c>
      <c r="N1881">
        <v>2</v>
      </c>
      <c r="O1881" t="b">
        <v>0</v>
      </c>
      <c r="P1881" t="s">
        <v>8281</v>
      </c>
      <c r="Q1881" t="str">
        <f t="shared" si="147"/>
        <v>games</v>
      </c>
      <c r="R1881" t="str">
        <f t="shared" si="148"/>
        <v>mobile games</v>
      </c>
      <c r="S1881">
        <f t="shared" si="149"/>
        <v>2016</v>
      </c>
    </row>
    <row r="1882" spans="1:19" ht="3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s="17">
        <f t="shared" si="145"/>
        <v>0.20080000000000001</v>
      </c>
      <c r="G1882" t="s">
        <v>8220</v>
      </c>
      <c r="H1882" t="s">
        <v>8224</v>
      </c>
      <c r="I1882" t="s">
        <v>8246</v>
      </c>
      <c r="J1882">
        <v>1459341380</v>
      </c>
      <c r="K1882" s="10">
        <v>1456839380</v>
      </c>
      <c r="L1882" s="15">
        <f t="shared" si="146"/>
        <v>42430.566898148143</v>
      </c>
      <c r="M1882" t="b">
        <v>0</v>
      </c>
      <c r="N1882">
        <v>24</v>
      </c>
      <c r="O1882" t="b">
        <v>0</v>
      </c>
      <c r="P1882" t="s">
        <v>8281</v>
      </c>
      <c r="Q1882" t="str">
        <f t="shared" si="147"/>
        <v>games</v>
      </c>
      <c r="R1882" t="str">
        <f t="shared" si="148"/>
        <v>mobile games</v>
      </c>
      <c r="S1882">
        <f t="shared" si="149"/>
        <v>2016</v>
      </c>
    </row>
    <row r="1883" spans="1:19" ht="46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s="17">
        <f t="shared" si="145"/>
        <v>1.726845</v>
      </c>
      <c r="G1883" t="s">
        <v>8218</v>
      </c>
      <c r="H1883" t="s">
        <v>8223</v>
      </c>
      <c r="I1883" t="s">
        <v>8245</v>
      </c>
      <c r="J1883">
        <v>1425955189</v>
      </c>
      <c r="K1883" s="10">
        <v>1423366789</v>
      </c>
      <c r="L1883" s="15">
        <f t="shared" si="146"/>
        <v>42043.152650462958</v>
      </c>
      <c r="M1883" t="b">
        <v>0</v>
      </c>
      <c r="N1883">
        <v>70</v>
      </c>
      <c r="O1883" t="b">
        <v>1</v>
      </c>
      <c r="P1883" t="s">
        <v>8277</v>
      </c>
      <c r="Q1883" t="str">
        <f t="shared" si="147"/>
        <v>music</v>
      </c>
      <c r="R1883" t="str">
        <f t="shared" si="148"/>
        <v>indie rock</v>
      </c>
      <c r="S1883">
        <f t="shared" si="149"/>
        <v>2015</v>
      </c>
    </row>
    <row r="1884" spans="1:19" ht="46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s="17">
        <f t="shared" si="145"/>
        <v>1.008955223880597</v>
      </c>
      <c r="G1884" t="s">
        <v>8218</v>
      </c>
      <c r="H1884" t="s">
        <v>8223</v>
      </c>
      <c r="I1884" t="s">
        <v>8245</v>
      </c>
      <c r="J1884">
        <v>1341964080</v>
      </c>
      <c r="K1884" s="10">
        <v>1339109212</v>
      </c>
      <c r="L1884" s="15">
        <f t="shared" si="146"/>
        <v>41067.949212962965</v>
      </c>
      <c r="M1884" t="b">
        <v>0</v>
      </c>
      <c r="N1884">
        <v>81</v>
      </c>
      <c r="O1884" t="b">
        <v>1</v>
      </c>
      <c r="P1884" t="s">
        <v>8277</v>
      </c>
      <c r="Q1884" t="str">
        <f t="shared" si="147"/>
        <v>music</v>
      </c>
      <c r="R1884" t="str">
        <f t="shared" si="148"/>
        <v>indie rock</v>
      </c>
      <c r="S1884">
        <f t="shared" si="149"/>
        <v>2012</v>
      </c>
    </row>
    <row r="1885" spans="1:19" ht="46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s="17">
        <f t="shared" si="145"/>
        <v>1.0480480480480481</v>
      </c>
      <c r="G1885" t="s">
        <v>8218</v>
      </c>
      <c r="H1885" t="s">
        <v>8223</v>
      </c>
      <c r="I1885" t="s">
        <v>8245</v>
      </c>
      <c r="J1885">
        <v>1333921508</v>
      </c>
      <c r="K1885" s="10">
        <v>1331333108</v>
      </c>
      <c r="L1885" s="15">
        <f t="shared" si="146"/>
        <v>40977.948009259257</v>
      </c>
      <c r="M1885" t="b">
        <v>0</v>
      </c>
      <c r="N1885">
        <v>32</v>
      </c>
      <c r="O1885" t="b">
        <v>1</v>
      </c>
      <c r="P1885" t="s">
        <v>8277</v>
      </c>
      <c r="Q1885" t="str">
        <f t="shared" si="147"/>
        <v>music</v>
      </c>
      <c r="R1885" t="str">
        <f t="shared" si="148"/>
        <v>indie rock</v>
      </c>
      <c r="S1885">
        <f t="shared" si="149"/>
        <v>2012</v>
      </c>
    </row>
    <row r="1886" spans="1:19" ht="46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s="17">
        <f t="shared" si="145"/>
        <v>1.351</v>
      </c>
      <c r="G1886" t="s">
        <v>8218</v>
      </c>
      <c r="H1886" t="s">
        <v>8223</v>
      </c>
      <c r="I1886" t="s">
        <v>8245</v>
      </c>
      <c r="J1886">
        <v>1354017600</v>
      </c>
      <c r="K1886" s="10">
        <v>1350967535</v>
      </c>
      <c r="L1886" s="15">
        <f t="shared" si="146"/>
        <v>41205.198321759257</v>
      </c>
      <c r="M1886" t="b">
        <v>0</v>
      </c>
      <c r="N1886">
        <v>26</v>
      </c>
      <c r="O1886" t="b">
        <v>1</v>
      </c>
      <c r="P1886" t="s">
        <v>8277</v>
      </c>
      <c r="Q1886" t="str">
        <f t="shared" si="147"/>
        <v>music</v>
      </c>
      <c r="R1886" t="str">
        <f t="shared" si="148"/>
        <v>indie rock</v>
      </c>
      <c r="S1886">
        <f t="shared" si="149"/>
        <v>2012</v>
      </c>
    </row>
    <row r="1887" spans="1:19" ht="46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s="17">
        <f t="shared" si="145"/>
        <v>1.1632786885245903</v>
      </c>
      <c r="G1887" t="s">
        <v>8218</v>
      </c>
      <c r="H1887" t="s">
        <v>8223</v>
      </c>
      <c r="I1887" t="s">
        <v>8245</v>
      </c>
      <c r="J1887">
        <v>1344636000</v>
      </c>
      <c r="K1887" s="10">
        <v>1341800110</v>
      </c>
      <c r="L1887" s="15">
        <f t="shared" si="146"/>
        <v>41099.093865740739</v>
      </c>
      <c r="M1887" t="b">
        <v>0</v>
      </c>
      <c r="N1887">
        <v>105</v>
      </c>
      <c r="O1887" t="b">
        <v>1</v>
      </c>
      <c r="P1887" t="s">
        <v>8277</v>
      </c>
      <c r="Q1887" t="str">
        <f t="shared" si="147"/>
        <v>music</v>
      </c>
      <c r="R1887" t="str">
        <f t="shared" si="148"/>
        <v>indie rock</v>
      </c>
      <c r="S1887">
        <f t="shared" si="149"/>
        <v>2012</v>
      </c>
    </row>
    <row r="1888" spans="1:19" ht="46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s="17">
        <f t="shared" si="145"/>
        <v>1.0208333333333333</v>
      </c>
      <c r="G1888" t="s">
        <v>8218</v>
      </c>
      <c r="H1888" t="s">
        <v>8223</v>
      </c>
      <c r="I1888" t="s">
        <v>8245</v>
      </c>
      <c r="J1888">
        <v>1415832338</v>
      </c>
      <c r="K1888" s="10">
        <v>1413236738</v>
      </c>
      <c r="L1888" s="15">
        <f t="shared" si="146"/>
        <v>41925.906689814816</v>
      </c>
      <c r="M1888" t="b">
        <v>0</v>
      </c>
      <c r="N1888">
        <v>29</v>
      </c>
      <c r="O1888" t="b">
        <v>1</v>
      </c>
      <c r="P1888" t="s">
        <v>8277</v>
      </c>
      <c r="Q1888" t="str">
        <f t="shared" si="147"/>
        <v>music</v>
      </c>
      <c r="R1888" t="str">
        <f t="shared" si="148"/>
        <v>indie rock</v>
      </c>
      <c r="S1888">
        <f t="shared" si="149"/>
        <v>2014</v>
      </c>
    </row>
    <row r="1889" spans="1:19" ht="46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s="17">
        <f t="shared" si="145"/>
        <v>1.1116666666666666</v>
      </c>
      <c r="G1889" t="s">
        <v>8218</v>
      </c>
      <c r="H1889" t="s">
        <v>8226</v>
      </c>
      <c r="I1889" t="s">
        <v>8248</v>
      </c>
      <c r="J1889">
        <v>1449178200</v>
      </c>
      <c r="K1889" s="10">
        <v>1447614732</v>
      </c>
      <c r="L1889" s="15">
        <f t="shared" si="146"/>
        <v>42323.800138888888</v>
      </c>
      <c r="M1889" t="b">
        <v>0</v>
      </c>
      <c r="N1889">
        <v>8</v>
      </c>
      <c r="O1889" t="b">
        <v>1</v>
      </c>
      <c r="P1889" t="s">
        <v>8277</v>
      </c>
      <c r="Q1889" t="str">
        <f t="shared" si="147"/>
        <v>music</v>
      </c>
      <c r="R1889" t="str">
        <f t="shared" si="148"/>
        <v>indie rock</v>
      </c>
      <c r="S1889">
        <f t="shared" si="149"/>
        <v>2015</v>
      </c>
    </row>
    <row r="1890" spans="1:19" ht="46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s="17">
        <f t="shared" si="145"/>
        <v>1.6608000000000001</v>
      </c>
      <c r="G1890" t="s">
        <v>8218</v>
      </c>
      <c r="H1890" t="s">
        <v>8223</v>
      </c>
      <c r="I1890" t="s">
        <v>8245</v>
      </c>
      <c r="J1890">
        <v>1275368340</v>
      </c>
      <c r="K1890" s="10">
        <v>1272692732</v>
      </c>
      <c r="L1890" s="15">
        <f t="shared" si="146"/>
        <v>40299.239953703705</v>
      </c>
      <c r="M1890" t="b">
        <v>0</v>
      </c>
      <c r="N1890">
        <v>89</v>
      </c>
      <c r="O1890" t="b">
        <v>1</v>
      </c>
      <c r="P1890" t="s">
        <v>8277</v>
      </c>
      <c r="Q1890" t="str">
        <f t="shared" si="147"/>
        <v>music</v>
      </c>
      <c r="R1890" t="str">
        <f t="shared" si="148"/>
        <v>indie rock</v>
      </c>
      <c r="S1890">
        <f t="shared" si="149"/>
        <v>2010</v>
      </c>
    </row>
    <row r="1891" spans="1:19" ht="46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s="17">
        <f t="shared" si="145"/>
        <v>1.0660000000000001</v>
      </c>
      <c r="G1891" t="s">
        <v>8218</v>
      </c>
      <c r="H1891" t="s">
        <v>8223</v>
      </c>
      <c r="I1891" t="s">
        <v>8245</v>
      </c>
      <c r="J1891">
        <v>1363024946</v>
      </c>
      <c r="K1891" s="10">
        <v>1359140546</v>
      </c>
      <c r="L1891" s="15">
        <f t="shared" si="146"/>
        <v>41299.793356481481</v>
      </c>
      <c r="M1891" t="b">
        <v>0</v>
      </c>
      <c r="N1891">
        <v>44</v>
      </c>
      <c r="O1891" t="b">
        <v>1</v>
      </c>
      <c r="P1891" t="s">
        <v>8277</v>
      </c>
      <c r="Q1891" t="str">
        <f t="shared" si="147"/>
        <v>music</v>
      </c>
      <c r="R1891" t="str">
        <f t="shared" si="148"/>
        <v>indie rock</v>
      </c>
      <c r="S1891">
        <f t="shared" si="149"/>
        <v>2013</v>
      </c>
    </row>
    <row r="1892" spans="1:19" ht="46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s="17">
        <f t="shared" si="145"/>
        <v>1.4458441666666668</v>
      </c>
      <c r="G1892" t="s">
        <v>8218</v>
      </c>
      <c r="H1892" t="s">
        <v>8223</v>
      </c>
      <c r="I1892" t="s">
        <v>8245</v>
      </c>
      <c r="J1892">
        <v>1355597528</v>
      </c>
      <c r="K1892" s="10">
        <v>1353005528</v>
      </c>
      <c r="L1892" s="15">
        <f t="shared" si="146"/>
        <v>41228.786203703705</v>
      </c>
      <c r="M1892" t="b">
        <v>0</v>
      </c>
      <c r="N1892">
        <v>246</v>
      </c>
      <c r="O1892" t="b">
        <v>1</v>
      </c>
      <c r="P1892" t="s">
        <v>8277</v>
      </c>
      <c r="Q1892" t="str">
        <f t="shared" si="147"/>
        <v>music</v>
      </c>
      <c r="R1892" t="str">
        <f t="shared" si="148"/>
        <v>indie rock</v>
      </c>
      <c r="S1892">
        <f t="shared" si="149"/>
        <v>2012</v>
      </c>
    </row>
    <row r="1893" spans="1:19" ht="46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s="17">
        <f t="shared" si="145"/>
        <v>1.0555000000000001</v>
      </c>
      <c r="G1893" t="s">
        <v>8218</v>
      </c>
      <c r="H1893" t="s">
        <v>8223</v>
      </c>
      <c r="I1893" t="s">
        <v>8245</v>
      </c>
      <c r="J1893">
        <v>1279778400</v>
      </c>
      <c r="K1893" s="10">
        <v>1275851354</v>
      </c>
      <c r="L1893" s="15">
        <f t="shared" si="146"/>
        <v>40335.798078703701</v>
      </c>
      <c r="M1893" t="b">
        <v>0</v>
      </c>
      <c r="N1893">
        <v>120</v>
      </c>
      <c r="O1893" t="b">
        <v>1</v>
      </c>
      <c r="P1893" t="s">
        <v>8277</v>
      </c>
      <c r="Q1893" t="str">
        <f t="shared" si="147"/>
        <v>music</v>
      </c>
      <c r="R1893" t="str">
        <f t="shared" si="148"/>
        <v>indie rock</v>
      </c>
      <c r="S1893">
        <f t="shared" si="149"/>
        <v>2010</v>
      </c>
    </row>
    <row r="1894" spans="1:19" ht="3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s="17">
        <f t="shared" si="145"/>
        <v>1.3660000000000001</v>
      </c>
      <c r="G1894" t="s">
        <v>8218</v>
      </c>
      <c r="H1894" t="s">
        <v>8223</v>
      </c>
      <c r="I1894" t="s">
        <v>8245</v>
      </c>
      <c r="J1894">
        <v>1307459881</v>
      </c>
      <c r="K1894" s="10">
        <v>1304867881</v>
      </c>
      <c r="L1894" s="15">
        <f t="shared" si="146"/>
        <v>40671.637511574074</v>
      </c>
      <c r="M1894" t="b">
        <v>0</v>
      </c>
      <c r="N1894">
        <v>26</v>
      </c>
      <c r="O1894" t="b">
        <v>1</v>
      </c>
      <c r="P1894" t="s">
        <v>8277</v>
      </c>
      <c r="Q1894" t="str">
        <f t="shared" si="147"/>
        <v>music</v>
      </c>
      <c r="R1894" t="str">
        <f t="shared" si="148"/>
        <v>indie rock</v>
      </c>
      <c r="S1894">
        <f t="shared" si="149"/>
        <v>2011</v>
      </c>
    </row>
    <row r="1895" spans="1:19" ht="46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s="17">
        <f t="shared" si="145"/>
        <v>1.04</v>
      </c>
      <c r="G1895" t="s">
        <v>8218</v>
      </c>
      <c r="H1895" t="s">
        <v>8223</v>
      </c>
      <c r="I1895" t="s">
        <v>8245</v>
      </c>
      <c r="J1895">
        <v>1302926340</v>
      </c>
      <c r="K1895" s="10">
        <v>1301524585</v>
      </c>
      <c r="L1895" s="15">
        <f t="shared" si="146"/>
        <v>40632.94195601852</v>
      </c>
      <c r="M1895" t="b">
        <v>0</v>
      </c>
      <c r="N1895">
        <v>45</v>
      </c>
      <c r="O1895" t="b">
        <v>1</v>
      </c>
      <c r="P1895" t="s">
        <v>8277</v>
      </c>
      <c r="Q1895" t="str">
        <f t="shared" si="147"/>
        <v>music</v>
      </c>
      <c r="R1895" t="str">
        <f t="shared" si="148"/>
        <v>indie rock</v>
      </c>
      <c r="S1895">
        <f t="shared" si="149"/>
        <v>2011</v>
      </c>
    </row>
    <row r="1896" spans="1:19" ht="16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s="17">
        <f t="shared" si="145"/>
        <v>1.145</v>
      </c>
      <c r="G1896" t="s">
        <v>8218</v>
      </c>
      <c r="H1896" t="s">
        <v>8223</v>
      </c>
      <c r="I1896" t="s">
        <v>8245</v>
      </c>
      <c r="J1896">
        <v>1329082983</v>
      </c>
      <c r="K1896" s="10">
        <v>1326404583</v>
      </c>
      <c r="L1896" s="15">
        <f t="shared" si="146"/>
        <v>40920.90489583333</v>
      </c>
      <c r="M1896" t="b">
        <v>0</v>
      </c>
      <c r="N1896">
        <v>20</v>
      </c>
      <c r="O1896" t="b">
        <v>1</v>
      </c>
      <c r="P1896" t="s">
        <v>8277</v>
      </c>
      <c r="Q1896" t="str">
        <f t="shared" si="147"/>
        <v>music</v>
      </c>
      <c r="R1896" t="str">
        <f t="shared" si="148"/>
        <v>indie rock</v>
      </c>
      <c r="S1896">
        <f t="shared" si="149"/>
        <v>2012</v>
      </c>
    </row>
    <row r="1897" spans="1:19" ht="46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s="17">
        <f t="shared" si="145"/>
        <v>1.0171957671957672</v>
      </c>
      <c r="G1897" t="s">
        <v>8218</v>
      </c>
      <c r="H1897" t="s">
        <v>8223</v>
      </c>
      <c r="I1897" t="s">
        <v>8245</v>
      </c>
      <c r="J1897">
        <v>1445363722</v>
      </c>
      <c r="K1897" s="10">
        <v>1442771722</v>
      </c>
      <c r="L1897" s="15">
        <f t="shared" si="146"/>
        <v>42267.746782407412</v>
      </c>
      <c r="M1897" t="b">
        <v>0</v>
      </c>
      <c r="N1897">
        <v>47</v>
      </c>
      <c r="O1897" t="b">
        <v>1</v>
      </c>
      <c r="P1897" t="s">
        <v>8277</v>
      </c>
      <c r="Q1897" t="str">
        <f t="shared" si="147"/>
        <v>music</v>
      </c>
      <c r="R1897" t="str">
        <f t="shared" si="148"/>
        <v>indie rock</v>
      </c>
      <c r="S1897">
        <f t="shared" si="149"/>
        <v>2015</v>
      </c>
    </row>
    <row r="1898" spans="1:19" ht="46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s="17">
        <f t="shared" si="145"/>
        <v>1.2394678492239468</v>
      </c>
      <c r="G1898" t="s">
        <v>8218</v>
      </c>
      <c r="H1898" t="s">
        <v>8223</v>
      </c>
      <c r="I1898" t="s">
        <v>8245</v>
      </c>
      <c r="J1898">
        <v>1334250165</v>
      </c>
      <c r="K1898" s="10">
        <v>1331658165</v>
      </c>
      <c r="L1898" s="15">
        <f t="shared" si="146"/>
        <v>40981.710243055553</v>
      </c>
      <c r="M1898" t="b">
        <v>0</v>
      </c>
      <c r="N1898">
        <v>13</v>
      </c>
      <c r="O1898" t="b">
        <v>1</v>
      </c>
      <c r="P1898" t="s">
        <v>8277</v>
      </c>
      <c r="Q1898" t="str">
        <f t="shared" si="147"/>
        <v>music</v>
      </c>
      <c r="R1898" t="str">
        <f t="shared" si="148"/>
        <v>indie rock</v>
      </c>
      <c r="S1898">
        <f t="shared" si="149"/>
        <v>2012</v>
      </c>
    </row>
    <row r="1899" spans="1:19" ht="46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s="17">
        <f t="shared" si="145"/>
        <v>1.0245669291338582</v>
      </c>
      <c r="G1899" t="s">
        <v>8218</v>
      </c>
      <c r="H1899" t="s">
        <v>8223</v>
      </c>
      <c r="I1899" t="s">
        <v>8245</v>
      </c>
      <c r="J1899">
        <v>1393966800</v>
      </c>
      <c r="K1899" s="10">
        <v>1392040806</v>
      </c>
      <c r="L1899" s="15">
        <f t="shared" si="146"/>
        <v>41680.583402777775</v>
      </c>
      <c r="M1899" t="b">
        <v>0</v>
      </c>
      <c r="N1899">
        <v>183</v>
      </c>
      <c r="O1899" t="b">
        <v>1</v>
      </c>
      <c r="P1899" t="s">
        <v>8277</v>
      </c>
      <c r="Q1899" t="str">
        <f t="shared" si="147"/>
        <v>music</v>
      </c>
      <c r="R1899" t="str">
        <f t="shared" si="148"/>
        <v>indie rock</v>
      </c>
      <c r="S1899">
        <f t="shared" si="149"/>
        <v>2014</v>
      </c>
    </row>
    <row r="1900" spans="1:19" ht="46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s="17">
        <f t="shared" si="145"/>
        <v>1.4450000000000001</v>
      </c>
      <c r="G1900" t="s">
        <v>8218</v>
      </c>
      <c r="H1900" t="s">
        <v>8223</v>
      </c>
      <c r="I1900" t="s">
        <v>8245</v>
      </c>
      <c r="J1900">
        <v>1454349600</v>
      </c>
      <c r="K1900" s="10">
        <v>1451277473</v>
      </c>
      <c r="L1900" s="15">
        <f t="shared" si="146"/>
        <v>42366.192974537036</v>
      </c>
      <c r="M1900" t="b">
        <v>0</v>
      </c>
      <c r="N1900">
        <v>21</v>
      </c>
      <c r="O1900" t="b">
        <v>1</v>
      </c>
      <c r="P1900" t="s">
        <v>8277</v>
      </c>
      <c r="Q1900" t="str">
        <f t="shared" si="147"/>
        <v>music</v>
      </c>
      <c r="R1900" t="str">
        <f t="shared" si="148"/>
        <v>indie rock</v>
      </c>
      <c r="S1900">
        <f t="shared" si="149"/>
        <v>2015</v>
      </c>
    </row>
    <row r="1901" spans="1:19" ht="46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s="17">
        <f t="shared" si="145"/>
        <v>1.3333333333333333</v>
      </c>
      <c r="G1901" t="s">
        <v>8218</v>
      </c>
      <c r="H1901" t="s">
        <v>8223</v>
      </c>
      <c r="I1901" t="s">
        <v>8245</v>
      </c>
      <c r="J1901">
        <v>1427319366</v>
      </c>
      <c r="K1901" s="10">
        <v>1424730966</v>
      </c>
      <c r="L1901" s="15">
        <f t="shared" si="146"/>
        <v>42058.941736111112</v>
      </c>
      <c r="M1901" t="b">
        <v>0</v>
      </c>
      <c r="N1901">
        <v>42</v>
      </c>
      <c r="O1901" t="b">
        <v>1</v>
      </c>
      <c r="P1901" t="s">
        <v>8277</v>
      </c>
      <c r="Q1901" t="str">
        <f t="shared" si="147"/>
        <v>music</v>
      </c>
      <c r="R1901" t="str">
        <f t="shared" si="148"/>
        <v>indie rock</v>
      </c>
      <c r="S1901">
        <f t="shared" si="149"/>
        <v>2015</v>
      </c>
    </row>
    <row r="1902" spans="1:19" ht="46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s="17">
        <f t="shared" si="145"/>
        <v>1.0936440000000001</v>
      </c>
      <c r="G1902" t="s">
        <v>8218</v>
      </c>
      <c r="H1902" t="s">
        <v>8223</v>
      </c>
      <c r="I1902" t="s">
        <v>8245</v>
      </c>
      <c r="J1902">
        <v>1349517540</v>
      </c>
      <c r="K1902" s="10">
        <v>1347137731</v>
      </c>
      <c r="L1902" s="15">
        <f t="shared" si="146"/>
        <v>41160.871886574074</v>
      </c>
      <c r="M1902" t="b">
        <v>0</v>
      </c>
      <c r="N1902">
        <v>54</v>
      </c>
      <c r="O1902" t="b">
        <v>1</v>
      </c>
      <c r="P1902" t="s">
        <v>8277</v>
      </c>
      <c r="Q1902" t="str">
        <f t="shared" si="147"/>
        <v>music</v>
      </c>
      <c r="R1902" t="str">
        <f t="shared" si="148"/>
        <v>indie rock</v>
      </c>
      <c r="S1902">
        <f t="shared" si="149"/>
        <v>2012</v>
      </c>
    </row>
    <row r="1903" spans="1:19" ht="46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s="17">
        <f t="shared" si="145"/>
        <v>2.696969696969697E-2</v>
      </c>
      <c r="G1903" t="s">
        <v>8220</v>
      </c>
      <c r="H1903" t="s">
        <v>8224</v>
      </c>
      <c r="I1903" t="s">
        <v>8246</v>
      </c>
      <c r="J1903">
        <v>1432299600</v>
      </c>
      <c r="K1903" s="10">
        <v>1429707729</v>
      </c>
      <c r="L1903" s="15">
        <f t="shared" si="146"/>
        <v>42116.54315972222</v>
      </c>
      <c r="M1903" t="b">
        <v>0</v>
      </c>
      <c r="N1903">
        <v>25</v>
      </c>
      <c r="O1903" t="b">
        <v>0</v>
      </c>
      <c r="P1903" t="s">
        <v>8292</v>
      </c>
      <c r="Q1903" t="str">
        <f t="shared" si="147"/>
        <v>technology</v>
      </c>
      <c r="R1903" t="str">
        <f t="shared" si="148"/>
        <v>gadgets</v>
      </c>
      <c r="S1903">
        <f t="shared" si="149"/>
        <v>2015</v>
      </c>
    </row>
    <row r="1904" spans="1:19" ht="46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s="17">
        <f t="shared" si="145"/>
        <v>1.2E-2</v>
      </c>
      <c r="G1904" t="s">
        <v>8220</v>
      </c>
      <c r="H1904" t="s">
        <v>8232</v>
      </c>
      <c r="I1904" t="s">
        <v>8248</v>
      </c>
      <c r="J1904">
        <v>1425495447</v>
      </c>
      <c r="K1904" s="10">
        <v>1422903447</v>
      </c>
      <c r="L1904" s="15">
        <f t="shared" si="146"/>
        <v>42037.789895833332</v>
      </c>
      <c r="M1904" t="b">
        <v>0</v>
      </c>
      <c r="N1904">
        <v>3</v>
      </c>
      <c r="O1904" t="b">
        <v>0</v>
      </c>
      <c r="P1904" t="s">
        <v>8292</v>
      </c>
      <c r="Q1904" t="str">
        <f t="shared" si="147"/>
        <v>technology</v>
      </c>
      <c r="R1904" t="str">
        <f t="shared" si="148"/>
        <v>gadgets</v>
      </c>
      <c r="S1904">
        <f t="shared" si="149"/>
        <v>2015</v>
      </c>
    </row>
    <row r="1905" spans="1:19" ht="46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s="17">
        <f t="shared" si="145"/>
        <v>0.46600000000000003</v>
      </c>
      <c r="G1905" t="s">
        <v>8220</v>
      </c>
      <c r="H1905" t="s">
        <v>8223</v>
      </c>
      <c r="I1905" t="s">
        <v>8245</v>
      </c>
      <c r="J1905">
        <v>1485541791</v>
      </c>
      <c r="K1905" s="10">
        <v>1480357791</v>
      </c>
      <c r="L1905" s="15">
        <f t="shared" si="146"/>
        <v>42702.770729166667</v>
      </c>
      <c r="M1905" t="b">
        <v>0</v>
      </c>
      <c r="N1905">
        <v>41</v>
      </c>
      <c r="O1905" t="b">
        <v>0</v>
      </c>
      <c r="P1905" t="s">
        <v>8292</v>
      </c>
      <c r="Q1905" t="str">
        <f t="shared" si="147"/>
        <v>technology</v>
      </c>
      <c r="R1905" t="str">
        <f t="shared" si="148"/>
        <v>gadgets</v>
      </c>
      <c r="S1905">
        <f t="shared" si="149"/>
        <v>2016</v>
      </c>
    </row>
    <row r="1906" spans="1:19" ht="46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s="17">
        <f t="shared" si="145"/>
        <v>1E-3</v>
      </c>
      <c r="G1906" t="s">
        <v>8220</v>
      </c>
      <c r="H1906" t="s">
        <v>8223</v>
      </c>
      <c r="I1906" t="s">
        <v>8245</v>
      </c>
      <c r="J1906">
        <v>1451752021</v>
      </c>
      <c r="K1906" s="10">
        <v>1447864021</v>
      </c>
      <c r="L1906" s="15">
        <f t="shared" si="146"/>
        <v>42326.685428240744</v>
      </c>
      <c r="M1906" t="b">
        <v>0</v>
      </c>
      <c r="N1906">
        <v>2</v>
      </c>
      <c r="O1906" t="b">
        <v>0</v>
      </c>
      <c r="P1906" t="s">
        <v>8292</v>
      </c>
      <c r="Q1906" t="str">
        <f t="shared" si="147"/>
        <v>technology</v>
      </c>
      <c r="R1906" t="str">
        <f t="shared" si="148"/>
        <v>gadgets</v>
      </c>
      <c r="S1906">
        <f t="shared" si="149"/>
        <v>2015</v>
      </c>
    </row>
    <row r="1907" spans="1:19" ht="46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s="17">
        <f t="shared" si="145"/>
        <v>1.6800000000000001E-3</v>
      </c>
      <c r="G1907" t="s">
        <v>8220</v>
      </c>
      <c r="H1907" t="s">
        <v>8223</v>
      </c>
      <c r="I1907" t="s">
        <v>8245</v>
      </c>
      <c r="J1907">
        <v>1410127994</v>
      </c>
      <c r="K1907" s="10">
        <v>1407535994</v>
      </c>
      <c r="L1907" s="15">
        <f t="shared" si="146"/>
        <v>41859.925856481481</v>
      </c>
      <c r="M1907" t="b">
        <v>0</v>
      </c>
      <c r="N1907">
        <v>4</v>
      </c>
      <c r="O1907" t="b">
        <v>0</v>
      </c>
      <c r="P1907" t="s">
        <v>8292</v>
      </c>
      <c r="Q1907" t="str">
        <f t="shared" si="147"/>
        <v>technology</v>
      </c>
      <c r="R1907" t="str">
        <f t="shared" si="148"/>
        <v>gadgets</v>
      </c>
      <c r="S1907">
        <f t="shared" si="149"/>
        <v>2014</v>
      </c>
    </row>
    <row r="1908" spans="1:19" ht="46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s="17">
        <f t="shared" si="145"/>
        <v>0.42759999999999998</v>
      </c>
      <c r="G1908" t="s">
        <v>8220</v>
      </c>
      <c r="H1908" t="s">
        <v>8223</v>
      </c>
      <c r="I1908" t="s">
        <v>8245</v>
      </c>
      <c r="J1908">
        <v>1466697983</v>
      </c>
      <c r="K1908" s="10">
        <v>1464105983</v>
      </c>
      <c r="L1908" s="15">
        <f t="shared" si="146"/>
        <v>42514.671099537038</v>
      </c>
      <c r="M1908" t="b">
        <v>0</v>
      </c>
      <c r="N1908">
        <v>99</v>
      </c>
      <c r="O1908" t="b">
        <v>0</v>
      </c>
      <c r="P1908" t="s">
        <v>8292</v>
      </c>
      <c r="Q1908" t="str">
        <f t="shared" si="147"/>
        <v>technology</v>
      </c>
      <c r="R1908" t="str">
        <f t="shared" si="148"/>
        <v>gadgets</v>
      </c>
      <c r="S1908">
        <f t="shared" si="149"/>
        <v>2016</v>
      </c>
    </row>
    <row r="1909" spans="1:19" ht="46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s="17">
        <f t="shared" si="145"/>
        <v>2.8333333333333335E-3</v>
      </c>
      <c r="G1909" t="s">
        <v>8220</v>
      </c>
      <c r="H1909" t="s">
        <v>8223</v>
      </c>
      <c r="I1909" t="s">
        <v>8245</v>
      </c>
      <c r="J1909">
        <v>1400853925</v>
      </c>
      <c r="K1909" s="10">
        <v>1399557925</v>
      </c>
      <c r="L1909" s="15">
        <f t="shared" si="146"/>
        <v>41767.587094907409</v>
      </c>
      <c r="M1909" t="b">
        <v>0</v>
      </c>
      <c r="N1909">
        <v>4</v>
      </c>
      <c r="O1909" t="b">
        <v>0</v>
      </c>
      <c r="P1909" t="s">
        <v>8292</v>
      </c>
      <c r="Q1909" t="str">
        <f t="shared" si="147"/>
        <v>technology</v>
      </c>
      <c r="R1909" t="str">
        <f t="shared" si="148"/>
        <v>gadgets</v>
      </c>
      <c r="S1909">
        <f t="shared" si="149"/>
        <v>2014</v>
      </c>
    </row>
    <row r="1910" spans="1:19" ht="46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s="17">
        <f t="shared" si="145"/>
        <v>1.7319999999999999E-2</v>
      </c>
      <c r="G1910" t="s">
        <v>8220</v>
      </c>
      <c r="H1910" t="s">
        <v>8223</v>
      </c>
      <c r="I1910" t="s">
        <v>8245</v>
      </c>
      <c r="J1910">
        <v>1483048900</v>
      </c>
      <c r="K1910" s="10">
        <v>1480456900</v>
      </c>
      <c r="L1910" s="15">
        <f t="shared" si="146"/>
        <v>42703.917824074073</v>
      </c>
      <c r="M1910" t="b">
        <v>0</v>
      </c>
      <c r="N1910">
        <v>4</v>
      </c>
      <c r="O1910" t="b">
        <v>0</v>
      </c>
      <c r="P1910" t="s">
        <v>8292</v>
      </c>
      <c r="Q1910" t="str">
        <f t="shared" si="147"/>
        <v>technology</v>
      </c>
      <c r="R1910" t="str">
        <f t="shared" si="148"/>
        <v>gadgets</v>
      </c>
      <c r="S1910">
        <f t="shared" si="149"/>
        <v>2016</v>
      </c>
    </row>
    <row r="1911" spans="1:19" ht="46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s="17">
        <f t="shared" si="145"/>
        <v>0.14111428571428572</v>
      </c>
      <c r="G1911" t="s">
        <v>8220</v>
      </c>
      <c r="H1911" t="s">
        <v>8223</v>
      </c>
      <c r="I1911" t="s">
        <v>8245</v>
      </c>
      <c r="J1911">
        <v>1414059479</v>
      </c>
      <c r="K1911" s="10">
        <v>1411467479</v>
      </c>
      <c r="L1911" s="15">
        <f t="shared" si="146"/>
        <v>41905.429155092592</v>
      </c>
      <c r="M1911" t="b">
        <v>0</v>
      </c>
      <c r="N1911">
        <v>38</v>
      </c>
      <c r="O1911" t="b">
        <v>0</v>
      </c>
      <c r="P1911" t="s">
        <v>8292</v>
      </c>
      <c r="Q1911" t="str">
        <f t="shared" si="147"/>
        <v>technology</v>
      </c>
      <c r="R1911" t="str">
        <f t="shared" si="148"/>
        <v>gadgets</v>
      </c>
      <c r="S1911">
        <f t="shared" si="149"/>
        <v>2014</v>
      </c>
    </row>
    <row r="1912" spans="1:19" ht="46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s="17">
        <f t="shared" si="145"/>
        <v>0.39395294117647056</v>
      </c>
      <c r="G1912" t="s">
        <v>8220</v>
      </c>
      <c r="H1912" t="s">
        <v>8232</v>
      </c>
      <c r="I1912" t="s">
        <v>8248</v>
      </c>
      <c r="J1912">
        <v>1446331500</v>
      </c>
      <c r="K1912" s="10">
        <v>1442531217</v>
      </c>
      <c r="L1912" s="15">
        <f t="shared" si="146"/>
        <v>42264.963159722218</v>
      </c>
      <c r="M1912" t="b">
        <v>0</v>
      </c>
      <c r="N1912">
        <v>285</v>
      </c>
      <c r="O1912" t="b">
        <v>0</v>
      </c>
      <c r="P1912" t="s">
        <v>8292</v>
      </c>
      <c r="Q1912" t="str">
        <f t="shared" si="147"/>
        <v>technology</v>
      </c>
      <c r="R1912" t="str">
        <f t="shared" si="148"/>
        <v>gadgets</v>
      </c>
      <c r="S1912">
        <f t="shared" si="149"/>
        <v>2015</v>
      </c>
    </row>
    <row r="1913" spans="1:19" ht="46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s="17">
        <f t="shared" si="145"/>
        <v>2.3529411764705883E-4</v>
      </c>
      <c r="G1913" t="s">
        <v>8220</v>
      </c>
      <c r="H1913" t="s">
        <v>8227</v>
      </c>
      <c r="I1913" t="s">
        <v>8249</v>
      </c>
      <c r="J1913">
        <v>1407545334</v>
      </c>
      <c r="K1913" s="10">
        <v>1404953334</v>
      </c>
      <c r="L1913" s="15">
        <f t="shared" si="146"/>
        <v>41830.033958333333</v>
      </c>
      <c r="M1913" t="b">
        <v>0</v>
      </c>
      <c r="N1913">
        <v>1</v>
      </c>
      <c r="O1913" t="b">
        <v>0</v>
      </c>
      <c r="P1913" t="s">
        <v>8292</v>
      </c>
      <c r="Q1913" t="str">
        <f t="shared" si="147"/>
        <v>technology</v>
      </c>
      <c r="R1913" t="str">
        <f t="shared" si="148"/>
        <v>gadgets</v>
      </c>
      <c r="S1913">
        <f t="shared" si="149"/>
        <v>2014</v>
      </c>
    </row>
    <row r="1914" spans="1:19" ht="46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s="17">
        <f t="shared" si="145"/>
        <v>0.59299999999999997</v>
      </c>
      <c r="G1914" t="s">
        <v>8220</v>
      </c>
      <c r="H1914" t="s">
        <v>8223</v>
      </c>
      <c r="I1914" t="s">
        <v>8245</v>
      </c>
      <c r="J1914">
        <v>1433395560</v>
      </c>
      <c r="K1914" s="10">
        <v>1430803560</v>
      </c>
      <c r="L1914" s="15">
        <f t="shared" si="146"/>
        <v>42129.226388888885</v>
      </c>
      <c r="M1914" t="b">
        <v>0</v>
      </c>
      <c r="N1914">
        <v>42</v>
      </c>
      <c r="O1914" t="b">
        <v>0</v>
      </c>
      <c r="P1914" t="s">
        <v>8292</v>
      </c>
      <c r="Q1914" t="str">
        <f t="shared" si="147"/>
        <v>technology</v>
      </c>
      <c r="R1914" t="str">
        <f t="shared" si="148"/>
        <v>gadgets</v>
      </c>
      <c r="S1914">
        <f t="shared" si="149"/>
        <v>2015</v>
      </c>
    </row>
    <row r="1915" spans="1:19" ht="3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s="17">
        <f t="shared" si="145"/>
        <v>1.3270833333333334E-2</v>
      </c>
      <c r="G1915" t="s">
        <v>8220</v>
      </c>
      <c r="H1915" t="s">
        <v>8224</v>
      </c>
      <c r="I1915" t="s">
        <v>8246</v>
      </c>
      <c r="J1915">
        <v>1412770578</v>
      </c>
      <c r="K1915" s="10">
        <v>1410178578</v>
      </c>
      <c r="L1915" s="15">
        <f t="shared" si="146"/>
        <v>41890.511319444442</v>
      </c>
      <c r="M1915" t="b">
        <v>0</v>
      </c>
      <c r="N1915">
        <v>26</v>
      </c>
      <c r="O1915" t="b">
        <v>0</v>
      </c>
      <c r="P1915" t="s">
        <v>8292</v>
      </c>
      <c r="Q1915" t="str">
        <f t="shared" si="147"/>
        <v>technology</v>
      </c>
      <c r="R1915" t="str">
        <f t="shared" si="148"/>
        <v>gadgets</v>
      </c>
      <c r="S1915">
        <f t="shared" si="149"/>
        <v>2014</v>
      </c>
    </row>
    <row r="1916" spans="1:19" ht="46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s="17">
        <f t="shared" si="145"/>
        <v>9.0090090090090086E-2</v>
      </c>
      <c r="G1916" t="s">
        <v>8220</v>
      </c>
      <c r="H1916" t="s">
        <v>8223</v>
      </c>
      <c r="I1916" t="s">
        <v>8245</v>
      </c>
      <c r="J1916">
        <v>1414814340</v>
      </c>
      <c r="K1916" s="10">
        <v>1413519073</v>
      </c>
      <c r="L1916" s="15">
        <f t="shared" si="146"/>
        <v>41929.174456018518</v>
      </c>
      <c r="M1916" t="b">
        <v>0</v>
      </c>
      <c r="N1916">
        <v>2</v>
      </c>
      <c r="O1916" t="b">
        <v>0</v>
      </c>
      <c r="P1916" t="s">
        <v>8292</v>
      </c>
      <c r="Q1916" t="str">
        <f t="shared" si="147"/>
        <v>technology</v>
      </c>
      <c r="R1916" t="str">
        <f t="shared" si="148"/>
        <v>gadgets</v>
      </c>
      <c r="S1916">
        <f t="shared" si="149"/>
        <v>2014</v>
      </c>
    </row>
    <row r="1917" spans="1:19" ht="46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s="17">
        <f t="shared" si="145"/>
        <v>1.6E-2</v>
      </c>
      <c r="G1917" t="s">
        <v>8220</v>
      </c>
      <c r="H1917" t="s">
        <v>8223</v>
      </c>
      <c r="I1917" t="s">
        <v>8245</v>
      </c>
      <c r="J1917">
        <v>1409620222</v>
      </c>
      <c r="K1917" s="10">
        <v>1407892222</v>
      </c>
      <c r="L1917" s="15">
        <f t="shared" si="146"/>
        <v>41864.04886574074</v>
      </c>
      <c r="M1917" t="b">
        <v>0</v>
      </c>
      <c r="N1917">
        <v>4</v>
      </c>
      <c r="O1917" t="b">
        <v>0</v>
      </c>
      <c r="P1917" t="s">
        <v>8292</v>
      </c>
      <c r="Q1917" t="str">
        <f t="shared" si="147"/>
        <v>technology</v>
      </c>
      <c r="R1917" t="str">
        <f t="shared" si="148"/>
        <v>gadgets</v>
      </c>
      <c r="S1917">
        <f t="shared" si="149"/>
        <v>2014</v>
      </c>
    </row>
    <row r="1918" spans="1:19" ht="3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s="17">
        <f t="shared" si="145"/>
        <v>5.1000000000000004E-3</v>
      </c>
      <c r="G1918" t="s">
        <v>8220</v>
      </c>
      <c r="H1918" t="s">
        <v>8223</v>
      </c>
      <c r="I1918" t="s">
        <v>8245</v>
      </c>
      <c r="J1918">
        <v>1478542375</v>
      </c>
      <c r="K1918" s="10">
        <v>1476378775</v>
      </c>
      <c r="L1918" s="15">
        <f t="shared" si="146"/>
        <v>42656.717303240745</v>
      </c>
      <c r="M1918" t="b">
        <v>0</v>
      </c>
      <c r="N1918">
        <v>6</v>
      </c>
      <c r="O1918" t="b">
        <v>0</v>
      </c>
      <c r="P1918" t="s">
        <v>8292</v>
      </c>
      <c r="Q1918" t="str">
        <f t="shared" si="147"/>
        <v>technology</v>
      </c>
      <c r="R1918" t="str">
        <f t="shared" si="148"/>
        <v>gadgets</v>
      </c>
      <c r="S1918">
        <f t="shared" si="149"/>
        <v>2016</v>
      </c>
    </row>
    <row r="1919" spans="1:19" ht="3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s="17">
        <f t="shared" si="145"/>
        <v>0.52570512820512816</v>
      </c>
      <c r="G1919" t="s">
        <v>8220</v>
      </c>
      <c r="H1919" t="s">
        <v>8230</v>
      </c>
      <c r="I1919" t="s">
        <v>8251</v>
      </c>
      <c r="J1919">
        <v>1486708133</v>
      </c>
      <c r="K1919" s="10">
        <v>1484116133</v>
      </c>
      <c r="L1919" s="15">
        <f t="shared" si="146"/>
        <v>42746.270057870366</v>
      </c>
      <c r="M1919" t="b">
        <v>0</v>
      </c>
      <c r="N1919">
        <v>70</v>
      </c>
      <c r="O1919" t="b">
        <v>0</v>
      </c>
      <c r="P1919" t="s">
        <v>8292</v>
      </c>
      <c r="Q1919" t="str">
        <f t="shared" si="147"/>
        <v>technology</v>
      </c>
      <c r="R1919" t="str">
        <f t="shared" si="148"/>
        <v>gadgets</v>
      </c>
      <c r="S1919">
        <f t="shared" si="149"/>
        <v>2017</v>
      </c>
    </row>
    <row r="1920" spans="1:19" ht="46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s="17">
        <f t="shared" si="145"/>
        <v>1.04E-2</v>
      </c>
      <c r="G1920" t="s">
        <v>8220</v>
      </c>
      <c r="H1920" t="s">
        <v>8223</v>
      </c>
      <c r="I1920" t="s">
        <v>8245</v>
      </c>
      <c r="J1920">
        <v>1407869851</v>
      </c>
      <c r="K1920" s="10">
        <v>1404845851</v>
      </c>
      <c r="L1920" s="15">
        <f t="shared" si="146"/>
        <v>41828.789942129632</v>
      </c>
      <c r="M1920" t="b">
        <v>0</v>
      </c>
      <c r="N1920">
        <v>9</v>
      </c>
      <c r="O1920" t="b">
        <v>0</v>
      </c>
      <c r="P1920" t="s">
        <v>8292</v>
      </c>
      <c r="Q1920" t="str">
        <f t="shared" si="147"/>
        <v>technology</v>
      </c>
      <c r="R1920" t="str">
        <f t="shared" si="148"/>
        <v>gadgets</v>
      </c>
      <c r="S1920">
        <f t="shared" si="149"/>
        <v>2014</v>
      </c>
    </row>
    <row r="1921" spans="1:19" ht="46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s="17">
        <f t="shared" si="145"/>
        <v>0.47399999999999998</v>
      </c>
      <c r="G1921" t="s">
        <v>8220</v>
      </c>
      <c r="H1921" t="s">
        <v>8223</v>
      </c>
      <c r="I1921" t="s">
        <v>8245</v>
      </c>
      <c r="J1921">
        <v>1432069249</v>
      </c>
      <c r="K1921" s="10">
        <v>1429477249</v>
      </c>
      <c r="L1921" s="15">
        <f t="shared" si="146"/>
        <v>42113.875567129631</v>
      </c>
      <c r="M1921" t="b">
        <v>0</v>
      </c>
      <c r="N1921">
        <v>8</v>
      </c>
      <c r="O1921" t="b">
        <v>0</v>
      </c>
      <c r="P1921" t="s">
        <v>8292</v>
      </c>
      <c r="Q1921" t="str">
        <f t="shared" si="147"/>
        <v>technology</v>
      </c>
      <c r="R1921" t="str">
        <f t="shared" si="148"/>
        <v>gadgets</v>
      </c>
      <c r="S1921">
        <f t="shared" si="149"/>
        <v>2015</v>
      </c>
    </row>
    <row r="1922" spans="1:19" ht="3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s="17">
        <f t="shared" si="145"/>
        <v>0.43030000000000002</v>
      </c>
      <c r="G1922" t="s">
        <v>8220</v>
      </c>
      <c r="H1922" t="s">
        <v>8224</v>
      </c>
      <c r="I1922" t="s">
        <v>8246</v>
      </c>
      <c r="J1922">
        <v>1445468400</v>
      </c>
      <c r="K1922" s="10">
        <v>1443042061</v>
      </c>
      <c r="L1922" s="15">
        <f t="shared" si="146"/>
        <v>42270.875706018516</v>
      </c>
      <c r="M1922" t="b">
        <v>0</v>
      </c>
      <c r="N1922">
        <v>105</v>
      </c>
      <c r="O1922" t="b">
        <v>0</v>
      </c>
      <c r="P1922" t="s">
        <v>8292</v>
      </c>
      <c r="Q1922" t="str">
        <f t="shared" si="147"/>
        <v>technology</v>
      </c>
      <c r="R1922" t="str">
        <f t="shared" si="148"/>
        <v>gadgets</v>
      </c>
      <c r="S1922">
        <f t="shared" si="149"/>
        <v>2015</v>
      </c>
    </row>
    <row r="1923" spans="1:19" ht="3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s="17">
        <f t="shared" ref="F1923:F1986" si="150">E1923/D1923</f>
        <v>1.3680000000000001</v>
      </c>
      <c r="G1923" t="s">
        <v>8218</v>
      </c>
      <c r="H1923" t="s">
        <v>8223</v>
      </c>
      <c r="I1923" t="s">
        <v>8245</v>
      </c>
      <c r="J1923">
        <v>1342243143</v>
      </c>
      <c r="K1923" s="10">
        <v>1339651143</v>
      </c>
      <c r="L1923" s="15">
        <f t="shared" ref="L1923:L1986" si="151">(K1923/86400)+ DATE(1970,1,1)</f>
        <v>41074.221562500003</v>
      </c>
      <c r="M1923" t="b">
        <v>0</v>
      </c>
      <c r="N1923">
        <v>38</v>
      </c>
      <c r="O1923" t="b">
        <v>1</v>
      </c>
      <c r="P1923" t="s">
        <v>8277</v>
      </c>
      <c r="Q1923" t="str">
        <f t="shared" ref="Q1923:Q1986" si="152">LEFT(P1923, SEARCH("/",P1923)-1)</f>
        <v>music</v>
      </c>
      <c r="R1923" t="str">
        <f t="shared" ref="R1923:R1986" si="153">RIGHT(P1923,LEN(P1923)-FIND("/",P1923))</f>
        <v>indie rock</v>
      </c>
      <c r="S1923">
        <f t="shared" ref="S1923:S1986" si="154">YEAR(L1923)</f>
        <v>2012</v>
      </c>
    </row>
    <row r="1924" spans="1:19" ht="46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s="17">
        <f t="shared" si="150"/>
        <v>1.1555</v>
      </c>
      <c r="G1924" t="s">
        <v>8218</v>
      </c>
      <c r="H1924" t="s">
        <v>8223</v>
      </c>
      <c r="I1924" t="s">
        <v>8245</v>
      </c>
      <c r="J1924">
        <v>1386828507</v>
      </c>
      <c r="K1924" s="10">
        <v>1384236507</v>
      </c>
      <c r="L1924" s="15">
        <f t="shared" si="151"/>
        <v>41590.255868055552</v>
      </c>
      <c r="M1924" t="b">
        <v>0</v>
      </c>
      <c r="N1924">
        <v>64</v>
      </c>
      <c r="O1924" t="b">
        <v>1</v>
      </c>
      <c r="P1924" t="s">
        <v>8277</v>
      </c>
      <c r="Q1924" t="str">
        <f t="shared" si="152"/>
        <v>music</v>
      </c>
      <c r="R1924" t="str">
        <f t="shared" si="153"/>
        <v>indie rock</v>
      </c>
      <c r="S1924">
        <f t="shared" si="154"/>
        <v>2013</v>
      </c>
    </row>
    <row r="1925" spans="1:19" ht="3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s="17">
        <f t="shared" si="150"/>
        <v>2.4079999999999999</v>
      </c>
      <c r="G1925" t="s">
        <v>8218</v>
      </c>
      <c r="H1925" t="s">
        <v>8223</v>
      </c>
      <c r="I1925" t="s">
        <v>8245</v>
      </c>
      <c r="J1925">
        <v>1317099540</v>
      </c>
      <c r="K1925" s="10">
        <v>1313612532</v>
      </c>
      <c r="L1925" s="15">
        <f t="shared" si="151"/>
        <v>40772.848749999997</v>
      </c>
      <c r="M1925" t="b">
        <v>0</v>
      </c>
      <c r="N1925">
        <v>13</v>
      </c>
      <c r="O1925" t="b">
        <v>1</v>
      </c>
      <c r="P1925" t="s">
        <v>8277</v>
      </c>
      <c r="Q1925" t="str">
        <f t="shared" si="152"/>
        <v>music</v>
      </c>
      <c r="R1925" t="str">
        <f t="shared" si="153"/>
        <v>indie rock</v>
      </c>
      <c r="S1925">
        <f t="shared" si="154"/>
        <v>2011</v>
      </c>
    </row>
    <row r="1926" spans="1:19" ht="46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s="17">
        <f t="shared" si="150"/>
        <v>1.1439999999999999</v>
      </c>
      <c r="G1926" t="s">
        <v>8218</v>
      </c>
      <c r="H1926" t="s">
        <v>8223</v>
      </c>
      <c r="I1926" t="s">
        <v>8245</v>
      </c>
      <c r="J1926">
        <v>1389814380</v>
      </c>
      <c r="K1926" s="10">
        <v>1387390555</v>
      </c>
      <c r="L1926" s="15">
        <f t="shared" si="151"/>
        <v>41626.761053240742</v>
      </c>
      <c r="M1926" t="b">
        <v>0</v>
      </c>
      <c r="N1926">
        <v>33</v>
      </c>
      <c r="O1926" t="b">
        <v>1</v>
      </c>
      <c r="P1926" t="s">
        <v>8277</v>
      </c>
      <c r="Q1926" t="str">
        <f t="shared" si="152"/>
        <v>music</v>
      </c>
      <c r="R1926" t="str">
        <f t="shared" si="153"/>
        <v>indie rock</v>
      </c>
      <c r="S1926">
        <f t="shared" si="154"/>
        <v>2013</v>
      </c>
    </row>
    <row r="1927" spans="1:19" ht="3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s="17">
        <f t="shared" si="150"/>
        <v>1.1033333333333333</v>
      </c>
      <c r="G1927" t="s">
        <v>8218</v>
      </c>
      <c r="H1927" t="s">
        <v>8223</v>
      </c>
      <c r="I1927" t="s">
        <v>8245</v>
      </c>
      <c r="J1927">
        <v>1381449600</v>
      </c>
      <c r="K1927" s="10">
        <v>1379540288</v>
      </c>
      <c r="L1927" s="15">
        <f t="shared" si="151"/>
        <v>41535.90148148148</v>
      </c>
      <c r="M1927" t="b">
        <v>0</v>
      </c>
      <c r="N1927">
        <v>52</v>
      </c>
      <c r="O1927" t="b">
        <v>1</v>
      </c>
      <c r="P1927" t="s">
        <v>8277</v>
      </c>
      <c r="Q1927" t="str">
        <f t="shared" si="152"/>
        <v>music</v>
      </c>
      <c r="R1927" t="str">
        <f t="shared" si="153"/>
        <v>indie rock</v>
      </c>
      <c r="S1927">
        <f t="shared" si="154"/>
        <v>2013</v>
      </c>
    </row>
    <row r="1928" spans="1:19" ht="46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s="17">
        <f t="shared" si="150"/>
        <v>1.9537933333333333</v>
      </c>
      <c r="G1928" t="s">
        <v>8218</v>
      </c>
      <c r="H1928" t="s">
        <v>8223</v>
      </c>
      <c r="I1928" t="s">
        <v>8245</v>
      </c>
      <c r="J1928">
        <v>1288657560</v>
      </c>
      <c r="K1928" s="10">
        <v>1286319256</v>
      </c>
      <c r="L1928" s="15">
        <f t="shared" si="151"/>
        <v>40456.954351851848</v>
      </c>
      <c r="M1928" t="b">
        <v>0</v>
      </c>
      <c r="N1928">
        <v>107</v>
      </c>
      <c r="O1928" t="b">
        <v>1</v>
      </c>
      <c r="P1928" t="s">
        <v>8277</v>
      </c>
      <c r="Q1928" t="str">
        <f t="shared" si="152"/>
        <v>music</v>
      </c>
      <c r="R1928" t="str">
        <f t="shared" si="153"/>
        <v>indie rock</v>
      </c>
      <c r="S1928">
        <f t="shared" si="154"/>
        <v>2010</v>
      </c>
    </row>
    <row r="1929" spans="1:19" ht="16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s="17">
        <f t="shared" si="150"/>
        <v>1.0333333333333334</v>
      </c>
      <c r="G1929" t="s">
        <v>8218</v>
      </c>
      <c r="H1929" t="s">
        <v>8223</v>
      </c>
      <c r="I1929" t="s">
        <v>8245</v>
      </c>
      <c r="J1929">
        <v>1331182740</v>
      </c>
      <c r="K1929" s="10">
        <v>1329856839</v>
      </c>
      <c r="L1929" s="15">
        <f t="shared" si="151"/>
        <v>40960.861562500002</v>
      </c>
      <c r="M1929" t="b">
        <v>0</v>
      </c>
      <c r="N1929">
        <v>11</v>
      </c>
      <c r="O1929" t="b">
        <v>1</v>
      </c>
      <c r="P1929" t="s">
        <v>8277</v>
      </c>
      <c r="Q1929" t="str">
        <f t="shared" si="152"/>
        <v>music</v>
      </c>
      <c r="R1929" t="str">
        <f t="shared" si="153"/>
        <v>indie rock</v>
      </c>
      <c r="S1929">
        <f t="shared" si="154"/>
        <v>2012</v>
      </c>
    </row>
    <row r="1930" spans="1:19" ht="3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s="17">
        <f t="shared" si="150"/>
        <v>1.031372549019608</v>
      </c>
      <c r="G1930" t="s">
        <v>8218</v>
      </c>
      <c r="H1930" t="s">
        <v>8223</v>
      </c>
      <c r="I1930" t="s">
        <v>8245</v>
      </c>
      <c r="J1930">
        <v>1367940794</v>
      </c>
      <c r="K1930" s="10">
        <v>1365348794</v>
      </c>
      <c r="L1930" s="15">
        <f t="shared" si="151"/>
        <v>41371.6480787037</v>
      </c>
      <c r="M1930" t="b">
        <v>0</v>
      </c>
      <c r="N1930">
        <v>34</v>
      </c>
      <c r="O1930" t="b">
        <v>1</v>
      </c>
      <c r="P1930" t="s">
        <v>8277</v>
      </c>
      <c r="Q1930" t="str">
        <f t="shared" si="152"/>
        <v>music</v>
      </c>
      <c r="R1930" t="str">
        <f t="shared" si="153"/>
        <v>indie rock</v>
      </c>
      <c r="S1930">
        <f t="shared" si="154"/>
        <v>2013</v>
      </c>
    </row>
    <row r="1931" spans="1:19" ht="46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s="17">
        <f t="shared" si="150"/>
        <v>1.003125</v>
      </c>
      <c r="G1931" t="s">
        <v>8218</v>
      </c>
      <c r="H1931" t="s">
        <v>8223</v>
      </c>
      <c r="I1931" t="s">
        <v>8245</v>
      </c>
      <c r="J1931">
        <v>1309825866</v>
      </c>
      <c r="K1931" s="10">
        <v>1306197066</v>
      </c>
      <c r="L1931" s="15">
        <f t="shared" si="151"/>
        <v>40687.021597222221</v>
      </c>
      <c r="M1931" t="b">
        <v>0</v>
      </c>
      <c r="N1931">
        <v>75</v>
      </c>
      <c r="O1931" t="b">
        <v>1</v>
      </c>
      <c r="P1931" t="s">
        <v>8277</v>
      </c>
      <c r="Q1931" t="str">
        <f t="shared" si="152"/>
        <v>music</v>
      </c>
      <c r="R1931" t="str">
        <f t="shared" si="153"/>
        <v>indie rock</v>
      </c>
      <c r="S1931">
        <f t="shared" si="154"/>
        <v>2011</v>
      </c>
    </row>
    <row r="1932" spans="1:19" ht="3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s="17">
        <f t="shared" si="150"/>
        <v>1.27</v>
      </c>
      <c r="G1932" t="s">
        <v>8218</v>
      </c>
      <c r="H1932" t="s">
        <v>8223</v>
      </c>
      <c r="I1932" t="s">
        <v>8245</v>
      </c>
      <c r="J1932">
        <v>1373203482</v>
      </c>
      <c r="K1932" s="10">
        <v>1368019482</v>
      </c>
      <c r="L1932" s="15">
        <f t="shared" si="151"/>
        <v>41402.558819444443</v>
      </c>
      <c r="M1932" t="b">
        <v>0</v>
      </c>
      <c r="N1932">
        <v>26</v>
      </c>
      <c r="O1932" t="b">
        <v>1</v>
      </c>
      <c r="P1932" t="s">
        <v>8277</v>
      </c>
      <c r="Q1932" t="str">
        <f t="shared" si="152"/>
        <v>music</v>
      </c>
      <c r="R1932" t="str">
        <f t="shared" si="153"/>
        <v>indie rock</v>
      </c>
      <c r="S1932">
        <f t="shared" si="154"/>
        <v>2013</v>
      </c>
    </row>
    <row r="1933" spans="1:19" ht="3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s="17">
        <f t="shared" si="150"/>
        <v>1.20601</v>
      </c>
      <c r="G1933" t="s">
        <v>8218</v>
      </c>
      <c r="H1933" t="s">
        <v>8223</v>
      </c>
      <c r="I1933" t="s">
        <v>8245</v>
      </c>
      <c r="J1933">
        <v>1337657400</v>
      </c>
      <c r="K1933" s="10">
        <v>1336512309</v>
      </c>
      <c r="L1933" s="15">
        <f t="shared" si="151"/>
        <v>41037.892465277779</v>
      </c>
      <c r="M1933" t="b">
        <v>0</v>
      </c>
      <c r="N1933">
        <v>50</v>
      </c>
      <c r="O1933" t="b">
        <v>1</v>
      </c>
      <c r="P1933" t="s">
        <v>8277</v>
      </c>
      <c r="Q1933" t="str">
        <f t="shared" si="152"/>
        <v>music</v>
      </c>
      <c r="R1933" t="str">
        <f t="shared" si="153"/>
        <v>indie rock</v>
      </c>
      <c r="S1933">
        <f t="shared" si="154"/>
        <v>2012</v>
      </c>
    </row>
    <row r="1934" spans="1:19" ht="46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s="17">
        <f t="shared" si="150"/>
        <v>1.0699047619047619</v>
      </c>
      <c r="G1934" t="s">
        <v>8218</v>
      </c>
      <c r="H1934" t="s">
        <v>8223</v>
      </c>
      <c r="I1934" t="s">
        <v>8245</v>
      </c>
      <c r="J1934">
        <v>1327433173</v>
      </c>
      <c r="K1934" s="10">
        <v>1325618773</v>
      </c>
      <c r="L1934" s="15">
        <f t="shared" si="151"/>
        <v>40911.809872685189</v>
      </c>
      <c r="M1934" t="b">
        <v>0</v>
      </c>
      <c r="N1934">
        <v>80</v>
      </c>
      <c r="O1934" t="b">
        <v>1</v>
      </c>
      <c r="P1934" t="s">
        <v>8277</v>
      </c>
      <c r="Q1934" t="str">
        <f t="shared" si="152"/>
        <v>music</v>
      </c>
      <c r="R1934" t="str">
        <f t="shared" si="153"/>
        <v>indie rock</v>
      </c>
      <c r="S1934">
        <f t="shared" si="154"/>
        <v>2012</v>
      </c>
    </row>
    <row r="1935" spans="1:19" ht="46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s="17">
        <f t="shared" si="150"/>
        <v>1.7243333333333333</v>
      </c>
      <c r="G1935" t="s">
        <v>8218</v>
      </c>
      <c r="H1935" t="s">
        <v>8223</v>
      </c>
      <c r="I1935" t="s">
        <v>8245</v>
      </c>
      <c r="J1935">
        <v>1411787307</v>
      </c>
      <c r="K1935" s="10">
        <v>1409195307</v>
      </c>
      <c r="L1935" s="15">
        <f t="shared" si="151"/>
        <v>41879.130868055552</v>
      </c>
      <c r="M1935" t="b">
        <v>0</v>
      </c>
      <c r="N1935">
        <v>110</v>
      </c>
      <c r="O1935" t="b">
        <v>1</v>
      </c>
      <c r="P1935" t="s">
        <v>8277</v>
      </c>
      <c r="Q1935" t="str">
        <f t="shared" si="152"/>
        <v>music</v>
      </c>
      <c r="R1935" t="str">
        <f t="shared" si="153"/>
        <v>indie rock</v>
      </c>
      <c r="S1935">
        <f t="shared" si="154"/>
        <v>2014</v>
      </c>
    </row>
    <row r="1936" spans="1:19" ht="46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s="17">
        <f t="shared" si="150"/>
        <v>1.2362</v>
      </c>
      <c r="G1936" t="s">
        <v>8218</v>
      </c>
      <c r="H1936" t="s">
        <v>8223</v>
      </c>
      <c r="I1936" t="s">
        <v>8245</v>
      </c>
      <c r="J1936">
        <v>1324789200</v>
      </c>
      <c r="K1936" s="10">
        <v>1321649321</v>
      </c>
      <c r="L1936" s="15">
        <f t="shared" si="151"/>
        <v>40865.867141203707</v>
      </c>
      <c r="M1936" t="b">
        <v>0</v>
      </c>
      <c r="N1936">
        <v>77</v>
      </c>
      <c r="O1936" t="b">
        <v>1</v>
      </c>
      <c r="P1936" t="s">
        <v>8277</v>
      </c>
      <c r="Q1936" t="str">
        <f t="shared" si="152"/>
        <v>music</v>
      </c>
      <c r="R1936" t="str">
        <f t="shared" si="153"/>
        <v>indie rock</v>
      </c>
      <c r="S1936">
        <f t="shared" si="154"/>
        <v>2011</v>
      </c>
    </row>
    <row r="1937" spans="1:19" ht="46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s="17">
        <f t="shared" si="150"/>
        <v>1.0840000000000001</v>
      </c>
      <c r="G1937" t="s">
        <v>8218</v>
      </c>
      <c r="H1937" t="s">
        <v>8223</v>
      </c>
      <c r="I1937" t="s">
        <v>8245</v>
      </c>
      <c r="J1937">
        <v>1403326740</v>
      </c>
      <c r="K1937" s="10">
        <v>1400106171</v>
      </c>
      <c r="L1937" s="15">
        <f t="shared" si="151"/>
        <v>41773.932534722218</v>
      </c>
      <c r="M1937" t="b">
        <v>0</v>
      </c>
      <c r="N1937">
        <v>50</v>
      </c>
      <c r="O1937" t="b">
        <v>1</v>
      </c>
      <c r="P1937" t="s">
        <v>8277</v>
      </c>
      <c r="Q1937" t="str">
        <f t="shared" si="152"/>
        <v>music</v>
      </c>
      <c r="R1937" t="str">
        <f t="shared" si="153"/>
        <v>indie rock</v>
      </c>
      <c r="S1937">
        <f t="shared" si="154"/>
        <v>2014</v>
      </c>
    </row>
    <row r="1938" spans="1:19" ht="46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s="17">
        <f t="shared" si="150"/>
        <v>1.1652013333333333</v>
      </c>
      <c r="G1938" t="s">
        <v>8218</v>
      </c>
      <c r="H1938" t="s">
        <v>8223</v>
      </c>
      <c r="I1938" t="s">
        <v>8245</v>
      </c>
      <c r="J1938">
        <v>1323151140</v>
      </c>
      <c r="K1938" s="10">
        <v>1320528070</v>
      </c>
      <c r="L1938" s="15">
        <f t="shared" si="151"/>
        <v>40852.889699074076</v>
      </c>
      <c r="M1938" t="b">
        <v>0</v>
      </c>
      <c r="N1938">
        <v>145</v>
      </c>
      <c r="O1938" t="b">
        <v>1</v>
      </c>
      <c r="P1938" t="s">
        <v>8277</v>
      </c>
      <c r="Q1938" t="str">
        <f t="shared" si="152"/>
        <v>music</v>
      </c>
      <c r="R1938" t="str">
        <f t="shared" si="153"/>
        <v>indie rock</v>
      </c>
      <c r="S1938">
        <f t="shared" si="154"/>
        <v>2011</v>
      </c>
    </row>
    <row r="1939" spans="1:19" ht="46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s="17">
        <f t="shared" si="150"/>
        <v>1.8724499999999999</v>
      </c>
      <c r="G1939" t="s">
        <v>8218</v>
      </c>
      <c r="H1939" t="s">
        <v>8223</v>
      </c>
      <c r="I1939" t="s">
        <v>8245</v>
      </c>
      <c r="J1939">
        <v>1339732740</v>
      </c>
      <c r="K1939" s="10">
        <v>1338346281</v>
      </c>
      <c r="L1939" s="15">
        <f t="shared" si="151"/>
        <v>41059.118993055556</v>
      </c>
      <c r="M1939" t="b">
        <v>0</v>
      </c>
      <c r="N1939">
        <v>29</v>
      </c>
      <c r="O1939" t="b">
        <v>1</v>
      </c>
      <c r="P1939" t="s">
        <v>8277</v>
      </c>
      <c r="Q1939" t="str">
        <f t="shared" si="152"/>
        <v>music</v>
      </c>
      <c r="R1939" t="str">
        <f t="shared" si="153"/>
        <v>indie rock</v>
      </c>
      <c r="S1939">
        <f t="shared" si="154"/>
        <v>2012</v>
      </c>
    </row>
    <row r="1940" spans="1:19" ht="46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s="17">
        <f t="shared" si="150"/>
        <v>1.1593333333333333</v>
      </c>
      <c r="G1940" t="s">
        <v>8218</v>
      </c>
      <c r="H1940" t="s">
        <v>8223</v>
      </c>
      <c r="I1940" t="s">
        <v>8245</v>
      </c>
      <c r="J1940">
        <v>1372741200</v>
      </c>
      <c r="K1940" s="10">
        <v>1370067231</v>
      </c>
      <c r="L1940" s="15">
        <f t="shared" si="151"/>
        <v>41426.259618055556</v>
      </c>
      <c r="M1940" t="b">
        <v>0</v>
      </c>
      <c r="N1940">
        <v>114</v>
      </c>
      <c r="O1940" t="b">
        <v>1</v>
      </c>
      <c r="P1940" t="s">
        <v>8277</v>
      </c>
      <c r="Q1940" t="str">
        <f t="shared" si="152"/>
        <v>music</v>
      </c>
      <c r="R1940" t="str">
        <f t="shared" si="153"/>
        <v>indie rock</v>
      </c>
      <c r="S1940">
        <f t="shared" si="154"/>
        <v>2013</v>
      </c>
    </row>
    <row r="1941" spans="1:19" ht="46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s="17">
        <f t="shared" si="150"/>
        <v>1.107</v>
      </c>
      <c r="G1941" t="s">
        <v>8218</v>
      </c>
      <c r="H1941" t="s">
        <v>8223</v>
      </c>
      <c r="I1941" t="s">
        <v>8245</v>
      </c>
      <c r="J1941">
        <v>1362955108</v>
      </c>
      <c r="K1941" s="10">
        <v>1360366708</v>
      </c>
      <c r="L1941" s="15">
        <f t="shared" si="151"/>
        <v>41313.985046296293</v>
      </c>
      <c r="M1941" t="b">
        <v>0</v>
      </c>
      <c r="N1941">
        <v>96</v>
      </c>
      <c r="O1941" t="b">
        <v>1</v>
      </c>
      <c r="P1941" t="s">
        <v>8277</v>
      </c>
      <c r="Q1941" t="str">
        <f t="shared" si="152"/>
        <v>music</v>
      </c>
      <c r="R1941" t="str">
        <f t="shared" si="153"/>
        <v>indie rock</v>
      </c>
      <c r="S1941">
        <f t="shared" si="154"/>
        <v>2013</v>
      </c>
    </row>
    <row r="1942" spans="1:19" ht="46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s="17">
        <f t="shared" si="150"/>
        <v>1.7092307692307693</v>
      </c>
      <c r="G1942" t="s">
        <v>8218</v>
      </c>
      <c r="H1942" t="s">
        <v>8223</v>
      </c>
      <c r="I1942" t="s">
        <v>8245</v>
      </c>
      <c r="J1942">
        <v>1308110340</v>
      </c>
      <c r="K1942" s="10">
        <v>1304770233</v>
      </c>
      <c r="L1942" s="15">
        <f t="shared" si="151"/>
        <v>40670.507326388892</v>
      </c>
      <c r="M1942" t="b">
        <v>0</v>
      </c>
      <c r="N1942">
        <v>31</v>
      </c>
      <c r="O1942" t="b">
        <v>1</v>
      </c>
      <c r="P1942" t="s">
        <v>8277</v>
      </c>
      <c r="Q1942" t="str">
        <f t="shared" si="152"/>
        <v>music</v>
      </c>
      <c r="R1942" t="str">
        <f t="shared" si="153"/>
        <v>indie rock</v>
      </c>
      <c r="S1942">
        <f t="shared" si="154"/>
        <v>2011</v>
      </c>
    </row>
    <row r="1943" spans="1:19" ht="46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s="17">
        <f t="shared" si="150"/>
        <v>1.2611835600000001</v>
      </c>
      <c r="G1943" t="s">
        <v>8218</v>
      </c>
      <c r="H1943" t="s">
        <v>8223</v>
      </c>
      <c r="I1943" t="s">
        <v>8245</v>
      </c>
      <c r="J1943">
        <v>1400137131</v>
      </c>
      <c r="K1943" s="10">
        <v>1397545131</v>
      </c>
      <c r="L1943" s="15">
        <f t="shared" si="151"/>
        <v>41744.290868055556</v>
      </c>
      <c r="M1943" t="b">
        <v>1</v>
      </c>
      <c r="N1943">
        <v>4883</v>
      </c>
      <c r="O1943" t="b">
        <v>1</v>
      </c>
      <c r="P1943" t="s">
        <v>8293</v>
      </c>
      <c r="Q1943" t="str">
        <f t="shared" si="152"/>
        <v>technology</v>
      </c>
      <c r="R1943" t="str">
        <f t="shared" si="153"/>
        <v>hardware</v>
      </c>
      <c r="S1943">
        <f t="shared" si="154"/>
        <v>2014</v>
      </c>
    </row>
    <row r="1944" spans="1:19" ht="46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s="17">
        <f t="shared" si="150"/>
        <v>1.3844033333333334</v>
      </c>
      <c r="G1944" t="s">
        <v>8218</v>
      </c>
      <c r="H1944" t="s">
        <v>8223</v>
      </c>
      <c r="I1944" t="s">
        <v>8245</v>
      </c>
      <c r="J1944">
        <v>1309809140</v>
      </c>
      <c r="K1944" s="10">
        <v>1302033140</v>
      </c>
      <c r="L1944" s="15">
        <f t="shared" si="151"/>
        <v>40638.828009259261</v>
      </c>
      <c r="M1944" t="b">
        <v>1</v>
      </c>
      <c r="N1944">
        <v>95</v>
      </c>
      <c r="O1944" t="b">
        <v>1</v>
      </c>
      <c r="P1944" t="s">
        <v>8293</v>
      </c>
      <c r="Q1944" t="str">
        <f t="shared" si="152"/>
        <v>technology</v>
      </c>
      <c r="R1944" t="str">
        <f t="shared" si="153"/>
        <v>hardware</v>
      </c>
      <c r="S1944">
        <f t="shared" si="154"/>
        <v>2011</v>
      </c>
    </row>
    <row r="1945" spans="1:19" ht="46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s="17">
        <f t="shared" si="150"/>
        <v>17.052499999999998</v>
      </c>
      <c r="G1945" t="s">
        <v>8218</v>
      </c>
      <c r="H1945" t="s">
        <v>8223</v>
      </c>
      <c r="I1945" t="s">
        <v>8245</v>
      </c>
      <c r="J1945">
        <v>1470896916</v>
      </c>
      <c r="K1945" s="10">
        <v>1467008916</v>
      </c>
      <c r="L1945" s="15">
        <f t="shared" si="151"/>
        <v>42548.269861111112</v>
      </c>
      <c r="M1945" t="b">
        <v>1</v>
      </c>
      <c r="N1945">
        <v>2478</v>
      </c>
      <c r="O1945" t="b">
        <v>1</v>
      </c>
      <c r="P1945" t="s">
        <v>8293</v>
      </c>
      <c r="Q1945" t="str">
        <f t="shared" si="152"/>
        <v>technology</v>
      </c>
      <c r="R1945" t="str">
        <f t="shared" si="153"/>
        <v>hardware</v>
      </c>
      <c r="S1945">
        <f t="shared" si="154"/>
        <v>2016</v>
      </c>
    </row>
    <row r="1946" spans="1:19" ht="46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s="17">
        <f t="shared" si="150"/>
        <v>7.8805550000000002</v>
      </c>
      <c r="G1946" t="s">
        <v>8218</v>
      </c>
      <c r="H1946" t="s">
        <v>8223</v>
      </c>
      <c r="I1946" t="s">
        <v>8245</v>
      </c>
      <c r="J1946">
        <v>1398952890</v>
      </c>
      <c r="K1946" s="10">
        <v>1396360890</v>
      </c>
      <c r="L1946" s="15">
        <f t="shared" si="151"/>
        <v>41730.584374999999</v>
      </c>
      <c r="M1946" t="b">
        <v>1</v>
      </c>
      <c r="N1946">
        <v>1789</v>
      </c>
      <c r="O1946" t="b">
        <v>1</v>
      </c>
      <c r="P1946" t="s">
        <v>8293</v>
      </c>
      <c r="Q1946" t="str">
        <f t="shared" si="152"/>
        <v>technology</v>
      </c>
      <c r="R1946" t="str">
        <f t="shared" si="153"/>
        <v>hardware</v>
      </c>
      <c r="S1946">
        <f t="shared" si="154"/>
        <v>2014</v>
      </c>
    </row>
    <row r="1947" spans="1:19" ht="46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s="17">
        <f t="shared" si="150"/>
        <v>3.4801799999999998</v>
      </c>
      <c r="G1947" t="s">
        <v>8218</v>
      </c>
      <c r="H1947" t="s">
        <v>8226</v>
      </c>
      <c r="I1947" t="s">
        <v>8248</v>
      </c>
      <c r="J1947">
        <v>1436680958</v>
      </c>
      <c r="K1947" s="10">
        <v>1433224958</v>
      </c>
      <c r="L1947" s="15">
        <f t="shared" si="151"/>
        <v>42157.251828703702</v>
      </c>
      <c r="M1947" t="b">
        <v>1</v>
      </c>
      <c r="N1947">
        <v>680</v>
      </c>
      <c r="O1947" t="b">
        <v>1</v>
      </c>
      <c r="P1947" t="s">
        <v>8293</v>
      </c>
      <c r="Q1947" t="str">
        <f t="shared" si="152"/>
        <v>technology</v>
      </c>
      <c r="R1947" t="str">
        <f t="shared" si="153"/>
        <v>hardware</v>
      </c>
      <c r="S1947">
        <f t="shared" si="154"/>
        <v>2015</v>
      </c>
    </row>
    <row r="1948" spans="1:19" ht="46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s="17">
        <f t="shared" si="150"/>
        <v>1.4974666666666667</v>
      </c>
      <c r="G1948" t="s">
        <v>8218</v>
      </c>
      <c r="H1948" t="s">
        <v>8223</v>
      </c>
      <c r="I1948" t="s">
        <v>8245</v>
      </c>
      <c r="J1948">
        <v>1397961361</v>
      </c>
      <c r="K1948" s="10">
        <v>1392780961</v>
      </c>
      <c r="L1948" s="15">
        <f t="shared" si="151"/>
        <v>41689.150011574078</v>
      </c>
      <c r="M1948" t="b">
        <v>1</v>
      </c>
      <c r="N1948">
        <v>70</v>
      </c>
      <c r="O1948" t="b">
        <v>1</v>
      </c>
      <c r="P1948" t="s">
        <v>8293</v>
      </c>
      <c r="Q1948" t="str">
        <f t="shared" si="152"/>
        <v>technology</v>
      </c>
      <c r="R1948" t="str">
        <f t="shared" si="153"/>
        <v>hardware</v>
      </c>
      <c r="S1948">
        <f t="shared" si="154"/>
        <v>2014</v>
      </c>
    </row>
    <row r="1949" spans="1:19" ht="46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s="17">
        <f t="shared" si="150"/>
        <v>1.0063375000000001</v>
      </c>
      <c r="G1949" t="s">
        <v>8218</v>
      </c>
      <c r="H1949" t="s">
        <v>8223</v>
      </c>
      <c r="I1949" t="s">
        <v>8245</v>
      </c>
      <c r="J1949">
        <v>1258955940</v>
      </c>
      <c r="K1949" s="10">
        <v>1255730520</v>
      </c>
      <c r="L1949" s="15">
        <f t="shared" si="151"/>
        <v>40102.918055555558</v>
      </c>
      <c r="M1949" t="b">
        <v>1</v>
      </c>
      <c r="N1949">
        <v>23</v>
      </c>
      <c r="O1949" t="b">
        <v>1</v>
      </c>
      <c r="P1949" t="s">
        <v>8293</v>
      </c>
      <c r="Q1949" t="str">
        <f t="shared" si="152"/>
        <v>technology</v>
      </c>
      <c r="R1949" t="str">
        <f t="shared" si="153"/>
        <v>hardware</v>
      </c>
      <c r="S1949">
        <f t="shared" si="154"/>
        <v>2009</v>
      </c>
    </row>
    <row r="1950" spans="1:19" ht="3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s="17">
        <f t="shared" si="150"/>
        <v>8.0021100000000001</v>
      </c>
      <c r="G1950" t="s">
        <v>8218</v>
      </c>
      <c r="H1950" t="s">
        <v>8223</v>
      </c>
      <c r="I1950" t="s">
        <v>8245</v>
      </c>
      <c r="J1950">
        <v>1465232520</v>
      </c>
      <c r="K1950" s="10">
        <v>1460557809</v>
      </c>
      <c r="L1950" s="15">
        <f t="shared" si="151"/>
        <v>42473.604270833333</v>
      </c>
      <c r="M1950" t="b">
        <v>1</v>
      </c>
      <c r="N1950">
        <v>4245</v>
      </c>
      <c r="O1950" t="b">
        <v>1</v>
      </c>
      <c r="P1950" t="s">
        <v>8293</v>
      </c>
      <c r="Q1950" t="str">
        <f t="shared" si="152"/>
        <v>technology</v>
      </c>
      <c r="R1950" t="str">
        <f t="shared" si="153"/>
        <v>hardware</v>
      </c>
      <c r="S1950">
        <f t="shared" si="154"/>
        <v>2016</v>
      </c>
    </row>
    <row r="1951" spans="1:19" ht="46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s="17">
        <f t="shared" si="150"/>
        <v>1.0600260000000001</v>
      </c>
      <c r="G1951" t="s">
        <v>8218</v>
      </c>
      <c r="H1951" t="s">
        <v>8224</v>
      </c>
      <c r="I1951" t="s">
        <v>8246</v>
      </c>
      <c r="J1951">
        <v>1404986951</v>
      </c>
      <c r="K1951" s="10">
        <v>1402394951</v>
      </c>
      <c r="L1951" s="15">
        <f t="shared" si="151"/>
        <v>41800.423043981486</v>
      </c>
      <c r="M1951" t="b">
        <v>1</v>
      </c>
      <c r="N1951">
        <v>943</v>
      </c>
      <c r="O1951" t="b">
        <v>1</v>
      </c>
      <c r="P1951" t="s">
        <v>8293</v>
      </c>
      <c r="Q1951" t="str">
        <f t="shared" si="152"/>
        <v>technology</v>
      </c>
      <c r="R1951" t="str">
        <f t="shared" si="153"/>
        <v>hardware</v>
      </c>
      <c r="S1951">
        <f t="shared" si="154"/>
        <v>2014</v>
      </c>
    </row>
    <row r="1952" spans="1:19" ht="46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s="17">
        <f t="shared" si="150"/>
        <v>2.0051866666666669</v>
      </c>
      <c r="G1952" t="s">
        <v>8218</v>
      </c>
      <c r="H1952" t="s">
        <v>8223</v>
      </c>
      <c r="I1952" t="s">
        <v>8245</v>
      </c>
      <c r="J1952">
        <v>1303446073</v>
      </c>
      <c r="K1952" s="10">
        <v>1300767673</v>
      </c>
      <c r="L1952" s="15">
        <f t="shared" si="151"/>
        <v>40624.181400462963</v>
      </c>
      <c r="M1952" t="b">
        <v>1</v>
      </c>
      <c r="N1952">
        <v>1876</v>
      </c>
      <c r="O1952" t="b">
        <v>1</v>
      </c>
      <c r="P1952" t="s">
        <v>8293</v>
      </c>
      <c r="Q1952" t="str">
        <f t="shared" si="152"/>
        <v>technology</v>
      </c>
      <c r="R1952" t="str">
        <f t="shared" si="153"/>
        <v>hardware</v>
      </c>
      <c r="S1952">
        <f t="shared" si="154"/>
        <v>2011</v>
      </c>
    </row>
    <row r="1953" spans="1:19" ht="46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s="17">
        <f t="shared" si="150"/>
        <v>2.1244399999999999</v>
      </c>
      <c r="G1953" t="s">
        <v>8218</v>
      </c>
      <c r="H1953" t="s">
        <v>8223</v>
      </c>
      <c r="I1953" t="s">
        <v>8245</v>
      </c>
      <c r="J1953">
        <v>1478516737</v>
      </c>
      <c r="K1953" s="10">
        <v>1475921137</v>
      </c>
      <c r="L1953" s="15">
        <f t="shared" si="151"/>
        <v>42651.420567129629</v>
      </c>
      <c r="M1953" t="b">
        <v>1</v>
      </c>
      <c r="N1953">
        <v>834</v>
      </c>
      <c r="O1953" t="b">
        <v>1</v>
      </c>
      <c r="P1953" t="s">
        <v>8293</v>
      </c>
      <c r="Q1953" t="str">
        <f t="shared" si="152"/>
        <v>technology</v>
      </c>
      <c r="R1953" t="str">
        <f t="shared" si="153"/>
        <v>hardware</v>
      </c>
      <c r="S1953">
        <f t="shared" si="154"/>
        <v>2016</v>
      </c>
    </row>
    <row r="1954" spans="1:19" ht="46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s="17">
        <f t="shared" si="150"/>
        <v>1.9847237142857144</v>
      </c>
      <c r="G1954" t="s">
        <v>8218</v>
      </c>
      <c r="H1954" t="s">
        <v>8228</v>
      </c>
      <c r="I1954" t="s">
        <v>8250</v>
      </c>
      <c r="J1954">
        <v>1381934015</v>
      </c>
      <c r="K1954" s="10">
        <v>1378737215</v>
      </c>
      <c r="L1954" s="15">
        <f t="shared" si="151"/>
        <v>41526.60665509259</v>
      </c>
      <c r="M1954" t="b">
        <v>1</v>
      </c>
      <c r="N1954">
        <v>682</v>
      </c>
      <c r="O1954" t="b">
        <v>1</v>
      </c>
      <c r="P1954" t="s">
        <v>8293</v>
      </c>
      <c r="Q1954" t="str">
        <f t="shared" si="152"/>
        <v>technology</v>
      </c>
      <c r="R1954" t="str">
        <f t="shared" si="153"/>
        <v>hardware</v>
      </c>
      <c r="S1954">
        <f t="shared" si="154"/>
        <v>2013</v>
      </c>
    </row>
    <row r="1955" spans="1:19" ht="46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s="17">
        <f t="shared" si="150"/>
        <v>2.2594666666666665</v>
      </c>
      <c r="G1955" t="s">
        <v>8218</v>
      </c>
      <c r="H1955" t="s">
        <v>8223</v>
      </c>
      <c r="I1955" t="s">
        <v>8245</v>
      </c>
      <c r="J1955">
        <v>1330657200</v>
      </c>
      <c r="K1955" s="10">
        <v>1328158065</v>
      </c>
      <c r="L1955" s="15">
        <f t="shared" si="151"/>
        <v>40941.199826388889</v>
      </c>
      <c r="M1955" t="b">
        <v>1</v>
      </c>
      <c r="N1955">
        <v>147</v>
      </c>
      <c r="O1955" t="b">
        <v>1</v>
      </c>
      <c r="P1955" t="s">
        <v>8293</v>
      </c>
      <c r="Q1955" t="str">
        <f t="shared" si="152"/>
        <v>technology</v>
      </c>
      <c r="R1955" t="str">
        <f t="shared" si="153"/>
        <v>hardware</v>
      </c>
      <c r="S1955">
        <f t="shared" si="154"/>
        <v>2012</v>
      </c>
    </row>
    <row r="1956" spans="1:19" ht="3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s="17">
        <f t="shared" si="150"/>
        <v>6.9894800000000004</v>
      </c>
      <c r="G1956" t="s">
        <v>8218</v>
      </c>
      <c r="H1956" t="s">
        <v>8223</v>
      </c>
      <c r="I1956" t="s">
        <v>8245</v>
      </c>
      <c r="J1956">
        <v>1457758800</v>
      </c>
      <c r="K1956" s="10">
        <v>1453730176</v>
      </c>
      <c r="L1956" s="15">
        <f t="shared" si="151"/>
        <v>42394.580740740741</v>
      </c>
      <c r="M1956" t="b">
        <v>1</v>
      </c>
      <c r="N1956">
        <v>415</v>
      </c>
      <c r="O1956" t="b">
        <v>1</v>
      </c>
      <c r="P1956" t="s">
        <v>8293</v>
      </c>
      <c r="Q1956" t="str">
        <f t="shared" si="152"/>
        <v>technology</v>
      </c>
      <c r="R1956" t="str">
        <f t="shared" si="153"/>
        <v>hardware</v>
      </c>
      <c r="S1956">
        <f t="shared" si="154"/>
        <v>2016</v>
      </c>
    </row>
    <row r="1957" spans="1:19" ht="46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s="17">
        <f t="shared" si="150"/>
        <v>3.9859528571428569</v>
      </c>
      <c r="G1957" t="s">
        <v>8218</v>
      </c>
      <c r="H1957" t="s">
        <v>8223</v>
      </c>
      <c r="I1957" t="s">
        <v>8245</v>
      </c>
      <c r="J1957">
        <v>1337799600</v>
      </c>
      <c r="K1957" s="10">
        <v>1334989881</v>
      </c>
      <c r="L1957" s="15">
        <f t="shared" si="151"/>
        <v>41020.271770833337</v>
      </c>
      <c r="M1957" t="b">
        <v>1</v>
      </c>
      <c r="N1957">
        <v>290</v>
      </c>
      <c r="O1957" t="b">
        <v>1</v>
      </c>
      <c r="P1957" t="s">
        <v>8293</v>
      </c>
      <c r="Q1957" t="str">
        <f t="shared" si="152"/>
        <v>technology</v>
      </c>
      <c r="R1957" t="str">
        <f t="shared" si="153"/>
        <v>hardware</v>
      </c>
      <c r="S1957">
        <f t="shared" si="154"/>
        <v>2012</v>
      </c>
    </row>
    <row r="1958" spans="1:19" ht="46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s="17">
        <f t="shared" si="150"/>
        <v>2.9403333333333332</v>
      </c>
      <c r="G1958" t="s">
        <v>8218</v>
      </c>
      <c r="H1958" t="s">
        <v>8223</v>
      </c>
      <c r="I1958" t="s">
        <v>8245</v>
      </c>
      <c r="J1958">
        <v>1429391405</v>
      </c>
      <c r="K1958" s="10">
        <v>1425507005</v>
      </c>
      <c r="L1958" s="15">
        <f t="shared" si="151"/>
        <v>42067.923668981486</v>
      </c>
      <c r="M1958" t="b">
        <v>1</v>
      </c>
      <c r="N1958">
        <v>365</v>
      </c>
      <c r="O1958" t="b">
        <v>1</v>
      </c>
      <c r="P1958" t="s">
        <v>8293</v>
      </c>
      <c r="Q1958" t="str">
        <f t="shared" si="152"/>
        <v>technology</v>
      </c>
      <c r="R1958" t="str">
        <f t="shared" si="153"/>
        <v>hardware</v>
      </c>
      <c r="S1958">
        <f t="shared" si="154"/>
        <v>2015</v>
      </c>
    </row>
    <row r="1959" spans="1:19" ht="3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s="17">
        <f t="shared" si="150"/>
        <v>1.6750470000000002</v>
      </c>
      <c r="G1959" t="s">
        <v>8218</v>
      </c>
      <c r="H1959" t="s">
        <v>8223</v>
      </c>
      <c r="I1959" t="s">
        <v>8245</v>
      </c>
      <c r="J1959">
        <v>1351304513</v>
      </c>
      <c r="K1959" s="10">
        <v>1348712513</v>
      </c>
      <c r="L1959" s="15">
        <f t="shared" si="151"/>
        <v>41179.098530092597</v>
      </c>
      <c r="M1959" t="b">
        <v>1</v>
      </c>
      <c r="N1959">
        <v>660</v>
      </c>
      <c r="O1959" t="b">
        <v>1</v>
      </c>
      <c r="P1959" t="s">
        <v>8293</v>
      </c>
      <c r="Q1959" t="str">
        <f t="shared" si="152"/>
        <v>technology</v>
      </c>
      <c r="R1959" t="str">
        <f t="shared" si="153"/>
        <v>hardware</v>
      </c>
      <c r="S1959">
        <f t="shared" si="154"/>
        <v>2012</v>
      </c>
    </row>
    <row r="1960" spans="1:19" ht="46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s="17">
        <f t="shared" si="150"/>
        <v>14.355717142857143</v>
      </c>
      <c r="G1960" t="s">
        <v>8218</v>
      </c>
      <c r="H1960" t="s">
        <v>8223</v>
      </c>
      <c r="I1960" t="s">
        <v>8245</v>
      </c>
      <c r="J1960">
        <v>1364078561</v>
      </c>
      <c r="K1960" s="10">
        <v>1361490161</v>
      </c>
      <c r="L1960" s="15">
        <f t="shared" si="151"/>
        <v>41326.987974537034</v>
      </c>
      <c r="M1960" t="b">
        <v>1</v>
      </c>
      <c r="N1960">
        <v>1356</v>
      </c>
      <c r="O1960" t="b">
        <v>1</v>
      </c>
      <c r="P1960" t="s">
        <v>8293</v>
      </c>
      <c r="Q1960" t="str">
        <f t="shared" si="152"/>
        <v>technology</v>
      </c>
      <c r="R1960" t="str">
        <f t="shared" si="153"/>
        <v>hardware</v>
      </c>
      <c r="S1960">
        <f t="shared" si="154"/>
        <v>2013</v>
      </c>
    </row>
    <row r="1961" spans="1:19" ht="46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s="17">
        <f t="shared" si="150"/>
        <v>1.5673440000000001</v>
      </c>
      <c r="G1961" t="s">
        <v>8218</v>
      </c>
      <c r="H1961" t="s">
        <v>8223</v>
      </c>
      <c r="I1961" t="s">
        <v>8245</v>
      </c>
      <c r="J1961">
        <v>1412121600</v>
      </c>
      <c r="K1961" s="10">
        <v>1408565860</v>
      </c>
      <c r="L1961" s="15">
        <f t="shared" si="151"/>
        <v>41871.845601851848</v>
      </c>
      <c r="M1961" t="b">
        <v>1</v>
      </c>
      <c r="N1961">
        <v>424</v>
      </c>
      <c r="O1961" t="b">
        <v>1</v>
      </c>
      <c r="P1961" t="s">
        <v>8293</v>
      </c>
      <c r="Q1961" t="str">
        <f t="shared" si="152"/>
        <v>technology</v>
      </c>
      <c r="R1961" t="str">
        <f t="shared" si="153"/>
        <v>hardware</v>
      </c>
      <c r="S1961">
        <f t="shared" si="154"/>
        <v>2014</v>
      </c>
    </row>
    <row r="1962" spans="1:19" ht="46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s="17">
        <f t="shared" si="150"/>
        <v>1.1790285714285715</v>
      </c>
      <c r="G1962" t="s">
        <v>8218</v>
      </c>
      <c r="H1962" t="s">
        <v>8234</v>
      </c>
      <c r="I1962" t="s">
        <v>8254</v>
      </c>
      <c r="J1962">
        <v>1419151341</v>
      </c>
      <c r="K1962" s="10">
        <v>1416559341</v>
      </c>
      <c r="L1962" s="15">
        <f t="shared" si="151"/>
        <v>41964.362743055557</v>
      </c>
      <c r="M1962" t="b">
        <v>1</v>
      </c>
      <c r="N1962">
        <v>33</v>
      </c>
      <c r="O1962" t="b">
        <v>1</v>
      </c>
      <c r="P1962" t="s">
        <v>8293</v>
      </c>
      <c r="Q1962" t="str">
        <f t="shared" si="152"/>
        <v>technology</v>
      </c>
      <c r="R1962" t="str">
        <f t="shared" si="153"/>
        <v>hardware</v>
      </c>
      <c r="S1962">
        <f t="shared" si="154"/>
        <v>2014</v>
      </c>
    </row>
    <row r="1963" spans="1:19" ht="46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s="17">
        <f t="shared" si="150"/>
        <v>11.053811999999999</v>
      </c>
      <c r="G1963" t="s">
        <v>8218</v>
      </c>
      <c r="H1963" t="s">
        <v>8223</v>
      </c>
      <c r="I1963" t="s">
        <v>8245</v>
      </c>
      <c r="J1963">
        <v>1349495940</v>
      </c>
      <c r="K1963" s="10">
        <v>1346042417</v>
      </c>
      <c r="L1963" s="15">
        <f t="shared" si="151"/>
        <v>41148.194641203707</v>
      </c>
      <c r="M1963" t="b">
        <v>1</v>
      </c>
      <c r="N1963">
        <v>1633</v>
      </c>
      <c r="O1963" t="b">
        <v>1</v>
      </c>
      <c r="P1963" t="s">
        <v>8293</v>
      </c>
      <c r="Q1963" t="str">
        <f t="shared" si="152"/>
        <v>technology</v>
      </c>
      <c r="R1963" t="str">
        <f t="shared" si="153"/>
        <v>hardware</v>
      </c>
      <c r="S1963">
        <f t="shared" si="154"/>
        <v>2012</v>
      </c>
    </row>
    <row r="1964" spans="1:19" ht="46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s="17">
        <f t="shared" si="150"/>
        <v>1.9292499999999999</v>
      </c>
      <c r="G1964" t="s">
        <v>8218</v>
      </c>
      <c r="H1964" t="s">
        <v>8223</v>
      </c>
      <c r="I1964" t="s">
        <v>8245</v>
      </c>
      <c r="J1964">
        <v>1400006636</v>
      </c>
      <c r="K1964" s="10">
        <v>1397414636</v>
      </c>
      <c r="L1964" s="15">
        <f t="shared" si="151"/>
        <v>41742.780509259261</v>
      </c>
      <c r="M1964" t="b">
        <v>1</v>
      </c>
      <c r="N1964">
        <v>306</v>
      </c>
      <c r="O1964" t="b">
        <v>1</v>
      </c>
      <c r="P1964" t="s">
        <v>8293</v>
      </c>
      <c r="Q1964" t="str">
        <f t="shared" si="152"/>
        <v>technology</v>
      </c>
      <c r="R1964" t="str">
        <f t="shared" si="153"/>
        <v>hardware</v>
      </c>
      <c r="S1964">
        <f t="shared" si="154"/>
        <v>2014</v>
      </c>
    </row>
    <row r="1965" spans="1:19" ht="46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s="17">
        <f t="shared" si="150"/>
        <v>1.268842105263158</v>
      </c>
      <c r="G1965" t="s">
        <v>8218</v>
      </c>
      <c r="H1965" t="s">
        <v>8224</v>
      </c>
      <c r="I1965" t="s">
        <v>8246</v>
      </c>
      <c r="J1965">
        <v>1410862734</v>
      </c>
      <c r="K1965" s="10">
        <v>1407838734</v>
      </c>
      <c r="L1965" s="15">
        <f t="shared" si="151"/>
        <v>41863.429791666669</v>
      </c>
      <c r="M1965" t="b">
        <v>1</v>
      </c>
      <c r="N1965">
        <v>205</v>
      </c>
      <c r="O1965" t="b">
        <v>1</v>
      </c>
      <c r="P1965" t="s">
        <v>8293</v>
      </c>
      <c r="Q1965" t="str">
        <f t="shared" si="152"/>
        <v>technology</v>
      </c>
      <c r="R1965" t="str">
        <f t="shared" si="153"/>
        <v>hardware</v>
      </c>
      <c r="S1965">
        <f t="shared" si="154"/>
        <v>2014</v>
      </c>
    </row>
    <row r="1966" spans="1:19" ht="46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s="17">
        <f t="shared" si="150"/>
        <v>2.5957748878923765</v>
      </c>
      <c r="G1966" t="s">
        <v>8218</v>
      </c>
      <c r="H1966" t="s">
        <v>8236</v>
      </c>
      <c r="I1966" t="s">
        <v>8248</v>
      </c>
      <c r="J1966">
        <v>1461306772</v>
      </c>
      <c r="K1966" s="10">
        <v>1458714772</v>
      </c>
      <c r="L1966" s="15">
        <f t="shared" si="151"/>
        <v>42452.272824074069</v>
      </c>
      <c r="M1966" t="b">
        <v>1</v>
      </c>
      <c r="N1966">
        <v>1281</v>
      </c>
      <c r="O1966" t="b">
        <v>1</v>
      </c>
      <c r="P1966" t="s">
        <v>8293</v>
      </c>
      <c r="Q1966" t="str">
        <f t="shared" si="152"/>
        <v>technology</v>
      </c>
      <c r="R1966" t="str">
        <f t="shared" si="153"/>
        <v>hardware</v>
      </c>
      <c r="S1966">
        <f t="shared" si="154"/>
        <v>2016</v>
      </c>
    </row>
    <row r="1967" spans="1:19" ht="46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s="17">
        <f t="shared" si="150"/>
        <v>2.6227999999999998</v>
      </c>
      <c r="G1967" t="s">
        <v>8218</v>
      </c>
      <c r="H1967" t="s">
        <v>8223</v>
      </c>
      <c r="I1967" t="s">
        <v>8245</v>
      </c>
      <c r="J1967">
        <v>1326330000</v>
      </c>
      <c r="K1967" s="10">
        <v>1324433310</v>
      </c>
      <c r="L1967" s="15">
        <f t="shared" si="151"/>
        <v>40898.089236111111</v>
      </c>
      <c r="M1967" t="b">
        <v>1</v>
      </c>
      <c r="N1967">
        <v>103</v>
      </c>
      <c r="O1967" t="b">
        <v>1</v>
      </c>
      <c r="P1967" t="s">
        <v>8293</v>
      </c>
      <c r="Q1967" t="str">
        <f t="shared" si="152"/>
        <v>technology</v>
      </c>
      <c r="R1967" t="str">
        <f t="shared" si="153"/>
        <v>hardware</v>
      </c>
      <c r="S1967">
        <f t="shared" si="154"/>
        <v>2011</v>
      </c>
    </row>
    <row r="1968" spans="1:19" ht="46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s="17">
        <f t="shared" si="150"/>
        <v>2.0674309000000002</v>
      </c>
      <c r="G1968" t="s">
        <v>8218</v>
      </c>
      <c r="H1968" t="s">
        <v>8223</v>
      </c>
      <c r="I1968" t="s">
        <v>8245</v>
      </c>
      <c r="J1968">
        <v>1408021098</v>
      </c>
      <c r="K1968" s="10">
        <v>1405429098</v>
      </c>
      <c r="L1968" s="15">
        <f t="shared" si="151"/>
        <v>41835.540486111109</v>
      </c>
      <c r="M1968" t="b">
        <v>1</v>
      </c>
      <c r="N1968">
        <v>1513</v>
      </c>
      <c r="O1968" t="b">
        <v>1</v>
      </c>
      <c r="P1968" t="s">
        <v>8293</v>
      </c>
      <c r="Q1968" t="str">
        <f t="shared" si="152"/>
        <v>technology</v>
      </c>
      <c r="R1968" t="str">
        <f t="shared" si="153"/>
        <v>hardware</v>
      </c>
      <c r="S1968">
        <f t="shared" si="154"/>
        <v>2014</v>
      </c>
    </row>
    <row r="1969" spans="1:19" ht="46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s="17">
        <f t="shared" si="150"/>
        <v>3.7012999999999998</v>
      </c>
      <c r="G1969" t="s">
        <v>8218</v>
      </c>
      <c r="H1969" t="s">
        <v>8223</v>
      </c>
      <c r="I1969" t="s">
        <v>8245</v>
      </c>
      <c r="J1969">
        <v>1398959729</v>
      </c>
      <c r="K1969" s="10">
        <v>1396367729</v>
      </c>
      <c r="L1969" s="15">
        <f t="shared" si="151"/>
        <v>41730.663530092592</v>
      </c>
      <c r="M1969" t="b">
        <v>1</v>
      </c>
      <c r="N1969">
        <v>405</v>
      </c>
      <c r="O1969" t="b">
        <v>1</v>
      </c>
      <c r="P1969" t="s">
        <v>8293</v>
      </c>
      <c r="Q1969" t="str">
        <f t="shared" si="152"/>
        <v>technology</v>
      </c>
      <c r="R1969" t="str">
        <f t="shared" si="153"/>
        <v>hardware</v>
      </c>
      <c r="S1969">
        <f t="shared" si="154"/>
        <v>2014</v>
      </c>
    </row>
    <row r="1970" spans="1:19" ht="3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s="17">
        <f t="shared" si="150"/>
        <v>2.8496600000000001</v>
      </c>
      <c r="G1970" t="s">
        <v>8218</v>
      </c>
      <c r="H1970" t="s">
        <v>8223</v>
      </c>
      <c r="I1970" t="s">
        <v>8245</v>
      </c>
      <c r="J1970">
        <v>1480777515</v>
      </c>
      <c r="K1970" s="10">
        <v>1478095515</v>
      </c>
      <c r="L1970" s="15">
        <f t="shared" si="151"/>
        <v>42676.586979166663</v>
      </c>
      <c r="M1970" t="b">
        <v>1</v>
      </c>
      <c r="N1970">
        <v>510</v>
      </c>
      <c r="O1970" t="b">
        <v>1</v>
      </c>
      <c r="P1970" t="s">
        <v>8293</v>
      </c>
      <c r="Q1970" t="str">
        <f t="shared" si="152"/>
        <v>technology</v>
      </c>
      <c r="R1970" t="str">
        <f t="shared" si="153"/>
        <v>hardware</v>
      </c>
      <c r="S1970">
        <f t="shared" si="154"/>
        <v>2016</v>
      </c>
    </row>
    <row r="1971" spans="1:19" ht="46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s="17">
        <f t="shared" si="150"/>
        <v>5.7907999999999999</v>
      </c>
      <c r="G1971" t="s">
        <v>8218</v>
      </c>
      <c r="H1971" t="s">
        <v>8224</v>
      </c>
      <c r="I1971" t="s">
        <v>8246</v>
      </c>
      <c r="J1971">
        <v>1470423668</v>
      </c>
      <c r="K1971" s="10">
        <v>1467831668</v>
      </c>
      <c r="L1971" s="15">
        <f t="shared" si="151"/>
        <v>42557.792453703703</v>
      </c>
      <c r="M1971" t="b">
        <v>1</v>
      </c>
      <c r="N1971">
        <v>1887</v>
      </c>
      <c r="O1971" t="b">
        <v>1</v>
      </c>
      <c r="P1971" t="s">
        <v>8293</v>
      </c>
      <c r="Q1971" t="str">
        <f t="shared" si="152"/>
        <v>technology</v>
      </c>
      <c r="R1971" t="str">
        <f t="shared" si="153"/>
        <v>hardware</v>
      </c>
      <c r="S1971">
        <f t="shared" si="154"/>
        <v>2016</v>
      </c>
    </row>
    <row r="1972" spans="1:19" ht="46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s="17">
        <f t="shared" si="150"/>
        <v>11.318</v>
      </c>
      <c r="G1972" t="s">
        <v>8218</v>
      </c>
      <c r="H1972" t="s">
        <v>8223</v>
      </c>
      <c r="I1972" t="s">
        <v>8245</v>
      </c>
      <c r="J1972">
        <v>1366429101</v>
      </c>
      <c r="K1972" s="10">
        <v>1361248701</v>
      </c>
      <c r="L1972" s="15">
        <f t="shared" si="151"/>
        <v>41324.193298611113</v>
      </c>
      <c r="M1972" t="b">
        <v>1</v>
      </c>
      <c r="N1972">
        <v>701</v>
      </c>
      <c r="O1972" t="b">
        <v>1</v>
      </c>
      <c r="P1972" t="s">
        <v>8293</v>
      </c>
      <c r="Q1972" t="str">
        <f t="shared" si="152"/>
        <v>technology</v>
      </c>
      <c r="R1972" t="str">
        <f t="shared" si="153"/>
        <v>hardware</v>
      </c>
      <c r="S1972">
        <f t="shared" si="154"/>
        <v>2013</v>
      </c>
    </row>
    <row r="1973" spans="1:19" ht="46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s="17">
        <f t="shared" si="150"/>
        <v>2.6302771750000002</v>
      </c>
      <c r="G1973" t="s">
        <v>8218</v>
      </c>
      <c r="H1973" t="s">
        <v>8223</v>
      </c>
      <c r="I1973" t="s">
        <v>8245</v>
      </c>
      <c r="J1973">
        <v>1384488000</v>
      </c>
      <c r="K1973" s="10">
        <v>1381752061</v>
      </c>
      <c r="L1973" s="15">
        <f t="shared" si="151"/>
        <v>41561.500706018516</v>
      </c>
      <c r="M1973" t="b">
        <v>1</v>
      </c>
      <c r="N1973">
        <v>3863</v>
      </c>
      <c r="O1973" t="b">
        <v>1</v>
      </c>
      <c r="P1973" t="s">
        <v>8293</v>
      </c>
      <c r="Q1973" t="str">
        <f t="shared" si="152"/>
        <v>technology</v>
      </c>
      <c r="R1973" t="str">
        <f t="shared" si="153"/>
        <v>hardware</v>
      </c>
      <c r="S1973">
        <f t="shared" si="154"/>
        <v>2013</v>
      </c>
    </row>
    <row r="1974" spans="1:19" ht="46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s="17">
        <f t="shared" si="150"/>
        <v>6.7447999999999997</v>
      </c>
      <c r="G1974" t="s">
        <v>8218</v>
      </c>
      <c r="H1974" t="s">
        <v>8223</v>
      </c>
      <c r="I1974" t="s">
        <v>8245</v>
      </c>
      <c r="J1974">
        <v>1353201444</v>
      </c>
      <c r="K1974" s="10">
        <v>1350605844</v>
      </c>
      <c r="L1974" s="15">
        <f t="shared" si="151"/>
        <v>41201.012083333335</v>
      </c>
      <c r="M1974" t="b">
        <v>1</v>
      </c>
      <c r="N1974">
        <v>238</v>
      </c>
      <c r="O1974" t="b">
        <v>1</v>
      </c>
      <c r="P1974" t="s">
        <v>8293</v>
      </c>
      <c r="Q1974" t="str">
        <f t="shared" si="152"/>
        <v>technology</v>
      </c>
      <c r="R1974" t="str">
        <f t="shared" si="153"/>
        <v>hardware</v>
      </c>
      <c r="S1974">
        <f t="shared" si="154"/>
        <v>2012</v>
      </c>
    </row>
    <row r="1975" spans="1:19" ht="46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s="17">
        <f t="shared" si="150"/>
        <v>2.5683081313131315</v>
      </c>
      <c r="G1975" t="s">
        <v>8218</v>
      </c>
      <c r="H1975" t="s">
        <v>8223</v>
      </c>
      <c r="I1975" t="s">
        <v>8245</v>
      </c>
      <c r="J1975">
        <v>1470466800</v>
      </c>
      <c r="K1975" s="10">
        <v>1467134464</v>
      </c>
      <c r="L1975" s="15">
        <f t="shared" si="151"/>
        <v>42549.722962962958</v>
      </c>
      <c r="M1975" t="b">
        <v>1</v>
      </c>
      <c r="N1975">
        <v>2051</v>
      </c>
      <c r="O1975" t="b">
        <v>1</v>
      </c>
      <c r="P1975" t="s">
        <v>8293</v>
      </c>
      <c r="Q1975" t="str">
        <f t="shared" si="152"/>
        <v>technology</v>
      </c>
      <c r="R1975" t="str">
        <f t="shared" si="153"/>
        <v>hardware</v>
      </c>
      <c r="S1975">
        <f t="shared" si="154"/>
        <v>2016</v>
      </c>
    </row>
    <row r="1976" spans="1:19" ht="46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s="17">
        <f t="shared" si="150"/>
        <v>3.7549600000000001</v>
      </c>
      <c r="G1976" t="s">
        <v>8218</v>
      </c>
      <c r="H1976" t="s">
        <v>8224</v>
      </c>
      <c r="I1976" t="s">
        <v>8246</v>
      </c>
      <c r="J1976">
        <v>1376899269</v>
      </c>
      <c r="K1976" s="10">
        <v>1371715269</v>
      </c>
      <c r="L1976" s="15">
        <f t="shared" si="151"/>
        <v>41445.334131944444</v>
      </c>
      <c r="M1976" t="b">
        <v>1</v>
      </c>
      <c r="N1976">
        <v>402</v>
      </c>
      <c r="O1976" t="b">
        <v>1</v>
      </c>
      <c r="P1976" t="s">
        <v>8293</v>
      </c>
      <c r="Q1976" t="str">
        <f t="shared" si="152"/>
        <v>technology</v>
      </c>
      <c r="R1976" t="str">
        <f t="shared" si="153"/>
        <v>hardware</v>
      </c>
      <c r="S1976">
        <f t="shared" si="154"/>
        <v>2013</v>
      </c>
    </row>
    <row r="1977" spans="1:19" ht="3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s="17">
        <f t="shared" si="150"/>
        <v>2.0870837499999997</v>
      </c>
      <c r="G1977" t="s">
        <v>8218</v>
      </c>
      <c r="H1977" t="s">
        <v>8223</v>
      </c>
      <c r="I1977" t="s">
        <v>8245</v>
      </c>
      <c r="J1977">
        <v>1362938851</v>
      </c>
      <c r="K1977" s="10">
        <v>1360346851</v>
      </c>
      <c r="L1977" s="15">
        <f t="shared" si="151"/>
        <v>41313.755219907405</v>
      </c>
      <c r="M1977" t="b">
        <v>1</v>
      </c>
      <c r="N1977">
        <v>253</v>
      </c>
      <c r="O1977" t="b">
        <v>1</v>
      </c>
      <c r="P1977" t="s">
        <v>8293</v>
      </c>
      <c r="Q1977" t="str">
        <f t="shared" si="152"/>
        <v>technology</v>
      </c>
      <c r="R1977" t="str">
        <f t="shared" si="153"/>
        <v>hardware</v>
      </c>
      <c r="S1977">
        <f t="shared" si="154"/>
        <v>2013</v>
      </c>
    </row>
    <row r="1978" spans="1:19" ht="3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s="17">
        <f t="shared" si="150"/>
        <v>3.4660000000000002</v>
      </c>
      <c r="G1978" t="s">
        <v>8218</v>
      </c>
      <c r="H1978" t="s">
        <v>8224</v>
      </c>
      <c r="I1978" t="s">
        <v>8246</v>
      </c>
      <c r="J1978">
        <v>1373751325</v>
      </c>
      <c r="K1978" s="10">
        <v>1371159325</v>
      </c>
      <c r="L1978" s="15">
        <f t="shared" si="151"/>
        <v>41438.899594907409</v>
      </c>
      <c r="M1978" t="b">
        <v>1</v>
      </c>
      <c r="N1978">
        <v>473</v>
      </c>
      <c r="O1978" t="b">
        <v>1</v>
      </c>
      <c r="P1978" t="s">
        <v>8293</v>
      </c>
      <c r="Q1978" t="str">
        <f t="shared" si="152"/>
        <v>technology</v>
      </c>
      <c r="R1978" t="str">
        <f t="shared" si="153"/>
        <v>hardware</v>
      </c>
      <c r="S1978">
        <f t="shared" si="154"/>
        <v>2013</v>
      </c>
    </row>
    <row r="1979" spans="1:19" ht="3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s="17">
        <f t="shared" si="150"/>
        <v>4.0232999999999999</v>
      </c>
      <c r="G1979" t="s">
        <v>8218</v>
      </c>
      <c r="H1979" t="s">
        <v>8223</v>
      </c>
      <c r="I1979" t="s">
        <v>8245</v>
      </c>
      <c r="J1979">
        <v>1450511940</v>
      </c>
      <c r="K1979" s="10">
        <v>1446527540</v>
      </c>
      <c r="L1979" s="15">
        <f t="shared" si="151"/>
        <v>42311.216898148152</v>
      </c>
      <c r="M1979" t="b">
        <v>1</v>
      </c>
      <c r="N1979">
        <v>821</v>
      </c>
      <c r="O1979" t="b">
        <v>1</v>
      </c>
      <c r="P1979" t="s">
        <v>8293</v>
      </c>
      <c r="Q1979" t="str">
        <f t="shared" si="152"/>
        <v>technology</v>
      </c>
      <c r="R1979" t="str">
        <f t="shared" si="153"/>
        <v>hardware</v>
      </c>
      <c r="S1979">
        <f t="shared" si="154"/>
        <v>2015</v>
      </c>
    </row>
    <row r="1980" spans="1:19" ht="46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s="17">
        <f t="shared" si="150"/>
        <v>10.2684514</v>
      </c>
      <c r="G1980" t="s">
        <v>8218</v>
      </c>
      <c r="H1980" t="s">
        <v>8223</v>
      </c>
      <c r="I1980" t="s">
        <v>8245</v>
      </c>
      <c r="J1980">
        <v>1339484400</v>
      </c>
      <c r="K1980" s="10">
        <v>1336627492</v>
      </c>
      <c r="L1980" s="15">
        <f t="shared" si="151"/>
        <v>41039.225601851853</v>
      </c>
      <c r="M1980" t="b">
        <v>1</v>
      </c>
      <c r="N1980">
        <v>388</v>
      </c>
      <c r="O1980" t="b">
        <v>1</v>
      </c>
      <c r="P1980" t="s">
        <v>8293</v>
      </c>
      <c r="Q1980" t="str">
        <f t="shared" si="152"/>
        <v>technology</v>
      </c>
      <c r="R1980" t="str">
        <f t="shared" si="153"/>
        <v>hardware</v>
      </c>
      <c r="S1980">
        <f t="shared" si="154"/>
        <v>2012</v>
      </c>
    </row>
    <row r="1981" spans="1:19" ht="3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s="17">
        <f t="shared" si="150"/>
        <v>1.14901155</v>
      </c>
      <c r="G1981" t="s">
        <v>8218</v>
      </c>
      <c r="H1981" t="s">
        <v>8223</v>
      </c>
      <c r="I1981" t="s">
        <v>8245</v>
      </c>
      <c r="J1981">
        <v>1447909140</v>
      </c>
      <c r="K1981" s="10">
        <v>1444734146</v>
      </c>
      <c r="L1981" s="15">
        <f t="shared" si="151"/>
        <v>42290.460023148145</v>
      </c>
      <c r="M1981" t="b">
        <v>1</v>
      </c>
      <c r="N1981">
        <v>813</v>
      </c>
      <c r="O1981" t="b">
        <v>1</v>
      </c>
      <c r="P1981" t="s">
        <v>8293</v>
      </c>
      <c r="Q1981" t="str">
        <f t="shared" si="152"/>
        <v>technology</v>
      </c>
      <c r="R1981" t="str">
        <f t="shared" si="153"/>
        <v>hardware</v>
      </c>
      <c r="S1981">
        <f t="shared" si="154"/>
        <v>2015</v>
      </c>
    </row>
    <row r="1982" spans="1:19" ht="3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s="17">
        <f t="shared" si="150"/>
        <v>3.5482402000000004</v>
      </c>
      <c r="G1982" t="s">
        <v>8218</v>
      </c>
      <c r="H1982" t="s">
        <v>8235</v>
      </c>
      <c r="I1982" t="s">
        <v>8248</v>
      </c>
      <c r="J1982">
        <v>1459684862</v>
      </c>
      <c r="K1982" s="10">
        <v>1456232462</v>
      </c>
      <c r="L1982" s="15">
        <f t="shared" si="151"/>
        <v>42423.542384259257</v>
      </c>
      <c r="M1982" t="b">
        <v>1</v>
      </c>
      <c r="N1982">
        <v>1945</v>
      </c>
      <c r="O1982" t="b">
        <v>1</v>
      </c>
      <c r="P1982" t="s">
        <v>8293</v>
      </c>
      <c r="Q1982" t="str">
        <f t="shared" si="152"/>
        <v>technology</v>
      </c>
      <c r="R1982" t="str">
        <f t="shared" si="153"/>
        <v>hardware</v>
      </c>
      <c r="S1982">
        <f t="shared" si="154"/>
        <v>2016</v>
      </c>
    </row>
    <row r="1983" spans="1:19" ht="46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s="17">
        <f t="shared" si="150"/>
        <v>5.0799999999999998E-2</v>
      </c>
      <c r="G1983" t="s">
        <v>8220</v>
      </c>
      <c r="H1983" t="s">
        <v>8228</v>
      </c>
      <c r="I1983" t="s">
        <v>8250</v>
      </c>
      <c r="J1983">
        <v>1404926665</v>
      </c>
      <c r="K1983" s="10">
        <v>1402334665</v>
      </c>
      <c r="L1983" s="15">
        <f t="shared" si="151"/>
        <v>41799.725289351853</v>
      </c>
      <c r="M1983" t="b">
        <v>0</v>
      </c>
      <c r="N1983">
        <v>12</v>
      </c>
      <c r="O1983" t="b">
        <v>0</v>
      </c>
      <c r="P1983" t="s">
        <v>8294</v>
      </c>
      <c r="Q1983" t="str">
        <f t="shared" si="152"/>
        <v>photography</v>
      </c>
      <c r="R1983" t="str">
        <f t="shared" si="153"/>
        <v>people</v>
      </c>
      <c r="S1983">
        <f t="shared" si="154"/>
        <v>2014</v>
      </c>
    </row>
    <row r="1984" spans="1:19" ht="3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s="17">
        <f t="shared" si="150"/>
        <v>0</v>
      </c>
      <c r="G1984" t="s">
        <v>8220</v>
      </c>
      <c r="H1984" t="s">
        <v>8230</v>
      </c>
      <c r="I1984" t="s">
        <v>8251</v>
      </c>
      <c r="J1984">
        <v>1480863887</v>
      </c>
      <c r="K1984" s="10">
        <v>1478268287</v>
      </c>
      <c r="L1984" s="15">
        <f t="shared" si="151"/>
        <v>42678.586655092593</v>
      </c>
      <c r="M1984" t="b">
        <v>0</v>
      </c>
      <c r="N1984">
        <v>0</v>
      </c>
      <c r="O1984" t="b">
        <v>0</v>
      </c>
      <c r="P1984" t="s">
        <v>8294</v>
      </c>
      <c r="Q1984" t="str">
        <f t="shared" si="152"/>
        <v>photography</v>
      </c>
      <c r="R1984" t="str">
        <f t="shared" si="153"/>
        <v>people</v>
      </c>
      <c r="S1984">
        <f t="shared" si="154"/>
        <v>2016</v>
      </c>
    </row>
    <row r="1985" spans="1:19" ht="46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s="17">
        <f t="shared" si="150"/>
        <v>4.2999999999999997E-2</v>
      </c>
      <c r="G1985" t="s">
        <v>8220</v>
      </c>
      <c r="H1985" t="s">
        <v>8223</v>
      </c>
      <c r="I1985" t="s">
        <v>8245</v>
      </c>
      <c r="J1985">
        <v>1472799600</v>
      </c>
      <c r="K1985" s="10">
        <v>1470874618</v>
      </c>
      <c r="L1985" s="15">
        <f t="shared" si="151"/>
        <v>42593.011782407411</v>
      </c>
      <c r="M1985" t="b">
        <v>0</v>
      </c>
      <c r="N1985">
        <v>16</v>
      </c>
      <c r="O1985" t="b">
        <v>0</v>
      </c>
      <c r="P1985" t="s">
        <v>8294</v>
      </c>
      <c r="Q1985" t="str">
        <f t="shared" si="152"/>
        <v>photography</v>
      </c>
      <c r="R1985" t="str">
        <f t="shared" si="153"/>
        <v>people</v>
      </c>
      <c r="S1985">
        <f t="shared" si="154"/>
        <v>2016</v>
      </c>
    </row>
    <row r="1986" spans="1:19" ht="6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s="17">
        <f t="shared" si="150"/>
        <v>0.21146666666666666</v>
      </c>
      <c r="G1986" t="s">
        <v>8220</v>
      </c>
      <c r="H1986" t="s">
        <v>8223</v>
      </c>
      <c r="I1986" t="s">
        <v>8245</v>
      </c>
      <c r="J1986">
        <v>1417377481</v>
      </c>
      <c r="K1986" s="10">
        <v>1412189881</v>
      </c>
      <c r="L1986" s="15">
        <f t="shared" si="151"/>
        <v>41913.790289351848</v>
      </c>
      <c r="M1986" t="b">
        <v>0</v>
      </c>
      <c r="N1986">
        <v>7</v>
      </c>
      <c r="O1986" t="b">
        <v>0</v>
      </c>
      <c r="P1986" t="s">
        <v>8294</v>
      </c>
      <c r="Q1986" t="str">
        <f t="shared" si="152"/>
        <v>photography</v>
      </c>
      <c r="R1986" t="str">
        <f t="shared" si="153"/>
        <v>people</v>
      </c>
      <c r="S1986">
        <f t="shared" si="154"/>
        <v>2014</v>
      </c>
    </row>
    <row r="1987" spans="1:19" ht="46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s="17">
        <f t="shared" ref="F1987:F2050" si="155">E1987/D1987</f>
        <v>3.1875000000000001E-2</v>
      </c>
      <c r="G1987" t="s">
        <v>8220</v>
      </c>
      <c r="H1987" t="s">
        <v>8224</v>
      </c>
      <c r="I1987" t="s">
        <v>8246</v>
      </c>
      <c r="J1987">
        <v>1470178800</v>
      </c>
      <c r="K1987" s="10">
        <v>1467650771</v>
      </c>
      <c r="L1987" s="15">
        <f t="shared" ref="L1987:L2050" si="156">(K1987/86400)+ DATE(1970,1,1)</f>
        <v>42555.698738425926</v>
      </c>
      <c r="M1987" t="b">
        <v>0</v>
      </c>
      <c r="N1987">
        <v>4</v>
      </c>
      <c r="O1987" t="b">
        <v>0</v>
      </c>
      <c r="P1987" t="s">
        <v>8294</v>
      </c>
      <c r="Q1987" t="str">
        <f t="shared" ref="Q1987:Q2050" si="157">LEFT(P1987, SEARCH("/",P1987)-1)</f>
        <v>photography</v>
      </c>
      <c r="R1987" t="str">
        <f t="shared" ref="R1987:R2050" si="158">RIGHT(P1987,LEN(P1987)-FIND("/",P1987))</f>
        <v>people</v>
      </c>
      <c r="S1987">
        <f t="shared" ref="S1987:S2050" si="159">YEAR(L1987)</f>
        <v>2016</v>
      </c>
    </row>
    <row r="1988" spans="1:19" ht="46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s="17">
        <f t="shared" si="155"/>
        <v>5.0000000000000001E-4</v>
      </c>
      <c r="G1988" t="s">
        <v>8220</v>
      </c>
      <c r="H1988" t="s">
        <v>8224</v>
      </c>
      <c r="I1988" t="s">
        <v>8246</v>
      </c>
      <c r="J1988">
        <v>1457947483</v>
      </c>
      <c r="K1988" s="10">
        <v>1455359083</v>
      </c>
      <c r="L1988" s="15">
        <f t="shared" si="156"/>
        <v>42413.433831018519</v>
      </c>
      <c r="M1988" t="b">
        <v>0</v>
      </c>
      <c r="N1988">
        <v>1</v>
      </c>
      <c r="O1988" t="b">
        <v>0</v>
      </c>
      <c r="P1988" t="s">
        <v>8294</v>
      </c>
      <c r="Q1988" t="str">
        <f t="shared" si="157"/>
        <v>photography</v>
      </c>
      <c r="R1988" t="str">
        <f t="shared" si="158"/>
        <v>people</v>
      </c>
      <c r="S1988">
        <f t="shared" si="159"/>
        <v>2016</v>
      </c>
    </row>
    <row r="1989" spans="1:19" ht="3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s="17">
        <f t="shared" si="155"/>
        <v>0.42472727272727273</v>
      </c>
      <c r="G1989" t="s">
        <v>8220</v>
      </c>
      <c r="H1989" t="s">
        <v>8224</v>
      </c>
      <c r="I1989" t="s">
        <v>8246</v>
      </c>
      <c r="J1989">
        <v>1425223276</v>
      </c>
      <c r="K1989" s="10">
        <v>1422631276</v>
      </c>
      <c r="L1989" s="15">
        <f t="shared" si="156"/>
        <v>42034.639768518522</v>
      </c>
      <c r="M1989" t="b">
        <v>0</v>
      </c>
      <c r="N1989">
        <v>28</v>
      </c>
      <c r="O1989" t="b">
        <v>0</v>
      </c>
      <c r="P1989" t="s">
        <v>8294</v>
      </c>
      <c r="Q1989" t="str">
        <f t="shared" si="157"/>
        <v>photography</v>
      </c>
      <c r="R1989" t="str">
        <f t="shared" si="158"/>
        <v>people</v>
      </c>
      <c r="S1989">
        <f t="shared" si="159"/>
        <v>2015</v>
      </c>
    </row>
    <row r="1990" spans="1:19" ht="16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s="17">
        <f t="shared" si="155"/>
        <v>4.1666666666666666E-3</v>
      </c>
      <c r="G1990" t="s">
        <v>8220</v>
      </c>
      <c r="H1990" t="s">
        <v>8223</v>
      </c>
      <c r="I1990" t="s">
        <v>8245</v>
      </c>
      <c r="J1990">
        <v>1440094742</v>
      </c>
      <c r="K1990" s="10">
        <v>1437502742</v>
      </c>
      <c r="L1990" s="15">
        <f t="shared" si="156"/>
        <v>42206.763217592597</v>
      </c>
      <c r="M1990" t="b">
        <v>0</v>
      </c>
      <c r="N1990">
        <v>1</v>
      </c>
      <c r="O1990" t="b">
        <v>0</v>
      </c>
      <c r="P1990" t="s">
        <v>8294</v>
      </c>
      <c r="Q1990" t="str">
        <f t="shared" si="157"/>
        <v>photography</v>
      </c>
      <c r="R1990" t="str">
        <f t="shared" si="158"/>
        <v>people</v>
      </c>
      <c r="S1990">
        <f t="shared" si="159"/>
        <v>2015</v>
      </c>
    </row>
    <row r="1991" spans="1:19" ht="46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s="17">
        <f t="shared" si="155"/>
        <v>0.01</v>
      </c>
      <c r="G1991" t="s">
        <v>8220</v>
      </c>
      <c r="H1991" t="s">
        <v>8223</v>
      </c>
      <c r="I1991" t="s">
        <v>8245</v>
      </c>
      <c r="J1991">
        <v>1481473208</v>
      </c>
      <c r="K1991" s="10">
        <v>1478881208</v>
      </c>
      <c r="L1991" s="15">
        <f t="shared" si="156"/>
        <v>42685.680648148147</v>
      </c>
      <c r="M1991" t="b">
        <v>0</v>
      </c>
      <c r="N1991">
        <v>1</v>
      </c>
      <c r="O1991" t="b">
        <v>0</v>
      </c>
      <c r="P1991" t="s">
        <v>8294</v>
      </c>
      <c r="Q1991" t="str">
        <f t="shared" si="157"/>
        <v>photography</v>
      </c>
      <c r="R1991" t="str">
        <f t="shared" si="158"/>
        <v>people</v>
      </c>
      <c r="S1991">
        <f t="shared" si="159"/>
        <v>2016</v>
      </c>
    </row>
    <row r="1992" spans="1:19" ht="46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s="17">
        <f t="shared" si="155"/>
        <v>0.16966666666666666</v>
      </c>
      <c r="G1992" t="s">
        <v>8220</v>
      </c>
      <c r="H1992" t="s">
        <v>8223</v>
      </c>
      <c r="I1992" t="s">
        <v>8245</v>
      </c>
      <c r="J1992">
        <v>1455338532</v>
      </c>
      <c r="K1992" s="10">
        <v>1454042532</v>
      </c>
      <c r="L1992" s="15">
        <f t="shared" si="156"/>
        <v>42398.195972222224</v>
      </c>
      <c r="M1992" t="b">
        <v>0</v>
      </c>
      <c r="N1992">
        <v>5</v>
      </c>
      <c r="O1992" t="b">
        <v>0</v>
      </c>
      <c r="P1992" t="s">
        <v>8294</v>
      </c>
      <c r="Q1992" t="str">
        <f t="shared" si="157"/>
        <v>photography</v>
      </c>
      <c r="R1992" t="str">
        <f t="shared" si="158"/>
        <v>people</v>
      </c>
      <c r="S1992">
        <f t="shared" si="159"/>
        <v>2016</v>
      </c>
    </row>
    <row r="1993" spans="1:19" ht="3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s="17">
        <f t="shared" si="155"/>
        <v>7.0000000000000007E-2</v>
      </c>
      <c r="G1993" t="s">
        <v>8220</v>
      </c>
      <c r="H1993" t="s">
        <v>8223</v>
      </c>
      <c r="I1993" t="s">
        <v>8245</v>
      </c>
      <c r="J1993">
        <v>1435958786</v>
      </c>
      <c r="K1993" s="10">
        <v>1434144386</v>
      </c>
      <c r="L1993" s="15">
        <f t="shared" si="156"/>
        <v>42167.89335648148</v>
      </c>
      <c r="M1993" t="b">
        <v>0</v>
      </c>
      <c r="N1993">
        <v>3</v>
      </c>
      <c r="O1993" t="b">
        <v>0</v>
      </c>
      <c r="P1993" t="s">
        <v>8294</v>
      </c>
      <c r="Q1993" t="str">
        <f t="shared" si="157"/>
        <v>photography</v>
      </c>
      <c r="R1993" t="str">
        <f t="shared" si="158"/>
        <v>people</v>
      </c>
      <c r="S1993">
        <f t="shared" si="159"/>
        <v>2015</v>
      </c>
    </row>
    <row r="1994" spans="1:19" ht="3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s="17">
        <f t="shared" si="155"/>
        <v>1.3333333333333333E-3</v>
      </c>
      <c r="G1994" t="s">
        <v>8220</v>
      </c>
      <c r="H1994" t="s">
        <v>8223</v>
      </c>
      <c r="I1994" t="s">
        <v>8245</v>
      </c>
      <c r="J1994">
        <v>1424229991</v>
      </c>
      <c r="K1994" s="10">
        <v>1421637991</v>
      </c>
      <c r="L1994" s="15">
        <f t="shared" si="156"/>
        <v>42023.143414351856</v>
      </c>
      <c r="M1994" t="b">
        <v>0</v>
      </c>
      <c r="N1994">
        <v>2</v>
      </c>
      <c r="O1994" t="b">
        <v>0</v>
      </c>
      <c r="P1994" t="s">
        <v>8294</v>
      </c>
      <c r="Q1994" t="str">
        <f t="shared" si="157"/>
        <v>photography</v>
      </c>
      <c r="R1994" t="str">
        <f t="shared" si="158"/>
        <v>people</v>
      </c>
      <c r="S1994">
        <f t="shared" si="159"/>
        <v>2015</v>
      </c>
    </row>
    <row r="1995" spans="1:19" ht="46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s="17">
        <f t="shared" si="155"/>
        <v>0</v>
      </c>
      <c r="G1995" t="s">
        <v>8220</v>
      </c>
      <c r="H1995" t="s">
        <v>8224</v>
      </c>
      <c r="I1995" t="s">
        <v>8246</v>
      </c>
      <c r="J1995">
        <v>1450706837</v>
      </c>
      <c r="K1995" s="10">
        <v>1448114837</v>
      </c>
      <c r="L1995" s="15">
        <f t="shared" si="156"/>
        <v>42329.588391203702</v>
      </c>
      <c r="M1995" t="b">
        <v>0</v>
      </c>
      <c r="N1995">
        <v>0</v>
      </c>
      <c r="O1995" t="b">
        <v>0</v>
      </c>
      <c r="P1995" t="s">
        <v>8294</v>
      </c>
      <c r="Q1995" t="str">
        <f t="shared" si="157"/>
        <v>photography</v>
      </c>
      <c r="R1995" t="str">
        <f t="shared" si="158"/>
        <v>people</v>
      </c>
      <c r="S1995">
        <f t="shared" si="159"/>
        <v>2015</v>
      </c>
    </row>
    <row r="1996" spans="1:19" ht="46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s="17">
        <f t="shared" si="155"/>
        <v>0</v>
      </c>
      <c r="G1996" t="s">
        <v>8220</v>
      </c>
      <c r="H1996" t="s">
        <v>8223</v>
      </c>
      <c r="I1996" t="s">
        <v>8245</v>
      </c>
      <c r="J1996">
        <v>1481072942</v>
      </c>
      <c r="K1996" s="10">
        <v>1475885342</v>
      </c>
      <c r="L1996" s="15">
        <f t="shared" si="156"/>
        <v>42651.006273148145</v>
      </c>
      <c r="M1996" t="b">
        <v>0</v>
      </c>
      <c r="N1996">
        <v>0</v>
      </c>
      <c r="O1996" t="b">
        <v>0</v>
      </c>
      <c r="P1996" t="s">
        <v>8294</v>
      </c>
      <c r="Q1996" t="str">
        <f t="shared" si="157"/>
        <v>photography</v>
      </c>
      <c r="R1996" t="str">
        <f t="shared" si="158"/>
        <v>people</v>
      </c>
      <c r="S1996">
        <f t="shared" si="159"/>
        <v>2016</v>
      </c>
    </row>
    <row r="1997" spans="1:19" ht="46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s="17">
        <f t="shared" si="155"/>
        <v>7.8E-2</v>
      </c>
      <c r="G1997" t="s">
        <v>8220</v>
      </c>
      <c r="H1997" t="s">
        <v>8228</v>
      </c>
      <c r="I1997" t="s">
        <v>8250</v>
      </c>
      <c r="J1997">
        <v>1437082736</v>
      </c>
      <c r="K1997" s="10">
        <v>1435354736</v>
      </c>
      <c r="L1997" s="15">
        <f t="shared" si="156"/>
        <v>42181.902037037042</v>
      </c>
      <c r="M1997" t="b">
        <v>0</v>
      </c>
      <c r="N1997">
        <v>3</v>
      </c>
      <c r="O1997" t="b">
        <v>0</v>
      </c>
      <c r="P1997" t="s">
        <v>8294</v>
      </c>
      <c r="Q1997" t="str">
        <f t="shared" si="157"/>
        <v>photography</v>
      </c>
      <c r="R1997" t="str">
        <f t="shared" si="158"/>
        <v>people</v>
      </c>
      <c r="S1997">
        <f t="shared" si="159"/>
        <v>2015</v>
      </c>
    </row>
    <row r="1998" spans="1:19" ht="46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s="17">
        <f t="shared" si="155"/>
        <v>0</v>
      </c>
      <c r="G1998" t="s">
        <v>8220</v>
      </c>
      <c r="H1998" t="s">
        <v>8223</v>
      </c>
      <c r="I1998" t="s">
        <v>8245</v>
      </c>
      <c r="J1998">
        <v>1405021211</v>
      </c>
      <c r="K1998" s="10">
        <v>1402429211</v>
      </c>
      <c r="L1998" s="15">
        <f t="shared" si="156"/>
        <v>41800.819571759261</v>
      </c>
      <c r="M1998" t="b">
        <v>0</v>
      </c>
      <c r="N1998">
        <v>0</v>
      </c>
      <c r="O1998" t="b">
        <v>0</v>
      </c>
      <c r="P1998" t="s">
        <v>8294</v>
      </c>
      <c r="Q1998" t="str">
        <f t="shared" si="157"/>
        <v>photography</v>
      </c>
      <c r="R1998" t="str">
        <f t="shared" si="158"/>
        <v>people</v>
      </c>
      <c r="S1998">
        <f t="shared" si="159"/>
        <v>2014</v>
      </c>
    </row>
    <row r="1999" spans="1:19" ht="46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s="17">
        <f t="shared" si="155"/>
        <v>0</v>
      </c>
      <c r="G1999" t="s">
        <v>8220</v>
      </c>
      <c r="H1999" t="s">
        <v>8223</v>
      </c>
      <c r="I1999" t="s">
        <v>8245</v>
      </c>
      <c r="J1999">
        <v>1409091612</v>
      </c>
      <c r="K1999" s="10">
        <v>1406499612</v>
      </c>
      <c r="L1999" s="15">
        <f t="shared" si="156"/>
        <v>41847.930694444447</v>
      </c>
      <c r="M1999" t="b">
        <v>0</v>
      </c>
      <c r="N1999">
        <v>0</v>
      </c>
      <c r="O1999" t="b">
        <v>0</v>
      </c>
      <c r="P1999" t="s">
        <v>8294</v>
      </c>
      <c r="Q1999" t="str">
        <f t="shared" si="157"/>
        <v>photography</v>
      </c>
      <c r="R1999" t="str">
        <f t="shared" si="158"/>
        <v>people</v>
      </c>
      <c r="S1999">
        <f t="shared" si="159"/>
        <v>2014</v>
      </c>
    </row>
    <row r="2000" spans="1:19" ht="46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s="17">
        <f t="shared" si="155"/>
        <v>0.26200000000000001</v>
      </c>
      <c r="G2000" t="s">
        <v>8220</v>
      </c>
      <c r="H2000" t="s">
        <v>8223</v>
      </c>
      <c r="I2000" t="s">
        <v>8245</v>
      </c>
      <c r="J2000">
        <v>1406861438</v>
      </c>
      <c r="K2000" s="10">
        <v>1402973438</v>
      </c>
      <c r="L2000" s="15">
        <f t="shared" si="156"/>
        <v>41807.118495370371</v>
      </c>
      <c r="M2000" t="b">
        <v>0</v>
      </c>
      <c r="N2000">
        <v>3</v>
      </c>
      <c r="O2000" t="b">
        <v>0</v>
      </c>
      <c r="P2000" t="s">
        <v>8294</v>
      </c>
      <c r="Q2000" t="str">
        <f t="shared" si="157"/>
        <v>photography</v>
      </c>
      <c r="R2000" t="str">
        <f t="shared" si="158"/>
        <v>people</v>
      </c>
      <c r="S2000">
        <f t="shared" si="159"/>
        <v>2014</v>
      </c>
    </row>
    <row r="2001" spans="1:19" ht="3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s="17">
        <f t="shared" si="155"/>
        <v>7.6129032258064515E-3</v>
      </c>
      <c r="G2001" t="s">
        <v>8220</v>
      </c>
      <c r="H2001" t="s">
        <v>8224</v>
      </c>
      <c r="I2001" t="s">
        <v>8246</v>
      </c>
      <c r="J2001">
        <v>1415882108</v>
      </c>
      <c r="K2001" s="10">
        <v>1413286508</v>
      </c>
      <c r="L2001" s="15">
        <f t="shared" si="156"/>
        <v>41926.482731481483</v>
      </c>
      <c r="M2001" t="b">
        <v>0</v>
      </c>
      <c r="N2001">
        <v>7</v>
      </c>
      <c r="O2001" t="b">
        <v>0</v>
      </c>
      <c r="P2001" t="s">
        <v>8294</v>
      </c>
      <c r="Q2001" t="str">
        <f t="shared" si="157"/>
        <v>photography</v>
      </c>
      <c r="R2001" t="str">
        <f t="shared" si="158"/>
        <v>people</v>
      </c>
      <c r="S2001">
        <f t="shared" si="159"/>
        <v>2014</v>
      </c>
    </row>
    <row r="2002" spans="1:19" ht="46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s="17">
        <f t="shared" si="155"/>
        <v>0.125</v>
      </c>
      <c r="G2002" t="s">
        <v>8220</v>
      </c>
      <c r="H2002" t="s">
        <v>8228</v>
      </c>
      <c r="I2002" t="s">
        <v>8250</v>
      </c>
      <c r="J2002">
        <v>1452120613</v>
      </c>
      <c r="K2002" s="10">
        <v>1449528613</v>
      </c>
      <c r="L2002" s="15">
        <f t="shared" si="156"/>
        <v>42345.951539351852</v>
      </c>
      <c r="M2002" t="b">
        <v>0</v>
      </c>
      <c r="N2002">
        <v>25</v>
      </c>
      <c r="O2002" t="b">
        <v>0</v>
      </c>
      <c r="P2002" t="s">
        <v>8294</v>
      </c>
      <c r="Q2002" t="str">
        <f t="shared" si="157"/>
        <v>photography</v>
      </c>
      <c r="R2002" t="str">
        <f t="shared" si="158"/>
        <v>people</v>
      </c>
      <c r="S2002">
        <f t="shared" si="159"/>
        <v>2015</v>
      </c>
    </row>
    <row r="2003" spans="1:19" ht="3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s="17">
        <f t="shared" si="155"/>
        <v>3.8212909090909091</v>
      </c>
      <c r="G2003" t="s">
        <v>8218</v>
      </c>
      <c r="H2003" t="s">
        <v>8235</v>
      </c>
      <c r="I2003" t="s">
        <v>8248</v>
      </c>
      <c r="J2003">
        <v>1434139200</v>
      </c>
      <c r="K2003" s="10">
        <v>1431406916</v>
      </c>
      <c r="L2003" s="15">
        <f t="shared" si="156"/>
        <v>42136.209675925929</v>
      </c>
      <c r="M2003" t="b">
        <v>1</v>
      </c>
      <c r="N2003">
        <v>1637</v>
      </c>
      <c r="O2003" t="b">
        <v>1</v>
      </c>
      <c r="P2003" t="s">
        <v>8293</v>
      </c>
      <c r="Q2003" t="str">
        <f t="shared" si="157"/>
        <v>technology</v>
      </c>
      <c r="R2003" t="str">
        <f t="shared" si="158"/>
        <v>hardware</v>
      </c>
      <c r="S2003">
        <f t="shared" si="159"/>
        <v>2015</v>
      </c>
    </row>
    <row r="2004" spans="1:19" ht="46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s="17">
        <f t="shared" si="155"/>
        <v>2.1679422000000002</v>
      </c>
      <c r="G2004" t="s">
        <v>8218</v>
      </c>
      <c r="H2004" t="s">
        <v>8223</v>
      </c>
      <c r="I2004" t="s">
        <v>8245</v>
      </c>
      <c r="J2004">
        <v>1485191143</v>
      </c>
      <c r="K2004" s="10">
        <v>1482599143</v>
      </c>
      <c r="L2004" s="15">
        <f t="shared" si="156"/>
        <v>42728.71230324074</v>
      </c>
      <c r="M2004" t="b">
        <v>1</v>
      </c>
      <c r="N2004">
        <v>1375</v>
      </c>
      <c r="O2004" t="b">
        <v>1</v>
      </c>
      <c r="P2004" t="s">
        <v>8293</v>
      </c>
      <c r="Q2004" t="str">
        <f t="shared" si="157"/>
        <v>technology</v>
      </c>
      <c r="R2004" t="str">
        <f t="shared" si="158"/>
        <v>hardware</v>
      </c>
      <c r="S2004">
        <f t="shared" si="159"/>
        <v>2016</v>
      </c>
    </row>
    <row r="2005" spans="1:19" ht="46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s="17">
        <f t="shared" si="155"/>
        <v>3.12</v>
      </c>
      <c r="G2005" t="s">
        <v>8218</v>
      </c>
      <c r="H2005" t="s">
        <v>8223</v>
      </c>
      <c r="I2005" t="s">
        <v>8245</v>
      </c>
      <c r="J2005">
        <v>1278111600</v>
      </c>
      <c r="K2005" s="10">
        <v>1276830052</v>
      </c>
      <c r="L2005" s="15">
        <f t="shared" si="156"/>
        <v>40347.125601851854</v>
      </c>
      <c r="M2005" t="b">
        <v>1</v>
      </c>
      <c r="N2005">
        <v>17</v>
      </c>
      <c r="O2005" t="b">
        <v>1</v>
      </c>
      <c r="P2005" t="s">
        <v>8293</v>
      </c>
      <c r="Q2005" t="str">
        <f t="shared" si="157"/>
        <v>technology</v>
      </c>
      <c r="R2005" t="str">
        <f t="shared" si="158"/>
        <v>hardware</v>
      </c>
      <c r="S2005">
        <f t="shared" si="159"/>
        <v>2010</v>
      </c>
    </row>
    <row r="2006" spans="1:19" ht="46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s="17">
        <f t="shared" si="155"/>
        <v>2.3442048</v>
      </c>
      <c r="G2006" t="s">
        <v>8218</v>
      </c>
      <c r="H2006" t="s">
        <v>8223</v>
      </c>
      <c r="I2006" t="s">
        <v>8245</v>
      </c>
      <c r="J2006">
        <v>1405002663</v>
      </c>
      <c r="K2006" s="10">
        <v>1402410663</v>
      </c>
      <c r="L2006" s="15">
        <f t="shared" si="156"/>
        <v>41800.604895833334</v>
      </c>
      <c r="M2006" t="b">
        <v>1</v>
      </c>
      <c r="N2006">
        <v>354</v>
      </c>
      <c r="O2006" t="b">
        <v>1</v>
      </c>
      <c r="P2006" t="s">
        <v>8293</v>
      </c>
      <c r="Q2006" t="str">
        <f t="shared" si="157"/>
        <v>technology</v>
      </c>
      <c r="R2006" t="str">
        <f t="shared" si="158"/>
        <v>hardware</v>
      </c>
      <c r="S2006">
        <f t="shared" si="159"/>
        <v>2014</v>
      </c>
    </row>
    <row r="2007" spans="1:19" ht="46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s="17">
        <f t="shared" si="155"/>
        <v>1.236801</v>
      </c>
      <c r="G2007" t="s">
        <v>8218</v>
      </c>
      <c r="H2007" t="s">
        <v>8223</v>
      </c>
      <c r="I2007" t="s">
        <v>8245</v>
      </c>
      <c r="J2007">
        <v>1381895940</v>
      </c>
      <c r="K2007" s="10">
        <v>1379532618</v>
      </c>
      <c r="L2007" s="15">
        <f t="shared" si="156"/>
        <v>41535.812708333331</v>
      </c>
      <c r="M2007" t="b">
        <v>1</v>
      </c>
      <c r="N2007">
        <v>191</v>
      </c>
      <c r="O2007" t="b">
        <v>1</v>
      </c>
      <c r="P2007" t="s">
        <v>8293</v>
      </c>
      <c r="Q2007" t="str">
        <f t="shared" si="157"/>
        <v>technology</v>
      </c>
      <c r="R2007" t="str">
        <f t="shared" si="158"/>
        <v>hardware</v>
      </c>
      <c r="S2007">
        <f t="shared" si="159"/>
        <v>2013</v>
      </c>
    </row>
    <row r="2008" spans="1:19" ht="46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s="17">
        <f t="shared" si="155"/>
        <v>2.4784000000000002</v>
      </c>
      <c r="G2008" t="s">
        <v>8218</v>
      </c>
      <c r="H2008" t="s">
        <v>8223</v>
      </c>
      <c r="I2008" t="s">
        <v>8245</v>
      </c>
      <c r="J2008">
        <v>1417611645</v>
      </c>
      <c r="K2008" s="10">
        <v>1414584045</v>
      </c>
      <c r="L2008" s="15">
        <f t="shared" si="156"/>
        <v>41941.500520833331</v>
      </c>
      <c r="M2008" t="b">
        <v>1</v>
      </c>
      <c r="N2008">
        <v>303</v>
      </c>
      <c r="O2008" t="b">
        <v>1</v>
      </c>
      <c r="P2008" t="s">
        <v>8293</v>
      </c>
      <c r="Q2008" t="str">
        <f t="shared" si="157"/>
        <v>technology</v>
      </c>
      <c r="R2008" t="str">
        <f t="shared" si="158"/>
        <v>hardware</v>
      </c>
      <c r="S2008">
        <f t="shared" si="159"/>
        <v>2014</v>
      </c>
    </row>
    <row r="2009" spans="1:19" ht="46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s="17">
        <f t="shared" si="155"/>
        <v>1.157092</v>
      </c>
      <c r="G2009" t="s">
        <v>8218</v>
      </c>
      <c r="H2009" t="s">
        <v>8223</v>
      </c>
      <c r="I2009" t="s">
        <v>8245</v>
      </c>
      <c r="J2009">
        <v>1282622400</v>
      </c>
      <c r="K2009" s="10">
        <v>1276891586</v>
      </c>
      <c r="L2009" s="15">
        <f t="shared" si="156"/>
        <v>40347.837800925925</v>
      </c>
      <c r="M2009" t="b">
        <v>1</v>
      </c>
      <c r="N2009">
        <v>137</v>
      </c>
      <c r="O2009" t="b">
        <v>1</v>
      </c>
      <c r="P2009" t="s">
        <v>8293</v>
      </c>
      <c r="Q2009" t="str">
        <f t="shared" si="157"/>
        <v>technology</v>
      </c>
      <c r="R2009" t="str">
        <f t="shared" si="158"/>
        <v>hardware</v>
      </c>
      <c r="S2009">
        <f t="shared" si="159"/>
        <v>2010</v>
      </c>
    </row>
    <row r="2010" spans="1:19" ht="46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s="17">
        <f t="shared" si="155"/>
        <v>1.1707484768810599</v>
      </c>
      <c r="G2010" t="s">
        <v>8218</v>
      </c>
      <c r="H2010" t="s">
        <v>8223</v>
      </c>
      <c r="I2010" t="s">
        <v>8245</v>
      </c>
      <c r="J2010">
        <v>1316442622</v>
      </c>
      <c r="K2010" s="10">
        <v>1312641022</v>
      </c>
      <c r="L2010" s="15">
        <f t="shared" si="156"/>
        <v>40761.604421296295</v>
      </c>
      <c r="M2010" t="b">
        <v>1</v>
      </c>
      <c r="N2010">
        <v>41</v>
      </c>
      <c r="O2010" t="b">
        <v>1</v>
      </c>
      <c r="P2010" t="s">
        <v>8293</v>
      </c>
      <c r="Q2010" t="str">
        <f t="shared" si="157"/>
        <v>technology</v>
      </c>
      <c r="R2010" t="str">
        <f t="shared" si="158"/>
        <v>hardware</v>
      </c>
      <c r="S2010">
        <f t="shared" si="159"/>
        <v>2011</v>
      </c>
    </row>
    <row r="2011" spans="1:19" ht="46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s="17">
        <f t="shared" si="155"/>
        <v>3.05158</v>
      </c>
      <c r="G2011" t="s">
        <v>8218</v>
      </c>
      <c r="H2011" t="s">
        <v>8235</v>
      </c>
      <c r="I2011" t="s">
        <v>8248</v>
      </c>
      <c r="J2011">
        <v>1479890743</v>
      </c>
      <c r="K2011" s="10">
        <v>1476776743</v>
      </c>
      <c r="L2011" s="15">
        <f t="shared" si="156"/>
        <v>42661.323414351849</v>
      </c>
      <c r="M2011" t="b">
        <v>1</v>
      </c>
      <c r="N2011">
        <v>398</v>
      </c>
      <c r="O2011" t="b">
        <v>1</v>
      </c>
      <c r="P2011" t="s">
        <v>8293</v>
      </c>
      <c r="Q2011" t="str">
        <f t="shared" si="157"/>
        <v>technology</v>
      </c>
      <c r="R2011" t="str">
        <f t="shared" si="158"/>
        <v>hardware</v>
      </c>
      <c r="S2011">
        <f t="shared" si="159"/>
        <v>2016</v>
      </c>
    </row>
    <row r="2012" spans="1:19" ht="3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s="17">
        <f t="shared" si="155"/>
        <v>3.2005299999999997</v>
      </c>
      <c r="G2012" t="s">
        <v>8218</v>
      </c>
      <c r="H2012" t="s">
        <v>8223</v>
      </c>
      <c r="I2012" t="s">
        <v>8245</v>
      </c>
      <c r="J2012">
        <v>1471564491</v>
      </c>
      <c r="K2012" s="10">
        <v>1468972491</v>
      </c>
      <c r="L2012" s="15">
        <f t="shared" si="156"/>
        <v>42570.996423611112</v>
      </c>
      <c r="M2012" t="b">
        <v>1</v>
      </c>
      <c r="N2012">
        <v>1737</v>
      </c>
      <c r="O2012" t="b">
        <v>1</v>
      </c>
      <c r="P2012" t="s">
        <v>8293</v>
      </c>
      <c r="Q2012" t="str">
        <f t="shared" si="157"/>
        <v>technology</v>
      </c>
      <c r="R2012" t="str">
        <f t="shared" si="158"/>
        <v>hardware</v>
      </c>
      <c r="S2012">
        <f t="shared" si="159"/>
        <v>2016</v>
      </c>
    </row>
    <row r="2013" spans="1:19" ht="46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s="17">
        <f t="shared" si="155"/>
        <v>8.1956399999999991</v>
      </c>
      <c r="G2013" t="s">
        <v>8218</v>
      </c>
      <c r="H2013" t="s">
        <v>8238</v>
      </c>
      <c r="I2013" t="s">
        <v>8248</v>
      </c>
      <c r="J2013">
        <v>1452553200</v>
      </c>
      <c r="K2013" s="10">
        <v>1449650173</v>
      </c>
      <c r="L2013" s="15">
        <f t="shared" si="156"/>
        <v>42347.358483796299</v>
      </c>
      <c r="M2013" t="b">
        <v>1</v>
      </c>
      <c r="N2013">
        <v>971</v>
      </c>
      <c r="O2013" t="b">
        <v>1</v>
      </c>
      <c r="P2013" t="s">
        <v>8293</v>
      </c>
      <c r="Q2013" t="str">
        <f t="shared" si="157"/>
        <v>technology</v>
      </c>
      <c r="R2013" t="str">
        <f t="shared" si="158"/>
        <v>hardware</v>
      </c>
      <c r="S2013">
        <f t="shared" si="159"/>
        <v>2015</v>
      </c>
    </row>
    <row r="2014" spans="1:19" ht="46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s="17">
        <f t="shared" si="155"/>
        <v>2.3490000000000002</v>
      </c>
      <c r="G2014" t="s">
        <v>8218</v>
      </c>
      <c r="H2014" t="s">
        <v>8223</v>
      </c>
      <c r="I2014" t="s">
        <v>8245</v>
      </c>
      <c r="J2014">
        <v>1423165441</v>
      </c>
      <c r="K2014" s="10">
        <v>1420573441</v>
      </c>
      <c r="L2014" s="15">
        <f t="shared" si="156"/>
        <v>42010.822233796294</v>
      </c>
      <c r="M2014" t="b">
        <v>1</v>
      </c>
      <c r="N2014">
        <v>183</v>
      </c>
      <c r="O2014" t="b">
        <v>1</v>
      </c>
      <c r="P2014" t="s">
        <v>8293</v>
      </c>
      <c r="Q2014" t="str">
        <f t="shared" si="157"/>
        <v>technology</v>
      </c>
      <c r="R2014" t="str">
        <f t="shared" si="158"/>
        <v>hardware</v>
      </c>
      <c r="S2014">
        <f t="shared" si="159"/>
        <v>2015</v>
      </c>
    </row>
    <row r="2015" spans="1:19" ht="46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s="17">
        <f t="shared" si="155"/>
        <v>4.9491375</v>
      </c>
      <c r="G2015" t="s">
        <v>8218</v>
      </c>
      <c r="H2015" t="s">
        <v>8223</v>
      </c>
      <c r="I2015" t="s">
        <v>8245</v>
      </c>
      <c r="J2015">
        <v>1468019014</v>
      </c>
      <c r="K2015" s="10">
        <v>1462835014</v>
      </c>
      <c r="L2015" s="15">
        <f t="shared" si="156"/>
        <v>42499.960810185185</v>
      </c>
      <c r="M2015" t="b">
        <v>1</v>
      </c>
      <c r="N2015">
        <v>4562</v>
      </c>
      <c r="O2015" t="b">
        <v>1</v>
      </c>
      <c r="P2015" t="s">
        <v>8293</v>
      </c>
      <c r="Q2015" t="str">
        <f t="shared" si="157"/>
        <v>technology</v>
      </c>
      <c r="R2015" t="str">
        <f t="shared" si="158"/>
        <v>hardware</v>
      </c>
      <c r="S2015">
        <f t="shared" si="159"/>
        <v>2016</v>
      </c>
    </row>
    <row r="2016" spans="1:19" ht="46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s="17">
        <f t="shared" si="155"/>
        <v>78.137822333333332</v>
      </c>
      <c r="G2016" t="s">
        <v>8218</v>
      </c>
      <c r="H2016" t="s">
        <v>8223</v>
      </c>
      <c r="I2016" t="s">
        <v>8245</v>
      </c>
      <c r="J2016">
        <v>1364184539</v>
      </c>
      <c r="K2016" s="10">
        <v>1361250539</v>
      </c>
      <c r="L2016" s="15">
        <f t="shared" si="156"/>
        <v>41324.214571759258</v>
      </c>
      <c r="M2016" t="b">
        <v>1</v>
      </c>
      <c r="N2016">
        <v>26457</v>
      </c>
      <c r="O2016" t="b">
        <v>1</v>
      </c>
      <c r="P2016" t="s">
        <v>8293</v>
      </c>
      <c r="Q2016" t="str">
        <f t="shared" si="157"/>
        <v>technology</v>
      </c>
      <c r="R2016" t="str">
        <f t="shared" si="158"/>
        <v>hardware</v>
      </c>
      <c r="S2016">
        <f t="shared" si="159"/>
        <v>2013</v>
      </c>
    </row>
    <row r="2017" spans="1:19" ht="46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s="17">
        <f t="shared" si="155"/>
        <v>1.1300013888888889</v>
      </c>
      <c r="G2017" t="s">
        <v>8218</v>
      </c>
      <c r="H2017" t="s">
        <v>8223</v>
      </c>
      <c r="I2017" t="s">
        <v>8245</v>
      </c>
      <c r="J2017">
        <v>1315602163</v>
      </c>
      <c r="K2017" s="10">
        <v>1313010163</v>
      </c>
      <c r="L2017" s="15">
        <f t="shared" si="156"/>
        <v>40765.876886574071</v>
      </c>
      <c r="M2017" t="b">
        <v>1</v>
      </c>
      <c r="N2017">
        <v>162</v>
      </c>
      <c r="O2017" t="b">
        <v>1</v>
      </c>
      <c r="P2017" t="s">
        <v>8293</v>
      </c>
      <c r="Q2017" t="str">
        <f t="shared" si="157"/>
        <v>technology</v>
      </c>
      <c r="R2017" t="str">
        <f t="shared" si="158"/>
        <v>hardware</v>
      </c>
      <c r="S2017">
        <f t="shared" si="159"/>
        <v>2011</v>
      </c>
    </row>
    <row r="2018" spans="1:19" ht="3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s="17">
        <f t="shared" si="155"/>
        <v>9.2154220000000002</v>
      </c>
      <c r="G2018" t="s">
        <v>8218</v>
      </c>
      <c r="H2018" t="s">
        <v>8223</v>
      </c>
      <c r="I2018" t="s">
        <v>8245</v>
      </c>
      <c r="J2018">
        <v>1362863299</v>
      </c>
      <c r="K2018" s="10">
        <v>1360271299</v>
      </c>
      <c r="L2018" s="15">
        <f t="shared" si="156"/>
        <v>41312.880775462967</v>
      </c>
      <c r="M2018" t="b">
        <v>1</v>
      </c>
      <c r="N2018">
        <v>479</v>
      </c>
      <c r="O2018" t="b">
        <v>1</v>
      </c>
      <c r="P2018" t="s">
        <v>8293</v>
      </c>
      <c r="Q2018" t="str">
        <f t="shared" si="157"/>
        <v>technology</v>
      </c>
      <c r="R2018" t="str">
        <f t="shared" si="158"/>
        <v>hardware</v>
      </c>
      <c r="S2018">
        <f t="shared" si="159"/>
        <v>2013</v>
      </c>
    </row>
    <row r="2019" spans="1:19" ht="46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s="17">
        <f t="shared" si="155"/>
        <v>1.2510239999999999</v>
      </c>
      <c r="G2019" t="s">
        <v>8218</v>
      </c>
      <c r="H2019" t="s">
        <v>8223</v>
      </c>
      <c r="I2019" t="s">
        <v>8245</v>
      </c>
      <c r="J2019">
        <v>1332561600</v>
      </c>
      <c r="K2019" s="10">
        <v>1329873755</v>
      </c>
      <c r="L2019" s="15">
        <f t="shared" si="156"/>
        <v>40961.057349537034</v>
      </c>
      <c r="M2019" t="b">
        <v>1</v>
      </c>
      <c r="N2019">
        <v>426</v>
      </c>
      <c r="O2019" t="b">
        <v>1</v>
      </c>
      <c r="P2019" t="s">
        <v>8293</v>
      </c>
      <c r="Q2019" t="str">
        <f t="shared" si="157"/>
        <v>technology</v>
      </c>
      <c r="R2019" t="str">
        <f t="shared" si="158"/>
        <v>hardware</v>
      </c>
      <c r="S2019">
        <f t="shared" si="159"/>
        <v>2012</v>
      </c>
    </row>
    <row r="2020" spans="1:19" ht="46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s="17">
        <f t="shared" si="155"/>
        <v>1.0224343076923077</v>
      </c>
      <c r="G2020" t="s">
        <v>8218</v>
      </c>
      <c r="H2020" t="s">
        <v>8240</v>
      </c>
      <c r="I2020" t="s">
        <v>8248</v>
      </c>
      <c r="J2020">
        <v>1439455609</v>
      </c>
      <c r="K2020" s="10">
        <v>1436863609</v>
      </c>
      <c r="L2020" s="15">
        <f t="shared" si="156"/>
        <v>42199.365844907406</v>
      </c>
      <c r="M2020" t="b">
        <v>1</v>
      </c>
      <c r="N2020">
        <v>450</v>
      </c>
      <c r="O2020" t="b">
        <v>1</v>
      </c>
      <c r="P2020" t="s">
        <v>8293</v>
      </c>
      <c r="Q2020" t="str">
        <f t="shared" si="157"/>
        <v>technology</v>
      </c>
      <c r="R2020" t="str">
        <f t="shared" si="158"/>
        <v>hardware</v>
      </c>
      <c r="S2020">
        <f t="shared" si="159"/>
        <v>2015</v>
      </c>
    </row>
    <row r="2021" spans="1:19" ht="46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s="17">
        <f t="shared" si="155"/>
        <v>4.8490975000000001</v>
      </c>
      <c r="G2021" t="s">
        <v>8218</v>
      </c>
      <c r="H2021" t="s">
        <v>8223</v>
      </c>
      <c r="I2021" t="s">
        <v>8245</v>
      </c>
      <c r="J2021">
        <v>1474563621</v>
      </c>
      <c r="K2021" s="10">
        <v>1471971621</v>
      </c>
      <c r="L2021" s="15">
        <f t="shared" si="156"/>
        <v>42605.70857638889</v>
      </c>
      <c r="M2021" t="b">
        <v>1</v>
      </c>
      <c r="N2021">
        <v>1780</v>
      </c>
      <c r="O2021" t="b">
        <v>1</v>
      </c>
      <c r="P2021" t="s">
        <v>8293</v>
      </c>
      <c r="Q2021" t="str">
        <f t="shared" si="157"/>
        <v>technology</v>
      </c>
      <c r="R2021" t="str">
        <f t="shared" si="158"/>
        <v>hardware</v>
      </c>
      <c r="S2021">
        <f t="shared" si="159"/>
        <v>2016</v>
      </c>
    </row>
    <row r="2022" spans="1:19" ht="46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s="17">
        <f t="shared" si="155"/>
        <v>1.9233333333333333</v>
      </c>
      <c r="G2022" t="s">
        <v>8218</v>
      </c>
      <c r="H2022" t="s">
        <v>8223</v>
      </c>
      <c r="I2022" t="s">
        <v>8245</v>
      </c>
      <c r="J2022">
        <v>1400108640</v>
      </c>
      <c r="K2022" s="10">
        <v>1396923624</v>
      </c>
      <c r="L2022" s="15">
        <f t="shared" si="156"/>
        <v>41737.097500000003</v>
      </c>
      <c r="M2022" t="b">
        <v>1</v>
      </c>
      <c r="N2022">
        <v>122</v>
      </c>
      <c r="O2022" t="b">
        <v>1</v>
      </c>
      <c r="P2022" t="s">
        <v>8293</v>
      </c>
      <c r="Q2022" t="str">
        <f t="shared" si="157"/>
        <v>technology</v>
      </c>
      <c r="R2022" t="str">
        <f t="shared" si="158"/>
        <v>hardware</v>
      </c>
      <c r="S2022">
        <f t="shared" si="159"/>
        <v>2014</v>
      </c>
    </row>
    <row r="2023" spans="1:19" ht="46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s="17">
        <f t="shared" si="155"/>
        <v>2.8109999999999999</v>
      </c>
      <c r="G2023" t="s">
        <v>8218</v>
      </c>
      <c r="H2023" t="s">
        <v>8223</v>
      </c>
      <c r="I2023" t="s">
        <v>8245</v>
      </c>
      <c r="J2023">
        <v>1411522897</v>
      </c>
      <c r="K2023" s="10">
        <v>1407634897</v>
      </c>
      <c r="L2023" s="15">
        <f t="shared" si="156"/>
        <v>41861.070567129631</v>
      </c>
      <c r="M2023" t="b">
        <v>1</v>
      </c>
      <c r="N2023">
        <v>95</v>
      </c>
      <c r="O2023" t="b">
        <v>1</v>
      </c>
      <c r="P2023" t="s">
        <v>8293</v>
      </c>
      <c r="Q2023" t="str">
        <f t="shared" si="157"/>
        <v>technology</v>
      </c>
      <c r="R2023" t="str">
        <f t="shared" si="158"/>
        <v>hardware</v>
      </c>
      <c r="S2023">
        <f t="shared" si="159"/>
        <v>2014</v>
      </c>
    </row>
    <row r="2024" spans="1:19" ht="46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s="17">
        <f t="shared" si="155"/>
        <v>1.2513700000000001</v>
      </c>
      <c r="G2024" t="s">
        <v>8218</v>
      </c>
      <c r="H2024" t="s">
        <v>8223</v>
      </c>
      <c r="I2024" t="s">
        <v>8245</v>
      </c>
      <c r="J2024">
        <v>1465652372</v>
      </c>
      <c r="K2024" s="10">
        <v>1463060372</v>
      </c>
      <c r="L2024" s="15">
        <f t="shared" si="156"/>
        <v>42502.569120370375</v>
      </c>
      <c r="M2024" t="b">
        <v>1</v>
      </c>
      <c r="N2024">
        <v>325</v>
      </c>
      <c r="O2024" t="b">
        <v>1</v>
      </c>
      <c r="P2024" t="s">
        <v>8293</v>
      </c>
      <c r="Q2024" t="str">
        <f t="shared" si="157"/>
        <v>technology</v>
      </c>
      <c r="R2024" t="str">
        <f t="shared" si="158"/>
        <v>hardware</v>
      </c>
      <c r="S2024">
        <f t="shared" si="159"/>
        <v>2016</v>
      </c>
    </row>
    <row r="2025" spans="1:19" ht="46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s="17">
        <f t="shared" si="155"/>
        <v>1.61459</v>
      </c>
      <c r="G2025" t="s">
        <v>8218</v>
      </c>
      <c r="H2025" t="s">
        <v>8223</v>
      </c>
      <c r="I2025" t="s">
        <v>8245</v>
      </c>
      <c r="J2025">
        <v>1434017153</v>
      </c>
      <c r="K2025" s="10">
        <v>1431425153</v>
      </c>
      <c r="L2025" s="15">
        <f t="shared" si="156"/>
        <v>42136.420752314814</v>
      </c>
      <c r="M2025" t="b">
        <v>1</v>
      </c>
      <c r="N2025">
        <v>353</v>
      </c>
      <c r="O2025" t="b">
        <v>1</v>
      </c>
      <c r="P2025" t="s">
        <v>8293</v>
      </c>
      <c r="Q2025" t="str">
        <f t="shared" si="157"/>
        <v>technology</v>
      </c>
      <c r="R2025" t="str">
        <f t="shared" si="158"/>
        <v>hardware</v>
      </c>
      <c r="S2025">
        <f t="shared" si="159"/>
        <v>2015</v>
      </c>
    </row>
    <row r="2026" spans="1:19" ht="46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s="17">
        <f t="shared" si="155"/>
        <v>5.8535000000000004</v>
      </c>
      <c r="G2026" t="s">
        <v>8218</v>
      </c>
      <c r="H2026" t="s">
        <v>8223</v>
      </c>
      <c r="I2026" t="s">
        <v>8245</v>
      </c>
      <c r="J2026">
        <v>1344826800</v>
      </c>
      <c r="K2026" s="10">
        <v>1341875544</v>
      </c>
      <c r="L2026" s="15">
        <f t="shared" si="156"/>
        <v>41099.966944444444</v>
      </c>
      <c r="M2026" t="b">
        <v>1</v>
      </c>
      <c r="N2026">
        <v>105</v>
      </c>
      <c r="O2026" t="b">
        <v>1</v>
      </c>
      <c r="P2026" t="s">
        <v>8293</v>
      </c>
      <c r="Q2026" t="str">
        <f t="shared" si="157"/>
        <v>technology</v>
      </c>
      <c r="R2026" t="str">
        <f t="shared" si="158"/>
        <v>hardware</v>
      </c>
      <c r="S2026">
        <f t="shared" si="159"/>
        <v>2012</v>
      </c>
    </row>
    <row r="2027" spans="1:19" ht="46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s="17">
        <f t="shared" si="155"/>
        <v>2.0114999999999998</v>
      </c>
      <c r="G2027" t="s">
        <v>8218</v>
      </c>
      <c r="H2027" t="s">
        <v>8235</v>
      </c>
      <c r="I2027" t="s">
        <v>8248</v>
      </c>
      <c r="J2027">
        <v>1433996746</v>
      </c>
      <c r="K2027" s="10">
        <v>1431404746</v>
      </c>
      <c r="L2027" s="15">
        <f t="shared" si="156"/>
        <v>42136.184560185182</v>
      </c>
      <c r="M2027" t="b">
        <v>1</v>
      </c>
      <c r="N2027">
        <v>729</v>
      </c>
      <c r="O2027" t="b">
        <v>1</v>
      </c>
      <c r="P2027" t="s">
        <v>8293</v>
      </c>
      <c r="Q2027" t="str">
        <f t="shared" si="157"/>
        <v>technology</v>
      </c>
      <c r="R2027" t="str">
        <f t="shared" si="158"/>
        <v>hardware</v>
      </c>
      <c r="S2027">
        <f t="shared" si="159"/>
        <v>2015</v>
      </c>
    </row>
    <row r="2028" spans="1:19" ht="3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s="17">
        <f t="shared" si="155"/>
        <v>1.3348307999999998</v>
      </c>
      <c r="G2028" t="s">
        <v>8218</v>
      </c>
      <c r="H2028" t="s">
        <v>8223</v>
      </c>
      <c r="I2028" t="s">
        <v>8245</v>
      </c>
      <c r="J2028">
        <v>1398052740</v>
      </c>
      <c r="K2028" s="10">
        <v>1394127585</v>
      </c>
      <c r="L2028" s="15">
        <f t="shared" si="156"/>
        <v>41704.735937500001</v>
      </c>
      <c r="M2028" t="b">
        <v>1</v>
      </c>
      <c r="N2028">
        <v>454</v>
      </c>
      <c r="O2028" t="b">
        <v>1</v>
      </c>
      <c r="P2028" t="s">
        <v>8293</v>
      </c>
      <c r="Q2028" t="str">
        <f t="shared" si="157"/>
        <v>technology</v>
      </c>
      <c r="R2028" t="str">
        <f t="shared" si="158"/>
        <v>hardware</v>
      </c>
      <c r="S2028">
        <f t="shared" si="159"/>
        <v>2014</v>
      </c>
    </row>
    <row r="2029" spans="1:19" ht="46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s="17">
        <f t="shared" si="155"/>
        <v>1.2024900000000001</v>
      </c>
      <c r="G2029" t="s">
        <v>8218</v>
      </c>
      <c r="H2029" t="s">
        <v>8223</v>
      </c>
      <c r="I2029" t="s">
        <v>8245</v>
      </c>
      <c r="J2029">
        <v>1427740319</v>
      </c>
      <c r="K2029" s="10">
        <v>1423855919</v>
      </c>
      <c r="L2029" s="15">
        <f t="shared" si="156"/>
        <v>42048.813877314809</v>
      </c>
      <c r="M2029" t="b">
        <v>1</v>
      </c>
      <c r="N2029">
        <v>539</v>
      </c>
      <c r="O2029" t="b">
        <v>1</v>
      </c>
      <c r="P2029" t="s">
        <v>8293</v>
      </c>
      <c r="Q2029" t="str">
        <f t="shared" si="157"/>
        <v>technology</v>
      </c>
      <c r="R2029" t="str">
        <f t="shared" si="158"/>
        <v>hardware</v>
      </c>
      <c r="S2029">
        <f t="shared" si="159"/>
        <v>2015</v>
      </c>
    </row>
    <row r="2030" spans="1:19" ht="3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s="17">
        <f t="shared" si="155"/>
        <v>1.2616666666666667</v>
      </c>
      <c r="G2030" t="s">
        <v>8218</v>
      </c>
      <c r="H2030" t="s">
        <v>8223</v>
      </c>
      <c r="I2030" t="s">
        <v>8245</v>
      </c>
      <c r="J2030">
        <v>1268690100</v>
      </c>
      <c r="K2030" s="10">
        <v>1265493806</v>
      </c>
      <c r="L2030" s="15">
        <f t="shared" si="156"/>
        <v>40215.919050925928</v>
      </c>
      <c r="M2030" t="b">
        <v>1</v>
      </c>
      <c r="N2030">
        <v>79</v>
      </c>
      <c r="O2030" t="b">
        <v>1</v>
      </c>
      <c r="P2030" t="s">
        <v>8293</v>
      </c>
      <c r="Q2030" t="str">
        <f t="shared" si="157"/>
        <v>technology</v>
      </c>
      <c r="R2030" t="str">
        <f t="shared" si="158"/>
        <v>hardware</v>
      </c>
      <c r="S2030">
        <f t="shared" si="159"/>
        <v>2010</v>
      </c>
    </row>
    <row r="2031" spans="1:19" ht="3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s="17">
        <f t="shared" si="155"/>
        <v>3.6120000000000001</v>
      </c>
      <c r="G2031" t="s">
        <v>8218</v>
      </c>
      <c r="H2031" t="s">
        <v>8223</v>
      </c>
      <c r="I2031" t="s">
        <v>8245</v>
      </c>
      <c r="J2031">
        <v>1409099481</v>
      </c>
      <c r="K2031" s="10">
        <v>1406507481</v>
      </c>
      <c r="L2031" s="15">
        <f t="shared" si="156"/>
        <v>41848.021770833337</v>
      </c>
      <c r="M2031" t="b">
        <v>1</v>
      </c>
      <c r="N2031">
        <v>94</v>
      </c>
      <c r="O2031" t="b">
        <v>1</v>
      </c>
      <c r="P2031" t="s">
        <v>8293</v>
      </c>
      <c r="Q2031" t="str">
        <f t="shared" si="157"/>
        <v>technology</v>
      </c>
      <c r="R2031" t="str">
        <f t="shared" si="158"/>
        <v>hardware</v>
      </c>
      <c r="S2031">
        <f t="shared" si="159"/>
        <v>2014</v>
      </c>
    </row>
    <row r="2032" spans="1:19" ht="46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s="17">
        <f t="shared" si="155"/>
        <v>2.26239013671875</v>
      </c>
      <c r="G2032" t="s">
        <v>8218</v>
      </c>
      <c r="H2032" t="s">
        <v>8224</v>
      </c>
      <c r="I2032" t="s">
        <v>8246</v>
      </c>
      <c r="J2032">
        <v>1354233296</v>
      </c>
      <c r="K2032" s="10">
        <v>1351641296</v>
      </c>
      <c r="L2032" s="15">
        <f t="shared" si="156"/>
        <v>41212.996481481481</v>
      </c>
      <c r="M2032" t="b">
        <v>1</v>
      </c>
      <c r="N2032">
        <v>625</v>
      </c>
      <c r="O2032" t="b">
        <v>1</v>
      </c>
      <c r="P2032" t="s">
        <v>8293</v>
      </c>
      <c r="Q2032" t="str">
        <f t="shared" si="157"/>
        <v>technology</v>
      </c>
      <c r="R2032" t="str">
        <f t="shared" si="158"/>
        <v>hardware</v>
      </c>
      <c r="S2032">
        <f t="shared" si="159"/>
        <v>2012</v>
      </c>
    </row>
    <row r="2033" spans="1:19" ht="3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s="17">
        <f t="shared" si="155"/>
        <v>1.2035</v>
      </c>
      <c r="G2033" t="s">
        <v>8218</v>
      </c>
      <c r="H2033" t="s">
        <v>8232</v>
      </c>
      <c r="I2033" t="s">
        <v>8248</v>
      </c>
      <c r="J2033">
        <v>1420765200</v>
      </c>
      <c r="K2033" s="10">
        <v>1417506853</v>
      </c>
      <c r="L2033" s="15">
        <f t="shared" si="156"/>
        <v>41975.329317129625</v>
      </c>
      <c r="M2033" t="b">
        <v>1</v>
      </c>
      <c r="N2033">
        <v>508</v>
      </c>
      <c r="O2033" t="b">
        <v>1</v>
      </c>
      <c r="P2033" t="s">
        <v>8293</v>
      </c>
      <c r="Q2033" t="str">
        <f t="shared" si="157"/>
        <v>technology</v>
      </c>
      <c r="R2033" t="str">
        <f t="shared" si="158"/>
        <v>hardware</v>
      </c>
      <c r="S2033">
        <f t="shared" si="159"/>
        <v>2014</v>
      </c>
    </row>
    <row r="2034" spans="1:19" ht="46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s="17">
        <f t="shared" si="155"/>
        <v>3.0418799999999999</v>
      </c>
      <c r="G2034" t="s">
        <v>8218</v>
      </c>
      <c r="H2034" t="s">
        <v>8223</v>
      </c>
      <c r="I2034" t="s">
        <v>8245</v>
      </c>
      <c r="J2034">
        <v>1481778000</v>
      </c>
      <c r="K2034" s="10">
        <v>1479216874</v>
      </c>
      <c r="L2034" s="15">
        <f t="shared" si="156"/>
        <v>42689.565671296295</v>
      </c>
      <c r="M2034" t="b">
        <v>1</v>
      </c>
      <c r="N2034">
        <v>531</v>
      </c>
      <c r="O2034" t="b">
        <v>1</v>
      </c>
      <c r="P2034" t="s">
        <v>8293</v>
      </c>
      <c r="Q2034" t="str">
        <f t="shared" si="157"/>
        <v>technology</v>
      </c>
      <c r="R2034" t="str">
        <f t="shared" si="158"/>
        <v>hardware</v>
      </c>
      <c r="S2034">
        <f t="shared" si="159"/>
        <v>2016</v>
      </c>
    </row>
    <row r="2035" spans="1:19" ht="46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s="17">
        <f t="shared" si="155"/>
        <v>1.7867599999999999</v>
      </c>
      <c r="G2035" t="s">
        <v>8218</v>
      </c>
      <c r="H2035" t="s">
        <v>8223</v>
      </c>
      <c r="I2035" t="s">
        <v>8245</v>
      </c>
      <c r="J2035">
        <v>1398477518</v>
      </c>
      <c r="K2035" s="10">
        <v>1395885518</v>
      </c>
      <c r="L2035" s="15">
        <f t="shared" si="156"/>
        <v>41725.082384259258</v>
      </c>
      <c r="M2035" t="b">
        <v>1</v>
      </c>
      <c r="N2035">
        <v>158</v>
      </c>
      <c r="O2035" t="b">
        <v>1</v>
      </c>
      <c r="P2035" t="s">
        <v>8293</v>
      </c>
      <c r="Q2035" t="str">
        <f t="shared" si="157"/>
        <v>technology</v>
      </c>
      <c r="R2035" t="str">
        <f t="shared" si="158"/>
        <v>hardware</v>
      </c>
      <c r="S2035">
        <f t="shared" si="159"/>
        <v>2014</v>
      </c>
    </row>
    <row r="2036" spans="1:19" ht="46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s="17">
        <f t="shared" si="155"/>
        <v>3.868199871794872</v>
      </c>
      <c r="G2036" t="s">
        <v>8218</v>
      </c>
      <c r="H2036" t="s">
        <v>8223</v>
      </c>
      <c r="I2036" t="s">
        <v>8245</v>
      </c>
      <c r="J2036">
        <v>1430981880</v>
      </c>
      <c r="K2036" s="10">
        <v>1426216033</v>
      </c>
      <c r="L2036" s="15">
        <f t="shared" si="156"/>
        <v>42076.130011574074</v>
      </c>
      <c r="M2036" t="b">
        <v>1</v>
      </c>
      <c r="N2036">
        <v>508</v>
      </c>
      <c r="O2036" t="b">
        <v>1</v>
      </c>
      <c r="P2036" t="s">
        <v>8293</v>
      </c>
      <c r="Q2036" t="str">
        <f t="shared" si="157"/>
        <v>technology</v>
      </c>
      <c r="R2036" t="str">
        <f t="shared" si="158"/>
        <v>hardware</v>
      </c>
      <c r="S2036">
        <f t="shared" si="159"/>
        <v>2015</v>
      </c>
    </row>
    <row r="2037" spans="1:19" ht="46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s="17">
        <f t="shared" si="155"/>
        <v>2.1103642500000004</v>
      </c>
      <c r="G2037" t="s">
        <v>8218</v>
      </c>
      <c r="H2037" t="s">
        <v>8223</v>
      </c>
      <c r="I2037" t="s">
        <v>8245</v>
      </c>
      <c r="J2037">
        <v>1450486800</v>
      </c>
      <c r="K2037" s="10">
        <v>1446562807</v>
      </c>
      <c r="L2037" s="15">
        <f t="shared" si="156"/>
        <v>42311.625081018516</v>
      </c>
      <c r="M2037" t="b">
        <v>1</v>
      </c>
      <c r="N2037">
        <v>644</v>
      </c>
      <c r="O2037" t="b">
        <v>1</v>
      </c>
      <c r="P2037" t="s">
        <v>8293</v>
      </c>
      <c r="Q2037" t="str">
        <f t="shared" si="157"/>
        <v>technology</v>
      </c>
      <c r="R2037" t="str">
        <f t="shared" si="158"/>
        <v>hardware</v>
      </c>
      <c r="S2037">
        <f t="shared" si="159"/>
        <v>2015</v>
      </c>
    </row>
    <row r="2038" spans="1:19" ht="46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s="17">
        <f t="shared" si="155"/>
        <v>1.3166833333333334</v>
      </c>
      <c r="G2038" t="s">
        <v>8218</v>
      </c>
      <c r="H2038" t="s">
        <v>8223</v>
      </c>
      <c r="I2038" t="s">
        <v>8245</v>
      </c>
      <c r="J2038">
        <v>1399668319</v>
      </c>
      <c r="K2038" s="10">
        <v>1397076319</v>
      </c>
      <c r="L2038" s="15">
        <f t="shared" si="156"/>
        <v>41738.864803240736</v>
      </c>
      <c r="M2038" t="b">
        <v>1</v>
      </c>
      <c r="N2038">
        <v>848</v>
      </c>
      <c r="O2038" t="b">
        <v>1</v>
      </c>
      <c r="P2038" t="s">
        <v>8293</v>
      </c>
      <c r="Q2038" t="str">
        <f t="shared" si="157"/>
        <v>technology</v>
      </c>
      <c r="R2038" t="str">
        <f t="shared" si="158"/>
        <v>hardware</v>
      </c>
      <c r="S2038">
        <f t="shared" si="159"/>
        <v>2014</v>
      </c>
    </row>
    <row r="2039" spans="1:19" ht="46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s="17">
        <f t="shared" si="155"/>
        <v>3.0047639999999998</v>
      </c>
      <c r="G2039" t="s">
        <v>8218</v>
      </c>
      <c r="H2039" t="s">
        <v>8223</v>
      </c>
      <c r="I2039" t="s">
        <v>8245</v>
      </c>
      <c r="J2039">
        <v>1388383353</v>
      </c>
      <c r="K2039" s="10">
        <v>1383195753</v>
      </c>
      <c r="L2039" s="15">
        <f t="shared" si="156"/>
        <v>41578.210104166668</v>
      </c>
      <c r="M2039" t="b">
        <v>1</v>
      </c>
      <c r="N2039">
        <v>429</v>
      </c>
      <c r="O2039" t="b">
        <v>1</v>
      </c>
      <c r="P2039" t="s">
        <v>8293</v>
      </c>
      <c r="Q2039" t="str">
        <f t="shared" si="157"/>
        <v>technology</v>
      </c>
      <c r="R2039" t="str">
        <f t="shared" si="158"/>
        <v>hardware</v>
      </c>
      <c r="S2039">
        <f t="shared" si="159"/>
        <v>2013</v>
      </c>
    </row>
    <row r="2040" spans="1:19" ht="46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s="17">
        <f t="shared" si="155"/>
        <v>4.2051249999999998</v>
      </c>
      <c r="G2040" t="s">
        <v>8218</v>
      </c>
      <c r="H2040" t="s">
        <v>8224</v>
      </c>
      <c r="I2040" t="s">
        <v>8246</v>
      </c>
      <c r="J2040">
        <v>1372701600</v>
      </c>
      <c r="K2040" s="10">
        <v>1369895421</v>
      </c>
      <c r="L2040" s="15">
        <f t="shared" si="156"/>
        <v>41424.27107638889</v>
      </c>
      <c r="M2040" t="b">
        <v>1</v>
      </c>
      <c r="N2040">
        <v>204</v>
      </c>
      <c r="O2040" t="b">
        <v>1</v>
      </c>
      <c r="P2040" t="s">
        <v>8293</v>
      </c>
      <c r="Q2040" t="str">
        <f t="shared" si="157"/>
        <v>technology</v>
      </c>
      <c r="R2040" t="str">
        <f t="shared" si="158"/>
        <v>hardware</v>
      </c>
      <c r="S2040">
        <f t="shared" si="159"/>
        <v>2013</v>
      </c>
    </row>
    <row r="2041" spans="1:19" ht="3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s="17">
        <f t="shared" si="155"/>
        <v>1.362168</v>
      </c>
      <c r="G2041" t="s">
        <v>8218</v>
      </c>
      <c r="H2041" t="s">
        <v>8223</v>
      </c>
      <c r="I2041" t="s">
        <v>8245</v>
      </c>
      <c r="J2041">
        <v>1480568340</v>
      </c>
      <c r="K2041" s="10">
        <v>1477996325</v>
      </c>
      <c r="L2041" s="15">
        <f t="shared" si="156"/>
        <v>42675.438946759255</v>
      </c>
      <c r="M2041" t="b">
        <v>1</v>
      </c>
      <c r="N2041">
        <v>379</v>
      </c>
      <c r="O2041" t="b">
        <v>1</v>
      </c>
      <c r="P2041" t="s">
        <v>8293</v>
      </c>
      <c r="Q2041" t="str">
        <f t="shared" si="157"/>
        <v>technology</v>
      </c>
      <c r="R2041" t="str">
        <f t="shared" si="158"/>
        <v>hardware</v>
      </c>
      <c r="S2041">
        <f t="shared" si="159"/>
        <v>2016</v>
      </c>
    </row>
    <row r="2042" spans="1:19" ht="3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s="17">
        <f t="shared" si="155"/>
        <v>2.4817133333333334</v>
      </c>
      <c r="G2042" t="s">
        <v>8218</v>
      </c>
      <c r="H2042" t="s">
        <v>8223</v>
      </c>
      <c r="I2042" t="s">
        <v>8245</v>
      </c>
      <c r="J2042">
        <v>1384557303</v>
      </c>
      <c r="K2042" s="10">
        <v>1383257703</v>
      </c>
      <c r="L2042" s="15">
        <f t="shared" si="156"/>
        <v>41578.927118055552</v>
      </c>
      <c r="M2042" t="b">
        <v>1</v>
      </c>
      <c r="N2042">
        <v>271</v>
      </c>
      <c r="O2042" t="b">
        <v>1</v>
      </c>
      <c r="P2042" t="s">
        <v>8293</v>
      </c>
      <c r="Q2042" t="str">
        <f t="shared" si="157"/>
        <v>technology</v>
      </c>
      <c r="R2042" t="str">
        <f t="shared" si="158"/>
        <v>hardware</v>
      </c>
      <c r="S2042">
        <f t="shared" si="159"/>
        <v>2013</v>
      </c>
    </row>
    <row r="2043" spans="1:19" ht="46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s="17">
        <f t="shared" si="155"/>
        <v>1.8186315789473684</v>
      </c>
      <c r="G2043" t="s">
        <v>8218</v>
      </c>
      <c r="H2043" t="s">
        <v>8223</v>
      </c>
      <c r="I2043" t="s">
        <v>8245</v>
      </c>
      <c r="J2043">
        <v>1478785027</v>
      </c>
      <c r="K2043" s="10">
        <v>1476189427</v>
      </c>
      <c r="L2043" s="15">
        <f t="shared" si="156"/>
        <v>42654.525775462964</v>
      </c>
      <c r="M2043" t="b">
        <v>0</v>
      </c>
      <c r="N2043">
        <v>120</v>
      </c>
      <c r="O2043" t="b">
        <v>1</v>
      </c>
      <c r="P2043" t="s">
        <v>8293</v>
      </c>
      <c r="Q2043" t="str">
        <f t="shared" si="157"/>
        <v>technology</v>
      </c>
      <c r="R2043" t="str">
        <f t="shared" si="158"/>
        <v>hardware</v>
      </c>
      <c r="S2043">
        <f t="shared" si="159"/>
        <v>2016</v>
      </c>
    </row>
    <row r="2044" spans="1:19" ht="46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s="17">
        <f t="shared" si="155"/>
        <v>1.2353000000000001</v>
      </c>
      <c r="G2044" t="s">
        <v>8218</v>
      </c>
      <c r="H2044" t="s">
        <v>8223</v>
      </c>
      <c r="I2044" t="s">
        <v>8245</v>
      </c>
      <c r="J2044">
        <v>1453481974</v>
      </c>
      <c r="K2044" s="10">
        <v>1448297974</v>
      </c>
      <c r="L2044" s="15">
        <f t="shared" si="156"/>
        <v>42331.708032407405</v>
      </c>
      <c r="M2044" t="b">
        <v>0</v>
      </c>
      <c r="N2044">
        <v>140</v>
      </c>
      <c r="O2044" t="b">
        <v>1</v>
      </c>
      <c r="P2044" t="s">
        <v>8293</v>
      </c>
      <c r="Q2044" t="str">
        <f t="shared" si="157"/>
        <v>technology</v>
      </c>
      <c r="R2044" t="str">
        <f t="shared" si="158"/>
        <v>hardware</v>
      </c>
      <c r="S2044">
        <f t="shared" si="159"/>
        <v>2015</v>
      </c>
    </row>
    <row r="2045" spans="1:19" ht="46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s="17">
        <f t="shared" si="155"/>
        <v>5.0620938628158845</v>
      </c>
      <c r="G2045" t="s">
        <v>8218</v>
      </c>
      <c r="H2045" t="s">
        <v>8223</v>
      </c>
      <c r="I2045" t="s">
        <v>8245</v>
      </c>
      <c r="J2045">
        <v>1481432340</v>
      </c>
      <c r="K2045" s="10">
        <v>1476764077</v>
      </c>
      <c r="L2045" s="15">
        <f t="shared" si="156"/>
        <v>42661.176817129628</v>
      </c>
      <c r="M2045" t="b">
        <v>0</v>
      </c>
      <c r="N2045">
        <v>193</v>
      </c>
      <c r="O2045" t="b">
        <v>1</v>
      </c>
      <c r="P2045" t="s">
        <v>8293</v>
      </c>
      <c r="Q2045" t="str">
        <f t="shared" si="157"/>
        <v>technology</v>
      </c>
      <c r="R2045" t="str">
        <f t="shared" si="158"/>
        <v>hardware</v>
      </c>
      <c r="S2045">
        <f t="shared" si="159"/>
        <v>2016</v>
      </c>
    </row>
    <row r="2046" spans="1:19" ht="46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s="17">
        <f t="shared" si="155"/>
        <v>1.0821333333333334</v>
      </c>
      <c r="G2046" t="s">
        <v>8218</v>
      </c>
      <c r="H2046" t="s">
        <v>8223</v>
      </c>
      <c r="I2046" t="s">
        <v>8245</v>
      </c>
      <c r="J2046">
        <v>1434212714</v>
      </c>
      <c r="K2046" s="10">
        <v>1431620714</v>
      </c>
      <c r="L2046" s="15">
        <f t="shared" si="156"/>
        <v>42138.684189814812</v>
      </c>
      <c r="M2046" t="b">
        <v>0</v>
      </c>
      <c r="N2046">
        <v>180</v>
      </c>
      <c r="O2046" t="b">
        <v>1</v>
      </c>
      <c r="P2046" t="s">
        <v>8293</v>
      </c>
      <c r="Q2046" t="str">
        <f t="shared" si="157"/>
        <v>technology</v>
      </c>
      <c r="R2046" t="str">
        <f t="shared" si="158"/>
        <v>hardware</v>
      </c>
      <c r="S2046">
        <f t="shared" si="159"/>
        <v>2015</v>
      </c>
    </row>
    <row r="2047" spans="1:19" ht="46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s="17">
        <f t="shared" si="155"/>
        <v>8.1918387755102042</v>
      </c>
      <c r="G2047" t="s">
        <v>8218</v>
      </c>
      <c r="H2047" t="s">
        <v>8223</v>
      </c>
      <c r="I2047" t="s">
        <v>8245</v>
      </c>
      <c r="J2047">
        <v>1341799647</v>
      </c>
      <c r="K2047" s="10">
        <v>1339207647</v>
      </c>
      <c r="L2047" s="15">
        <f t="shared" si="156"/>
        <v>41069.088506944448</v>
      </c>
      <c r="M2047" t="b">
        <v>0</v>
      </c>
      <c r="N2047">
        <v>263</v>
      </c>
      <c r="O2047" t="b">
        <v>1</v>
      </c>
      <c r="P2047" t="s">
        <v>8293</v>
      </c>
      <c r="Q2047" t="str">
        <f t="shared" si="157"/>
        <v>technology</v>
      </c>
      <c r="R2047" t="str">
        <f t="shared" si="158"/>
        <v>hardware</v>
      </c>
      <c r="S2047">
        <f t="shared" si="159"/>
        <v>2012</v>
      </c>
    </row>
    <row r="2048" spans="1:19" ht="46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s="17">
        <f t="shared" si="155"/>
        <v>1.2110000000000001</v>
      </c>
      <c r="G2048" t="s">
        <v>8218</v>
      </c>
      <c r="H2048" t="s">
        <v>8223</v>
      </c>
      <c r="I2048" t="s">
        <v>8245</v>
      </c>
      <c r="J2048">
        <v>1369282044</v>
      </c>
      <c r="K2048" s="10">
        <v>1366690044</v>
      </c>
      <c r="L2048" s="15">
        <f t="shared" si="156"/>
        <v>41387.171805555554</v>
      </c>
      <c r="M2048" t="b">
        <v>0</v>
      </c>
      <c r="N2048">
        <v>217</v>
      </c>
      <c r="O2048" t="b">
        <v>1</v>
      </c>
      <c r="P2048" t="s">
        <v>8293</v>
      </c>
      <c r="Q2048" t="str">
        <f t="shared" si="157"/>
        <v>technology</v>
      </c>
      <c r="R2048" t="str">
        <f t="shared" si="158"/>
        <v>hardware</v>
      </c>
      <c r="S2048">
        <f t="shared" si="159"/>
        <v>2013</v>
      </c>
    </row>
    <row r="2049" spans="1:19" ht="46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s="17">
        <f t="shared" si="155"/>
        <v>1.0299897959183673</v>
      </c>
      <c r="G2049" t="s">
        <v>8218</v>
      </c>
      <c r="H2049" t="s">
        <v>8225</v>
      </c>
      <c r="I2049" t="s">
        <v>8247</v>
      </c>
      <c r="J2049">
        <v>1429228800</v>
      </c>
      <c r="K2049" s="10">
        <v>1426714870</v>
      </c>
      <c r="L2049" s="15">
        <f t="shared" si="156"/>
        <v>42081.903587962966</v>
      </c>
      <c r="M2049" t="b">
        <v>0</v>
      </c>
      <c r="N2049">
        <v>443</v>
      </c>
      <c r="O2049" t="b">
        <v>1</v>
      </c>
      <c r="P2049" t="s">
        <v>8293</v>
      </c>
      <c r="Q2049" t="str">
        <f t="shared" si="157"/>
        <v>technology</v>
      </c>
      <c r="R2049" t="str">
        <f t="shared" si="158"/>
        <v>hardware</v>
      </c>
      <c r="S2049">
        <f t="shared" si="159"/>
        <v>2015</v>
      </c>
    </row>
    <row r="2050" spans="1:19" ht="46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s="17">
        <f t="shared" si="155"/>
        <v>1.4833229411764706</v>
      </c>
      <c r="G2050" t="s">
        <v>8218</v>
      </c>
      <c r="H2050" t="s">
        <v>8223</v>
      </c>
      <c r="I2050" t="s">
        <v>8245</v>
      </c>
      <c r="J2050">
        <v>1369323491</v>
      </c>
      <c r="K2050" s="10">
        <v>1366731491</v>
      </c>
      <c r="L2050" s="15">
        <f t="shared" si="156"/>
        <v>41387.651516203703</v>
      </c>
      <c r="M2050" t="b">
        <v>0</v>
      </c>
      <c r="N2050">
        <v>1373</v>
      </c>
      <c r="O2050" t="b">
        <v>1</v>
      </c>
      <c r="P2050" t="s">
        <v>8293</v>
      </c>
      <c r="Q2050" t="str">
        <f t="shared" si="157"/>
        <v>technology</v>
      </c>
      <c r="R2050" t="str">
        <f t="shared" si="158"/>
        <v>hardware</v>
      </c>
      <c r="S2050">
        <f t="shared" si="159"/>
        <v>2013</v>
      </c>
    </row>
    <row r="2051" spans="1:19" ht="16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s="17">
        <f t="shared" ref="F2051:F2114" si="160">E2051/D2051</f>
        <v>1.2019070000000001</v>
      </c>
      <c r="G2051" t="s">
        <v>8218</v>
      </c>
      <c r="H2051" t="s">
        <v>8224</v>
      </c>
      <c r="I2051" t="s">
        <v>8246</v>
      </c>
      <c r="J2051">
        <v>1386025140</v>
      </c>
      <c r="K2051" s="10">
        <v>1382963963</v>
      </c>
      <c r="L2051" s="15">
        <f t="shared" ref="L2051:L2114" si="161">(K2051/86400)+ DATE(1970,1,1)</f>
        <v>41575.527349537035</v>
      </c>
      <c r="M2051" t="b">
        <v>0</v>
      </c>
      <c r="N2051">
        <v>742</v>
      </c>
      <c r="O2051" t="b">
        <v>1</v>
      </c>
      <c r="P2051" t="s">
        <v>8293</v>
      </c>
      <c r="Q2051" t="str">
        <f t="shared" ref="Q2051:Q2114" si="162">LEFT(P2051, SEARCH("/",P2051)-1)</f>
        <v>technology</v>
      </c>
      <c r="R2051" t="str">
        <f t="shared" ref="R2051:R2114" si="163">RIGHT(P2051,LEN(P2051)-FIND("/",P2051))</f>
        <v>hardware</v>
      </c>
      <c r="S2051">
        <f t="shared" ref="S2051:S2114" si="164">YEAR(L2051)</f>
        <v>2013</v>
      </c>
    </row>
    <row r="2052" spans="1:19" ht="46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s="17">
        <f t="shared" si="160"/>
        <v>4.7327000000000004</v>
      </c>
      <c r="G2052" t="s">
        <v>8218</v>
      </c>
      <c r="H2052" t="s">
        <v>8223</v>
      </c>
      <c r="I2052" t="s">
        <v>8245</v>
      </c>
      <c r="J2052">
        <v>1433036578</v>
      </c>
      <c r="K2052" s="10">
        <v>1429580578</v>
      </c>
      <c r="L2052" s="15">
        <f t="shared" si="161"/>
        <v>42115.071504629625</v>
      </c>
      <c r="M2052" t="b">
        <v>0</v>
      </c>
      <c r="N2052">
        <v>170</v>
      </c>
      <c r="O2052" t="b">
        <v>1</v>
      </c>
      <c r="P2052" t="s">
        <v>8293</v>
      </c>
      <c r="Q2052" t="str">
        <f t="shared" si="162"/>
        <v>technology</v>
      </c>
      <c r="R2052" t="str">
        <f t="shared" si="163"/>
        <v>hardware</v>
      </c>
      <c r="S2052">
        <f t="shared" si="164"/>
        <v>2015</v>
      </c>
    </row>
    <row r="2053" spans="1:19" ht="46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s="17">
        <f t="shared" si="160"/>
        <v>1.303625</v>
      </c>
      <c r="G2053" t="s">
        <v>8218</v>
      </c>
      <c r="H2053" t="s">
        <v>8223</v>
      </c>
      <c r="I2053" t="s">
        <v>8245</v>
      </c>
      <c r="J2053">
        <v>1388017937</v>
      </c>
      <c r="K2053" s="10">
        <v>1385425937</v>
      </c>
      <c r="L2053" s="15">
        <f t="shared" si="161"/>
        <v>41604.022418981483</v>
      </c>
      <c r="M2053" t="b">
        <v>0</v>
      </c>
      <c r="N2053">
        <v>242</v>
      </c>
      <c r="O2053" t="b">
        <v>1</v>
      </c>
      <c r="P2053" t="s">
        <v>8293</v>
      </c>
      <c r="Q2053" t="str">
        <f t="shared" si="162"/>
        <v>technology</v>
      </c>
      <c r="R2053" t="str">
        <f t="shared" si="163"/>
        <v>hardware</v>
      </c>
      <c r="S2053">
        <f t="shared" si="164"/>
        <v>2013</v>
      </c>
    </row>
    <row r="2054" spans="1:19" ht="46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s="17">
        <f t="shared" si="160"/>
        <v>3.5304799999999998</v>
      </c>
      <c r="G2054" t="s">
        <v>8218</v>
      </c>
      <c r="H2054" t="s">
        <v>8223</v>
      </c>
      <c r="I2054" t="s">
        <v>8245</v>
      </c>
      <c r="J2054">
        <v>1455933653</v>
      </c>
      <c r="K2054" s="10">
        <v>1452045653</v>
      </c>
      <c r="L2054" s="15">
        <f t="shared" si="161"/>
        <v>42375.08394675926</v>
      </c>
      <c r="M2054" t="b">
        <v>0</v>
      </c>
      <c r="N2054">
        <v>541</v>
      </c>
      <c r="O2054" t="b">
        <v>1</v>
      </c>
      <c r="P2054" t="s">
        <v>8293</v>
      </c>
      <c r="Q2054" t="str">
        <f t="shared" si="162"/>
        <v>technology</v>
      </c>
      <c r="R2054" t="str">
        <f t="shared" si="163"/>
        <v>hardware</v>
      </c>
      <c r="S2054">
        <f t="shared" si="164"/>
        <v>2016</v>
      </c>
    </row>
    <row r="2055" spans="1:19" ht="46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s="17">
        <f t="shared" si="160"/>
        <v>1.0102</v>
      </c>
      <c r="G2055" t="s">
        <v>8218</v>
      </c>
      <c r="H2055" t="s">
        <v>8223</v>
      </c>
      <c r="I2055" t="s">
        <v>8245</v>
      </c>
      <c r="J2055">
        <v>1448466551</v>
      </c>
      <c r="K2055" s="10">
        <v>1445870951</v>
      </c>
      <c r="L2055" s="15">
        <f t="shared" si="161"/>
        <v>42303.617488425924</v>
      </c>
      <c r="M2055" t="b">
        <v>0</v>
      </c>
      <c r="N2055">
        <v>121</v>
      </c>
      <c r="O2055" t="b">
        <v>1</v>
      </c>
      <c r="P2055" t="s">
        <v>8293</v>
      </c>
      <c r="Q2055" t="str">
        <f t="shared" si="162"/>
        <v>technology</v>
      </c>
      <c r="R2055" t="str">
        <f t="shared" si="163"/>
        <v>hardware</v>
      </c>
      <c r="S2055">
        <f t="shared" si="164"/>
        <v>2015</v>
      </c>
    </row>
    <row r="2056" spans="1:19" ht="46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s="17">
        <f t="shared" si="160"/>
        <v>1.1359142857142857</v>
      </c>
      <c r="G2056" t="s">
        <v>8218</v>
      </c>
      <c r="H2056" t="s">
        <v>8224</v>
      </c>
      <c r="I2056" t="s">
        <v>8246</v>
      </c>
      <c r="J2056">
        <v>1399033810</v>
      </c>
      <c r="K2056" s="10">
        <v>1396441810</v>
      </c>
      <c r="L2056" s="15">
        <f t="shared" si="161"/>
        <v>41731.520949074074</v>
      </c>
      <c r="M2056" t="b">
        <v>0</v>
      </c>
      <c r="N2056">
        <v>621</v>
      </c>
      <c r="O2056" t="b">
        <v>1</v>
      </c>
      <c r="P2056" t="s">
        <v>8293</v>
      </c>
      <c r="Q2056" t="str">
        <f t="shared" si="162"/>
        <v>technology</v>
      </c>
      <c r="R2056" t="str">
        <f t="shared" si="163"/>
        <v>hardware</v>
      </c>
      <c r="S2056">
        <f t="shared" si="164"/>
        <v>2014</v>
      </c>
    </row>
    <row r="2057" spans="1:19" ht="46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s="17">
        <f t="shared" si="160"/>
        <v>1.6741666666666666</v>
      </c>
      <c r="G2057" t="s">
        <v>8218</v>
      </c>
      <c r="H2057" t="s">
        <v>8223</v>
      </c>
      <c r="I2057" t="s">
        <v>8245</v>
      </c>
      <c r="J2057">
        <v>1417579200</v>
      </c>
      <c r="K2057" s="10">
        <v>1415031043</v>
      </c>
      <c r="L2057" s="15">
        <f t="shared" si="161"/>
        <v>41946.674108796295</v>
      </c>
      <c r="M2057" t="b">
        <v>0</v>
      </c>
      <c r="N2057">
        <v>101</v>
      </c>
      <c r="O2057" t="b">
        <v>1</v>
      </c>
      <c r="P2057" t="s">
        <v>8293</v>
      </c>
      <c r="Q2057" t="str">
        <f t="shared" si="162"/>
        <v>technology</v>
      </c>
      <c r="R2057" t="str">
        <f t="shared" si="163"/>
        <v>hardware</v>
      </c>
      <c r="S2057">
        <f t="shared" si="164"/>
        <v>2014</v>
      </c>
    </row>
    <row r="2058" spans="1:19" ht="46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s="17">
        <f t="shared" si="160"/>
        <v>1.5345200000000001</v>
      </c>
      <c r="G2058" t="s">
        <v>8218</v>
      </c>
      <c r="H2058" t="s">
        <v>8223</v>
      </c>
      <c r="I2058" t="s">
        <v>8245</v>
      </c>
      <c r="J2058">
        <v>1366222542</v>
      </c>
      <c r="K2058" s="10">
        <v>1363630542</v>
      </c>
      <c r="L2058" s="15">
        <f t="shared" si="161"/>
        <v>41351.76090277778</v>
      </c>
      <c r="M2058" t="b">
        <v>0</v>
      </c>
      <c r="N2058">
        <v>554</v>
      </c>
      <c r="O2058" t="b">
        <v>1</v>
      </c>
      <c r="P2058" t="s">
        <v>8293</v>
      </c>
      <c r="Q2058" t="str">
        <f t="shared" si="162"/>
        <v>technology</v>
      </c>
      <c r="R2058" t="str">
        <f t="shared" si="163"/>
        <v>hardware</v>
      </c>
      <c r="S2058">
        <f t="shared" si="164"/>
        <v>2013</v>
      </c>
    </row>
    <row r="2059" spans="1:19" ht="46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s="17">
        <f t="shared" si="160"/>
        <v>2.022322</v>
      </c>
      <c r="G2059" t="s">
        <v>8218</v>
      </c>
      <c r="H2059" t="s">
        <v>8224</v>
      </c>
      <c r="I2059" t="s">
        <v>8246</v>
      </c>
      <c r="J2059">
        <v>1456487532</v>
      </c>
      <c r="K2059" s="10">
        <v>1453895532</v>
      </c>
      <c r="L2059" s="15">
        <f t="shared" si="161"/>
        <v>42396.494583333333</v>
      </c>
      <c r="M2059" t="b">
        <v>0</v>
      </c>
      <c r="N2059">
        <v>666</v>
      </c>
      <c r="O2059" t="b">
        <v>1</v>
      </c>
      <c r="P2059" t="s">
        <v>8293</v>
      </c>
      <c r="Q2059" t="str">
        <f t="shared" si="162"/>
        <v>technology</v>
      </c>
      <c r="R2059" t="str">
        <f t="shared" si="163"/>
        <v>hardware</v>
      </c>
      <c r="S2059">
        <f t="shared" si="164"/>
        <v>2016</v>
      </c>
    </row>
    <row r="2060" spans="1:19" ht="3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s="17">
        <f t="shared" si="160"/>
        <v>1.6828125</v>
      </c>
      <c r="G2060" t="s">
        <v>8218</v>
      </c>
      <c r="H2060" t="s">
        <v>8224</v>
      </c>
      <c r="I2060" t="s">
        <v>8246</v>
      </c>
      <c r="J2060">
        <v>1425326400</v>
      </c>
      <c r="K2060" s="10">
        <v>1421916830</v>
      </c>
      <c r="L2060" s="15">
        <f t="shared" si="161"/>
        <v>42026.370717592596</v>
      </c>
      <c r="M2060" t="b">
        <v>0</v>
      </c>
      <c r="N2060">
        <v>410</v>
      </c>
      <c r="O2060" t="b">
        <v>1</v>
      </c>
      <c r="P2060" t="s">
        <v>8293</v>
      </c>
      <c r="Q2060" t="str">
        <f t="shared" si="162"/>
        <v>technology</v>
      </c>
      <c r="R2060" t="str">
        <f t="shared" si="163"/>
        <v>hardware</v>
      </c>
      <c r="S2060">
        <f t="shared" si="164"/>
        <v>2015</v>
      </c>
    </row>
    <row r="2061" spans="1:19" ht="46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s="17">
        <f t="shared" si="160"/>
        <v>1.4345666666666668</v>
      </c>
      <c r="G2061" t="s">
        <v>8218</v>
      </c>
      <c r="H2061" t="s">
        <v>8223</v>
      </c>
      <c r="I2061" t="s">
        <v>8245</v>
      </c>
      <c r="J2061">
        <v>1454277540</v>
      </c>
      <c r="K2061" s="10">
        <v>1450880854</v>
      </c>
      <c r="L2061" s="15">
        <f t="shared" si="161"/>
        <v>42361.602476851855</v>
      </c>
      <c r="M2061" t="b">
        <v>0</v>
      </c>
      <c r="N2061">
        <v>375</v>
      </c>
      <c r="O2061" t="b">
        <v>1</v>
      </c>
      <c r="P2061" t="s">
        <v>8293</v>
      </c>
      <c r="Q2061" t="str">
        <f t="shared" si="162"/>
        <v>technology</v>
      </c>
      <c r="R2061" t="str">
        <f t="shared" si="163"/>
        <v>hardware</v>
      </c>
      <c r="S2061">
        <f t="shared" si="164"/>
        <v>2015</v>
      </c>
    </row>
    <row r="2062" spans="1:19" ht="46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s="17">
        <f t="shared" si="160"/>
        <v>1.964</v>
      </c>
      <c r="G2062" t="s">
        <v>8218</v>
      </c>
      <c r="H2062" t="s">
        <v>8223</v>
      </c>
      <c r="I2062" t="s">
        <v>8245</v>
      </c>
      <c r="J2062">
        <v>1406129150</v>
      </c>
      <c r="K2062" s="10">
        <v>1400945150</v>
      </c>
      <c r="L2062" s="15">
        <f t="shared" si="161"/>
        <v>41783.642939814818</v>
      </c>
      <c r="M2062" t="b">
        <v>0</v>
      </c>
      <c r="N2062">
        <v>1364</v>
      </c>
      <c r="O2062" t="b">
        <v>1</v>
      </c>
      <c r="P2062" t="s">
        <v>8293</v>
      </c>
      <c r="Q2062" t="str">
        <f t="shared" si="162"/>
        <v>technology</v>
      </c>
      <c r="R2062" t="str">
        <f t="shared" si="163"/>
        <v>hardware</v>
      </c>
      <c r="S2062">
        <f t="shared" si="164"/>
        <v>2014</v>
      </c>
    </row>
    <row r="2063" spans="1:19" ht="46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s="17">
        <f t="shared" si="160"/>
        <v>1.0791999999999999</v>
      </c>
      <c r="G2063" t="s">
        <v>8218</v>
      </c>
      <c r="H2063" t="s">
        <v>8223</v>
      </c>
      <c r="I2063" t="s">
        <v>8245</v>
      </c>
      <c r="J2063">
        <v>1483208454</v>
      </c>
      <c r="K2063" s="10">
        <v>1480616454</v>
      </c>
      <c r="L2063" s="15">
        <f t="shared" si="161"/>
        <v>42705.764513888891</v>
      </c>
      <c r="M2063" t="b">
        <v>0</v>
      </c>
      <c r="N2063">
        <v>35</v>
      </c>
      <c r="O2063" t="b">
        <v>1</v>
      </c>
      <c r="P2063" t="s">
        <v>8293</v>
      </c>
      <c r="Q2063" t="str">
        <f t="shared" si="162"/>
        <v>technology</v>
      </c>
      <c r="R2063" t="str">
        <f t="shared" si="163"/>
        <v>hardware</v>
      </c>
      <c r="S2063">
        <f t="shared" si="164"/>
        <v>2016</v>
      </c>
    </row>
    <row r="2064" spans="1:19" ht="46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s="17">
        <f t="shared" si="160"/>
        <v>1.14977</v>
      </c>
      <c r="G2064" t="s">
        <v>8218</v>
      </c>
      <c r="H2064" t="s">
        <v>8231</v>
      </c>
      <c r="I2064" t="s">
        <v>8252</v>
      </c>
      <c r="J2064">
        <v>1458807098</v>
      </c>
      <c r="K2064" s="10">
        <v>1456218698</v>
      </c>
      <c r="L2064" s="15">
        <f t="shared" si="161"/>
        <v>42423.3830787037</v>
      </c>
      <c r="M2064" t="b">
        <v>0</v>
      </c>
      <c r="N2064">
        <v>203</v>
      </c>
      <c r="O2064" t="b">
        <v>1</v>
      </c>
      <c r="P2064" t="s">
        <v>8293</v>
      </c>
      <c r="Q2064" t="str">
        <f t="shared" si="162"/>
        <v>technology</v>
      </c>
      <c r="R2064" t="str">
        <f t="shared" si="163"/>
        <v>hardware</v>
      </c>
      <c r="S2064">
        <f t="shared" si="164"/>
        <v>2016</v>
      </c>
    </row>
    <row r="2065" spans="1:19" ht="3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s="17">
        <f t="shared" si="160"/>
        <v>1.4804999999999999</v>
      </c>
      <c r="G2065" t="s">
        <v>8218</v>
      </c>
      <c r="H2065" t="s">
        <v>8235</v>
      </c>
      <c r="I2065" t="s">
        <v>8248</v>
      </c>
      <c r="J2065">
        <v>1463333701</v>
      </c>
      <c r="K2065" s="10">
        <v>1460482501</v>
      </c>
      <c r="L2065" s="15">
        <f t="shared" si="161"/>
        <v>42472.73265046296</v>
      </c>
      <c r="M2065" t="b">
        <v>0</v>
      </c>
      <c r="N2065">
        <v>49</v>
      </c>
      <c r="O2065" t="b">
        <v>1</v>
      </c>
      <c r="P2065" t="s">
        <v>8293</v>
      </c>
      <c r="Q2065" t="str">
        <f t="shared" si="162"/>
        <v>technology</v>
      </c>
      <c r="R2065" t="str">
        <f t="shared" si="163"/>
        <v>hardware</v>
      </c>
      <c r="S2065">
        <f t="shared" si="164"/>
        <v>2016</v>
      </c>
    </row>
    <row r="2066" spans="1:19" ht="46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s="17">
        <f t="shared" si="160"/>
        <v>1.9116676082790633</v>
      </c>
      <c r="G2066" t="s">
        <v>8218</v>
      </c>
      <c r="H2066" t="s">
        <v>8223</v>
      </c>
      <c r="I2066" t="s">
        <v>8245</v>
      </c>
      <c r="J2066">
        <v>1370001600</v>
      </c>
      <c r="K2066" s="10">
        <v>1366879523</v>
      </c>
      <c r="L2066" s="15">
        <f t="shared" si="161"/>
        <v>41389.364849537036</v>
      </c>
      <c r="M2066" t="b">
        <v>0</v>
      </c>
      <c r="N2066">
        <v>5812</v>
      </c>
      <c r="O2066" t="b">
        <v>1</v>
      </c>
      <c r="P2066" t="s">
        <v>8293</v>
      </c>
      <c r="Q2066" t="str">
        <f t="shared" si="162"/>
        <v>technology</v>
      </c>
      <c r="R2066" t="str">
        <f t="shared" si="163"/>
        <v>hardware</v>
      </c>
      <c r="S2066">
        <f t="shared" si="164"/>
        <v>2013</v>
      </c>
    </row>
    <row r="2067" spans="1:19" ht="46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s="17">
        <f t="shared" si="160"/>
        <v>1.99215125</v>
      </c>
      <c r="G2067" t="s">
        <v>8218</v>
      </c>
      <c r="H2067" t="s">
        <v>8224</v>
      </c>
      <c r="I2067" t="s">
        <v>8246</v>
      </c>
      <c r="J2067">
        <v>1387958429</v>
      </c>
      <c r="K2067" s="10">
        <v>1385366429</v>
      </c>
      <c r="L2067" s="15">
        <f t="shared" si="161"/>
        <v>41603.333668981482</v>
      </c>
      <c r="M2067" t="b">
        <v>0</v>
      </c>
      <c r="N2067">
        <v>1556</v>
      </c>
      <c r="O2067" t="b">
        <v>1</v>
      </c>
      <c r="P2067" t="s">
        <v>8293</v>
      </c>
      <c r="Q2067" t="str">
        <f t="shared" si="162"/>
        <v>technology</v>
      </c>
      <c r="R2067" t="str">
        <f t="shared" si="163"/>
        <v>hardware</v>
      </c>
      <c r="S2067">
        <f t="shared" si="164"/>
        <v>2013</v>
      </c>
    </row>
    <row r="2068" spans="1:19" ht="46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s="17">
        <f t="shared" si="160"/>
        <v>2.1859999999999999</v>
      </c>
      <c r="G2068" t="s">
        <v>8218</v>
      </c>
      <c r="H2068" t="s">
        <v>8223</v>
      </c>
      <c r="I2068" t="s">
        <v>8245</v>
      </c>
      <c r="J2068">
        <v>1408818683</v>
      </c>
      <c r="K2068" s="10">
        <v>1406226683</v>
      </c>
      <c r="L2068" s="15">
        <f t="shared" si="161"/>
        <v>41844.771793981483</v>
      </c>
      <c r="M2068" t="b">
        <v>0</v>
      </c>
      <c r="N2068">
        <v>65</v>
      </c>
      <c r="O2068" t="b">
        <v>1</v>
      </c>
      <c r="P2068" t="s">
        <v>8293</v>
      </c>
      <c r="Q2068" t="str">
        <f t="shared" si="162"/>
        <v>technology</v>
      </c>
      <c r="R2068" t="str">
        <f t="shared" si="163"/>
        <v>hardware</v>
      </c>
      <c r="S2068">
        <f t="shared" si="164"/>
        <v>2014</v>
      </c>
    </row>
    <row r="2069" spans="1:19" ht="3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s="17">
        <f t="shared" si="160"/>
        <v>1.2686868686868686</v>
      </c>
      <c r="G2069" t="s">
        <v>8218</v>
      </c>
      <c r="H2069" t="s">
        <v>8224</v>
      </c>
      <c r="I2069" t="s">
        <v>8246</v>
      </c>
      <c r="J2069">
        <v>1432499376</v>
      </c>
      <c r="K2069" s="10">
        <v>1429648176</v>
      </c>
      <c r="L2069" s="15">
        <f t="shared" si="161"/>
        <v>42115.853888888887</v>
      </c>
      <c r="M2069" t="b">
        <v>0</v>
      </c>
      <c r="N2069">
        <v>10</v>
      </c>
      <c r="O2069" t="b">
        <v>1</v>
      </c>
      <c r="P2069" t="s">
        <v>8293</v>
      </c>
      <c r="Q2069" t="str">
        <f t="shared" si="162"/>
        <v>technology</v>
      </c>
      <c r="R2069" t="str">
        <f t="shared" si="163"/>
        <v>hardware</v>
      </c>
      <c r="S2069">
        <f t="shared" si="164"/>
        <v>2015</v>
      </c>
    </row>
    <row r="2070" spans="1:19" ht="46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s="17">
        <f t="shared" si="160"/>
        <v>1.0522388</v>
      </c>
      <c r="G2070" t="s">
        <v>8218</v>
      </c>
      <c r="H2070" t="s">
        <v>8223</v>
      </c>
      <c r="I2070" t="s">
        <v>8245</v>
      </c>
      <c r="J2070">
        <v>1476994315</v>
      </c>
      <c r="K2070" s="10">
        <v>1474402315</v>
      </c>
      <c r="L2070" s="15">
        <f t="shared" si="161"/>
        <v>42633.841608796298</v>
      </c>
      <c r="M2070" t="b">
        <v>0</v>
      </c>
      <c r="N2070">
        <v>76</v>
      </c>
      <c r="O2070" t="b">
        <v>1</v>
      </c>
      <c r="P2070" t="s">
        <v>8293</v>
      </c>
      <c r="Q2070" t="str">
        <f t="shared" si="162"/>
        <v>technology</v>
      </c>
      <c r="R2070" t="str">
        <f t="shared" si="163"/>
        <v>hardware</v>
      </c>
      <c r="S2070">
        <f t="shared" si="164"/>
        <v>2016</v>
      </c>
    </row>
    <row r="2071" spans="1:19" ht="46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s="17">
        <f t="shared" si="160"/>
        <v>1.2840666000000001</v>
      </c>
      <c r="G2071" t="s">
        <v>8218</v>
      </c>
      <c r="H2071" t="s">
        <v>8223</v>
      </c>
      <c r="I2071" t="s">
        <v>8245</v>
      </c>
      <c r="J2071">
        <v>1451776791</v>
      </c>
      <c r="K2071" s="10">
        <v>1449098391</v>
      </c>
      <c r="L2071" s="15">
        <f t="shared" si="161"/>
        <v>42340.972118055557</v>
      </c>
      <c r="M2071" t="b">
        <v>0</v>
      </c>
      <c r="N2071">
        <v>263</v>
      </c>
      <c r="O2071" t="b">
        <v>1</v>
      </c>
      <c r="P2071" t="s">
        <v>8293</v>
      </c>
      <c r="Q2071" t="str">
        <f t="shared" si="162"/>
        <v>technology</v>
      </c>
      <c r="R2071" t="str">
        <f t="shared" si="163"/>
        <v>hardware</v>
      </c>
      <c r="S2071">
        <f t="shared" si="164"/>
        <v>2015</v>
      </c>
    </row>
    <row r="2072" spans="1:19" ht="46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s="17">
        <f t="shared" si="160"/>
        <v>3.1732719999999999</v>
      </c>
      <c r="G2072" t="s">
        <v>8218</v>
      </c>
      <c r="H2072" t="s">
        <v>8235</v>
      </c>
      <c r="I2072" t="s">
        <v>8248</v>
      </c>
      <c r="J2072">
        <v>1467128723</v>
      </c>
      <c r="K2072" s="10">
        <v>1464536723</v>
      </c>
      <c r="L2072" s="15">
        <f t="shared" si="161"/>
        <v>42519.6565162037</v>
      </c>
      <c r="M2072" t="b">
        <v>0</v>
      </c>
      <c r="N2072">
        <v>1530</v>
      </c>
      <c r="O2072" t="b">
        <v>1</v>
      </c>
      <c r="P2072" t="s">
        <v>8293</v>
      </c>
      <c r="Q2072" t="str">
        <f t="shared" si="162"/>
        <v>technology</v>
      </c>
      <c r="R2072" t="str">
        <f t="shared" si="163"/>
        <v>hardware</v>
      </c>
      <c r="S2072">
        <f t="shared" si="164"/>
        <v>2016</v>
      </c>
    </row>
    <row r="2073" spans="1:19" ht="46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s="17">
        <f t="shared" si="160"/>
        <v>2.8073000000000001</v>
      </c>
      <c r="G2073" t="s">
        <v>8218</v>
      </c>
      <c r="H2073" t="s">
        <v>8223</v>
      </c>
      <c r="I2073" t="s">
        <v>8245</v>
      </c>
      <c r="J2073">
        <v>1475390484</v>
      </c>
      <c r="K2073" s="10">
        <v>1471502484</v>
      </c>
      <c r="L2073" s="15">
        <f t="shared" si="161"/>
        <v>42600.278749999998</v>
      </c>
      <c r="M2073" t="b">
        <v>0</v>
      </c>
      <c r="N2073">
        <v>278</v>
      </c>
      <c r="O2073" t="b">
        <v>1</v>
      </c>
      <c r="P2073" t="s">
        <v>8293</v>
      </c>
      <c r="Q2073" t="str">
        <f t="shared" si="162"/>
        <v>technology</v>
      </c>
      <c r="R2073" t="str">
        <f t="shared" si="163"/>
        <v>hardware</v>
      </c>
      <c r="S2073">
        <f t="shared" si="164"/>
        <v>2016</v>
      </c>
    </row>
    <row r="2074" spans="1:19" ht="46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s="17">
        <f t="shared" si="160"/>
        <v>1.1073146853146854</v>
      </c>
      <c r="G2074" t="s">
        <v>8218</v>
      </c>
      <c r="H2074" t="s">
        <v>8223</v>
      </c>
      <c r="I2074" t="s">
        <v>8245</v>
      </c>
      <c r="J2074">
        <v>1462629432</v>
      </c>
      <c r="K2074" s="10">
        <v>1460037432</v>
      </c>
      <c r="L2074" s="15">
        <f t="shared" si="161"/>
        <v>42467.581388888888</v>
      </c>
      <c r="M2074" t="b">
        <v>0</v>
      </c>
      <c r="N2074">
        <v>350</v>
      </c>
      <c r="O2074" t="b">
        <v>1</v>
      </c>
      <c r="P2074" t="s">
        <v>8293</v>
      </c>
      <c r="Q2074" t="str">
        <f t="shared" si="162"/>
        <v>technology</v>
      </c>
      <c r="R2074" t="str">
        <f t="shared" si="163"/>
        <v>hardware</v>
      </c>
      <c r="S2074">
        <f t="shared" si="164"/>
        <v>2016</v>
      </c>
    </row>
    <row r="2075" spans="1:19" ht="46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s="17">
        <f t="shared" si="160"/>
        <v>1.5260429999999998</v>
      </c>
      <c r="G2075" t="s">
        <v>8218</v>
      </c>
      <c r="H2075" t="s">
        <v>8223</v>
      </c>
      <c r="I2075" t="s">
        <v>8245</v>
      </c>
      <c r="J2075">
        <v>1431100918</v>
      </c>
      <c r="K2075" s="10">
        <v>1427212918</v>
      </c>
      <c r="L2075" s="15">
        <f t="shared" si="161"/>
        <v>42087.668032407411</v>
      </c>
      <c r="M2075" t="b">
        <v>0</v>
      </c>
      <c r="N2075">
        <v>470</v>
      </c>
      <c r="O2075" t="b">
        <v>1</v>
      </c>
      <c r="P2075" t="s">
        <v>8293</v>
      </c>
      <c r="Q2075" t="str">
        <f t="shared" si="162"/>
        <v>technology</v>
      </c>
      <c r="R2075" t="str">
        <f t="shared" si="163"/>
        <v>hardware</v>
      </c>
      <c r="S2075">
        <f t="shared" si="164"/>
        <v>2015</v>
      </c>
    </row>
    <row r="2076" spans="1:19" ht="3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s="17">
        <f t="shared" si="160"/>
        <v>1.0249999999999999</v>
      </c>
      <c r="G2076" t="s">
        <v>8218</v>
      </c>
      <c r="H2076" t="s">
        <v>8223</v>
      </c>
      <c r="I2076" t="s">
        <v>8245</v>
      </c>
      <c r="J2076">
        <v>1462564182</v>
      </c>
      <c r="K2076" s="10">
        <v>1459972182</v>
      </c>
      <c r="L2076" s="15">
        <f t="shared" si="161"/>
        <v>42466.826180555552</v>
      </c>
      <c r="M2076" t="b">
        <v>0</v>
      </c>
      <c r="N2076">
        <v>3</v>
      </c>
      <c r="O2076" t="b">
        <v>1</v>
      </c>
      <c r="P2076" t="s">
        <v>8293</v>
      </c>
      <c r="Q2076" t="str">
        <f t="shared" si="162"/>
        <v>technology</v>
      </c>
      <c r="R2076" t="str">
        <f t="shared" si="163"/>
        <v>hardware</v>
      </c>
      <c r="S2076">
        <f t="shared" si="164"/>
        <v>2016</v>
      </c>
    </row>
    <row r="2077" spans="1:19" ht="46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s="17">
        <f t="shared" si="160"/>
        <v>16.783738373837384</v>
      </c>
      <c r="G2077" t="s">
        <v>8218</v>
      </c>
      <c r="H2077" t="s">
        <v>8223</v>
      </c>
      <c r="I2077" t="s">
        <v>8245</v>
      </c>
      <c r="J2077">
        <v>1374769288</v>
      </c>
      <c r="K2077" s="10">
        <v>1372177288</v>
      </c>
      <c r="L2077" s="15">
        <f t="shared" si="161"/>
        <v>41450.681574074071</v>
      </c>
      <c r="M2077" t="b">
        <v>0</v>
      </c>
      <c r="N2077">
        <v>8200</v>
      </c>
      <c r="O2077" t="b">
        <v>1</v>
      </c>
      <c r="P2077" t="s">
        <v>8293</v>
      </c>
      <c r="Q2077" t="str">
        <f t="shared" si="162"/>
        <v>technology</v>
      </c>
      <c r="R2077" t="str">
        <f t="shared" si="163"/>
        <v>hardware</v>
      </c>
      <c r="S2077">
        <f t="shared" si="164"/>
        <v>2013</v>
      </c>
    </row>
    <row r="2078" spans="1:19" ht="3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s="17">
        <f t="shared" si="160"/>
        <v>5.4334915642458101</v>
      </c>
      <c r="G2078" t="s">
        <v>8218</v>
      </c>
      <c r="H2078" t="s">
        <v>8224</v>
      </c>
      <c r="I2078" t="s">
        <v>8246</v>
      </c>
      <c r="J2078">
        <v>1406149689</v>
      </c>
      <c r="K2078" s="10">
        <v>1402693689</v>
      </c>
      <c r="L2078" s="15">
        <f t="shared" si="161"/>
        <v>41803.880659722221</v>
      </c>
      <c r="M2078" t="b">
        <v>0</v>
      </c>
      <c r="N2078">
        <v>8359</v>
      </c>
      <c r="O2078" t="b">
        <v>1</v>
      </c>
      <c r="P2078" t="s">
        <v>8293</v>
      </c>
      <c r="Q2078" t="str">
        <f t="shared" si="162"/>
        <v>technology</v>
      </c>
      <c r="R2078" t="str">
        <f t="shared" si="163"/>
        <v>hardware</v>
      </c>
      <c r="S2078">
        <f t="shared" si="164"/>
        <v>2014</v>
      </c>
    </row>
    <row r="2079" spans="1:19" ht="46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s="17">
        <f t="shared" si="160"/>
        <v>1.1550800000000001</v>
      </c>
      <c r="G2079" t="s">
        <v>8218</v>
      </c>
      <c r="H2079" t="s">
        <v>8223</v>
      </c>
      <c r="I2079" t="s">
        <v>8245</v>
      </c>
      <c r="J2079">
        <v>1433538000</v>
      </c>
      <c r="K2079" s="10">
        <v>1428541276</v>
      </c>
      <c r="L2079" s="15">
        <f t="shared" si="161"/>
        <v>42103.042546296296</v>
      </c>
      <c r="M2079" t="b">
        <v>0</v>
      </c>
      <c r="N2079">
        <v>188</v>
      </c>
      <c r="O2079" t="b">
        <v>1</v>
      </c>
      <c r="P2079" t="s">
        <v>8293</v>
      </c>
      <c r="Q2079" t="str">
        <f t="shared" si="162"/>
        <v>technology</v>
      </c>
      <c r="R2079" t="str">
        <f t="shared" si="163"/>
        <v>hardware</v>
      </c>
      <c r="S2079">
        <f t="shared" si="164"/>
        <v>2015</v>
      </c>
    </row>
    <row r="2080" spans="1:19" ht="46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s="17">
        <f t="shared" si="160"/>
        <v>1.3120499999999999</v>
      </c>
      <c r="G2080" t="s">
        <v>8218</v>
      </c>
      <c r="H2080" t="s">
        <v>8226</v>
      </c>
      <c r="I2080" t="s">
        <v>8248</v>
      </c>
      <c r="J2080">
        <v>1482085857</v>
      </c>
      <c r="K2080" s="10">
        <v>1479493857</v>
      </c>
      <c r="L2080" s="15">
        <f t="shared" si="161"/>
        <v>42692.771493055552</v>
      </c>
      <c r="M2080" t="b">
        <v>0</v>
      </c>
      <c r="N2080">
        <v>48</v>
      </c>
      <c r="O2080" t="b">
        <v>1</v>
      </c>
      <c r="P2080" t="s">
        <v>8293</v>
      </c>
      <c r="Q2080" t="str">
        <f t="shared" si="162"/>
        <v>technology</v>
      </c>
      <c r="R2080" t="str">
        <f t="shared" si="163"/>
        <v>hardware</v>
      </c>
      <c r="S2080">
        <f t="shared" si="164"/>
        <v>2016</v>
      </c>
    </row>
    <row r="2081" spans="1:19" ht="46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s="17">
        <f t="shared" si="160"/>
        <v>2.8816999999999999</v>
      </c>
      <c r="G2081" t="s">
        <v>8218</v>
      </c>
      <c r="H2081" t="s">
        <v>8224</v>
      </c>
      <c r="I2081" t="s">
        <v>8246</v>
      </c>
      <c r="J2081">
        <v>1435258800</v>
      </c>
      <c r="K2081" s="10">
        <v>1432659793</v>
      </c>
      <c r="L2081" s="15">
        <f t="shared" si="161"/>
        <v>42150.71056712963</v>
      </c>
      <c r="M2081" t="b">
        <v>0</v>
      </c>
      <c r="N2081">
        <v>607</v>
      </c>
      <c r="O2081" t="b">
        <v>1</v>
      </c>
      <c r="P2081" t="s">
        <v>8293</v>
      </c>
      <c r="Q2081" t="str">
        <f t="shared" si="162"/>
        <v>technology</v>
      </c>
      <c r="R2081" t="str">
        <f t="shared" si="163"/>
        <v>hardware</v>
      </c>
      <c r="S2081">
        <f t="shared" si="164"/>
        <v>2015</v>
      </c>
    </row>
    <row r="2082" spans="1:19" ht="46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s="17">
        <f t="shared" si="160"/>
        <v>5.0780000000000003</v>
      </c>
      <c r="G2082" t="s">
        <v>8218</v>
      </c>
      <c r="H2082" t="s">
        <v>8223</v>
      </c>
      <c r="I2082" t="s">
        <v>8245</v>
      </c>
      <c r="J2082">
        <v>1447286300</v>
      </c>
      <c r="K2082" s="10">
        <v>1444690700</v>
      </c>
      <c r="L2082" s="15">
        <f t="shared" si="161"/>
        <v>42289.957175925927</v>
      </c>
      <c r="M2082" t="b">
        <v>0</v>
      </c>
      <c r="N2082">
        <v>50</v>
      </c>
      <c r="O2082" t="b">
        <v>1</v>
      </c>
      <c r="P2082" t="s">
        <v>8293</v>
      </c>
      <c r="Q2082" t="str">
        <f t="shared" si="162"/>
        <v>technology</v>
      </c>
      <c r="R2082" t="str">
        <f t="shared" si="163"/>
        <v>hardware</v>
      </c>
      <c r="S2082">
        <f t="shared" si="164"/>
        <v>2015</v>
      </c>
    </row>
    <row r="2083" spans="1:19" ht="46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s="17">
        <f t="shared" si="160"/>
        <v>1.1457142857142857</v>
      </c>
      <c r="G2083" t="s">
        <v>8218</v>
      </c>
      <c r="H2083" t="s">
        <v>8223</v>
      </c>
      <c r="I2083" t="s">
        <v>8245</v>
      </c>
      <c r="J2083">
        <v>1337144340</v>
      </c>
      <c r="K2083" s="10">
        <v>1333597555</v>
      </c>
      <c r="L2083" s="15">
        <f t="shared" si="161"/>
        <v>41004.15688657407</v>
      </c>
      <c r="M2083" t="b">
        <v>0</v>
      </c>
      <c r="N2083">
        <v>55</v>
      </c>
      <c r="O2083" t="b">
        <v>1</v>
      </c>
      <c r="P2083" t="s">
        <v>8277</v>
      </c>
      <c r="Q2083" t="str">
        <f t="shared" si="162"/>
        <v>music</v>
      </c>
      <c r="R2083" t="str">
        <f t="shared" si="163"/>
        <v>indie rock</v>
      </c>
      <c r="S2083">
        <f t="shared" si="164"/>
        <v>2012</v>
      </c>
    </row>
    <row r="2084" spans="1:19" ht="46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s="17">
        <f t="shared" si="160"/>
        <v>1.1073333333333333</v>
      </c>
      <c r="G2084" t="s">
        <v>8218</v>
      </c>
      <c r="H2084" t="s">
        <v>8223</v>
      </c>
      <c r="I2084" t="s">
        <v>8245</v>
      </c>
      <c r="J2084">
        <v>1322106796</v>
      </c>
      <c r="K2084" s="10">
        <v>1316919196</v>
      </c>
      <c r="L2084" s="15">
        <f t="shared" si="161"/>
        <v>40811.120324074072</v>
      </c>
      <c r="M2084" t="b">
        <v>0</v>
      </c>
      <c r="N2084">
        <v>38</v>
      </c>
      <c r="O2084" t="b">
        <v>1</v>
      </c>
      <c r="P2084" t="s">
        <v>8277</v>
      </c>
      <c r="Q2084" t="str">
        <f t="shared" si="162"/>
        <v>music</v>
      </c>
      <c r="R2084" t="str">
        <f t="shared" si="163"/>
        <v>indie rock</v>
      </c>
      <c r="S2084">
        <f t="shared" si="164"/>
        <v>2011</v>
      </c>
    </row>
    <row r="2085" spans="1:19" ht="46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s="17">
        <f t="shared" si="160"/>
        <v>1.1333333333333333</v>
      </c>
      <c r="G2085" t="s">
        <v>8218</v>
      </c>
      <c r="H2085" t="s">
        <v>8223</v>
      </c>
      <c r="I2085" t="s">
        <v>8245</v>
      </c>
      <c r="J2085">
        <v>1338830395</v>
      </c>
      <c r="K2085" s="10">
        <v>1336238395</v>
      </c>
      <c r="L2085" s="15">
        <f t="shared" si="161"/>
        <v>41034.72216435185</v>
      </c>
      <c r="M2085" t="b">
        <v>0</v>
      </c>
      <c r="N2085">
        <v>25</v>
      </c>
      <c r="O2085" t="b">
        <v>1</v>
      </c>
      <c r="P2085" t="s">
        <v>8277</v>
      </c>
      <c r="Q2085" t="str">
        <f t="shared" si="162"/>
        <v>music</v>
      </c>
      <c r="R2085" t="str">
        <f t="shared" si="163"/>
        <v>indie rock</v>
      </c>
      <c r="S2085">
        <f t="shared" si="164"/>
        <v>2012</v>
      </c>
    </row>
    <row r="2086" spans="1:19" ht="46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s="17">
        <f t="shared" si="160"/>
        <v>1.0833333333333333</v>
      </c>
      <c r="G2086" t="s">
        <v>8218</v>
      </c>
      <c r="H2086" t="s">
        <v>8223</v>
      </c>
      <c r="I2086" t="s">
        <v>8245</v>
      </c>
      <c r="J2086">
        <v>1399186740</v>
      </c>
      <c r="K2086" s="10">
        <v>1396468782</v>
      </c>
      <c r="L2086" s="15">
        <f t="shared" si="161"/>
        <v>41731.833124999997</v>
      </c>
      <c r="M2086" t="b">
        <v>0</v>
      </c>
      <c r="N2086">
        <v>46</v>
      </c>
      <c r="O2086" t="b">
        <v>1</v>
      </c>
      <c r="P2086" t="s">
        <v>8277</v>
      </c>
      <c r="Q2086" t="str">
        <f t="shared" si="162"/>
        <v>music</v>
      </c>
      <c r="R2086" t="str">
        <f t="shared" si="163"/>
        <v>indie rock</v>
      </c>
      <c r="S2086">
        <f t="shared" si="164"/>
        <v>2014</v>
      </c>
    </row>
    <row r="2087" spans="1:19" ht="46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s="17">
        <f t="shared" si="160"/>
        <v>1.2353333333333334</v>
      </c>
      <c r="G2087" t="s">
        <v>8218</v>
      </c>
      <c r="H2087" t="s">
        <v>8223</v>
      </c>
      <c r="I2087" t="s">
        <v>8245</v>
      </c>
      <c r="J2087">
        <v>1342382587</v>
      </c>
      <c r="K2087" s="10">
        <v>1339790587</v>
      </c>
      <c r="L2087" s="15">
        <f t="shared" si="161"/>
        <v>41075.835497685184</v>
      </c>
      <c r="M2087" t="b">
        <v>0</v>
      </c>
      <c r="N2087">
        <v>83</v>
      </c>
      <c r="O2087" t="b">
        <v>1</v>
      </c>
      <c r="P2087" t="s">
        <v>8277</v>
      </c>
      <c r="Q2087" t="str">
        <f t="shared" si="162"/>
        <v>music</v>
      </c>
      <c r="R2087" t="str">
        <f t="shared" si="163"/>
        <v>indie rock</v>
      </c>
      <c r="S2087">
        <f t="shared" si="164"/>
        <v>2012</v>
      </c>
    </row>
    <row r="2088" spans="1:19" ht="46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s="17">
        <f t="shared" si="160"/>
        <v>1.0069999999999999</v>
      </c>
      <c r="G2088" t="s">
        <v>8218</v>
      </c>
      <c r="H2088" t="s">
        <v>8223</v>
      </c>
      <c r="I2088" t="s">
        <v>8245</v>
      </c>
      <c r="J2088">
        <v>1323838740</v>
      </c>
      <c r="K2088" s="10">
        <v>1321200332</v>
      </c>
      <c r="L2088" s="15">
        <f t="shared" si="161"/>
        <v>40860.67050925926</v>
      </c>
      <c r="M2088" t="b">
        <v>0</v>
      </c>
      <c r="N2088">
        <v>35</v>
      </c>
      <c r="O2088" t="b">
        <v>1</v>
      </c>
      <c r="P2088" t="s">
        <v>8277</v>
      </c>
      <c r="Q2088" t="str">
        <f t="shared" si="162"/>
        <v>music</v>
      </c>
      <c r="R2088" t="str">
        <f t="shared" si="163"/>
        <v>indie rock</v>
      </c>
      <c r="S2088">
        <f t="shared" si="164"/>
        <v>2011</v>
      </c>
    </row>
    <row r="2089" spans="1:19" ht="46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s="17">
        <f t="shared" si="160"/>
        <v>1.0353333333333334</v>
      </c>
      <c r="G2089" t="s">
        <v>8218</v>
      </c>
      <c r="H2089" t="s">
        <v>8223</v>
      </c>
      <c r="I2089" t="s">
        <v>8245</v>
      </c>
      <c r="J2089">
        <v>1315457658</v>
      </c>
      <c r="K2089" s="10">
        <v>1312865658</v>
      </c>
      <c r="L2089" s="15">
        <f t="shared" si="161"/>
        <v>40764.204375000001</v>
      </c>
      <c r="M2089" t="b">
        <v>0</v>
      </c>
      <c r="N2089">
        <v>25</v>
      </c>
      <c r="O2089" t="b">
        <v>1</v>
      </c>
      <c r="P2089" t="s">
        <v>8277</v>
      </c>
      <c r="Q2089" t="str">
        <f t="shared" si="162"/>
        <v>music</v>
      </c>
      <c r="R2089" t="str">
        <f t="shared" si="163"/>
        <v>indie rock</v>
      </c>
      <c r="S2089">
        <f t="shared" si="164"/>
        <v>2011</v>
      </c>
    </row>
    <row r="2090" spans="1:19" ht="46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s="17">
        <f t="shared" si="160"/>
        <v>1.1551066666666667</v>
      </c>
      <c r="G2090" t="s">
        <v>8218</v>
      </c>
      <c r="H2090" t="s">
        <v>8223</v>
      </c>
      <c r="I2090" t="s">
        <v>8245</v>
      </c>
      <c r="J2090">
        <v>1284177540</v>
      </c>
      <c r="K2090" s="10">
        <v>1281028152</v>
      </c>
      <c r="L2090" s="15">
        <f t="shared" si="161"/>
        <v>40395.714722222227</v>
      </c>
      <c r="M2090" t="b">
        <v>0</v>
      </c>
      <c r="N2090">
        <v>75</v>
      </c>
      <c r="O2090" t="b">
        <v>1</v>
      </c>
      <c r="P2090" t="s">
        <v>8277</v>
      </c>
      <c r="Q2090" t="str">
        <f t="shared" si="162"/>
        <v>music</v>
      </c>
      <c r="R2090" t="str">
        <f t="shared" si="163"/>
        <v>indie rock</v>
      </c>
      <c r="S2090">
        <f t="shared" si="164"/>
        <v>2010</v>
      </c>
    </row>
    <row r="2091" spans="1:19" ht="3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s="17">
        <f t="shared" si="160"/>
        <v>1.2040040000000001</v>
      </c>
      <c r="G2091" t="s">
        <v>8218</v>
      </c>
      <c r="H2091" t="s">
        <v>8223</v>
      </c>
      <c r="I2091" t="s">
        <v>8245</v>
      </c>
      <c r="J2091">
        <v>1375408194</v>
      </c>
      <c r="K2091" s="10">
        <v>1372384194</v>
      </c>
      <c r="L2091" s="15">
        <f t="shared" si="161"/>
        <v>41453.076319444444</v>
      </c>
      <c r="M2091" t="b">
        <v>0</v>
      </c>
      <c r="N2091">
        <v>62</v>
      </c>
      <c r="O2091" t="b">
        <v>1</v>
      </c>
      <c r="P2091" t="s">
        <v>8277</v>
      </c>
      <c r="Q2091" t="str">
        <f t="shared" si="162"/>
        <v>music</v>
      </c>
      <c r="R2091" t="str">
        <f t="shared" si="163"/>
        <v>indie rock</v>
      </c>
      <c r="S2091">
        <f t="shared" si="164"/>
        <v>2013</v>
      </c>
    </row>
    <row r="2092" spans="1:19" ht="46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s="17">
        <f t="shared" si="160"/>
        <v>1.1504037499999999</v>
      </c>
      <c r="G2092" t="s">
        <v>8218</v>
      </c>
      <c r="H2092" t="s">
        <v>8223</v>
      </c>
      <c r="I2092" t="s">
        <v>8245</v>
      </c>
      <c r="J2092">
        <v>1361696955</v>
      </c>
      <c r="K2092" s="10">
        <v>1359104955</v>
      </c>
      <c r="L2092" s="15">
        <f t="shared" si="161"/>
        <v>41299.381423611107</v>
      </c>
      <c r="M2092" t="b">
        <v>0</v>
      </c>
      <c r="N2092">
        <v>160</v>
      </c>
      <c r="O2092" t="b">
        <v>1</v>
      </c>
      <c r="P2092" t="s">
        <v>8277</v>
      </c>
      <c r="Q2092" t="str">
        <f t="shared" si="162"/>
        <v>music</v>
      </c>
      <c r="R2092" t="str">
        <f t="shared" si="163"/>
        <v>indie rock</v>
      </c>
      <c r="S2092">
        <f t="shared" si="164"/>
        <v>2013</v>
      </c>
    </row>
    <row r="2093" spans="1:19" ht="46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s="17">
        <f t="shared" si="160"/>
        <v>1.2046777777777777</v>
      </c>
      <c r="G2093" t="s">
        <v>8218</v>
      </c>
      <c r="H2093" t="s">
        <v>8223</v>
      </c>
      <c r="I2093" t="s">
        <v>8245</v>
      </c>
      <c r="J2093">
        <v>1299009600</v>
      </c>
      <c r="K2093" s="10">
        <v>1294818278</v>
      </c>
      <c r="L2093" s="15">
        <f t="shared" si="161"/>
        <v>40555.322662037041</v>
      </c>
      <c r="M2093" t="b">
        <v>0</v>
      </c>
      <c r="N2093">
        <v>246</v>
      </c>
      <c r="O2093" t="b">
        <v>1</v>
      </c>
      <c r="P2093" t="s">
        <v>8277</v>
      </c>
      <c r="Q2093" t="str">
        <f t="shared" si="162"/>
        <v>music</v>
      </c>
      <c r="R2093" t="str">
        <f t="shared" si="163"/>
        <v>indie rock</v>
      </c>
      <c r="S2093">
        <f t="shared" si="164"/>
        <v>2011</v>
      </c>
    </row>
    <row r="2094" spans="1:19" ht="46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s="17">
        <f t="shared" si="160"/>
        <v>1.0128333333333333</v>
      </c>
      <c r="G2094" t="s">
        <v>8218</v>
      </c>
      <c r="H2094" t="s">
        <v>8223</v>
      </c>
      <c r="I2094" t="s">
        <v>8245</v>
      </c>
      <c r="J2094">
        <v>1318006732</v>
      </c>
      <c r="K2094" s="10">
        <v>1312822732</v>
      </c>
      <c r="L2094" s="15">
        <f t="shared" si="161"/>
        <v>40763.707546296297</v>
      </c>
      <c r="M2094" t="b">
        <v>0</v>
      </c>
      <c r="N2094">
        <v>55</v>
      </c>
      <c r="O2094" t="b">
        <v>1</v>
      </c>
      <c r="P2094" t="s">
        <v>8277</v>
      </c>
      <c r="Q2094" t="str">
        <f t="shared" si="162"/>
        <v>music</v>
      </c>
      <c r="R2094" t="str">
        <f t="shared" si="163"/>
        <v>indie rock</v>
      </c>
      <c r="S2094">
        <f t="shared" si="164"/>
        <v>2011</v>
      </c>
    </row>
    <row r="2095" spans="1:19" ht="46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s="17">
        <f t="shared" si="160"/>
        <v>1.0246666666666666</v>
      </c>
      <c r="G2095" t="s">
        <v>8218</v>
      </c>
      <c r="H2095" t="s">
        <v>8223</v>
      </c>
      <c r="I2095" t="s">
        <v>8245</v>
      </c>
      <c r="J2095">
        <v>1356211832</v>
      </c>
      <c r="K2095" s="10">
        <v>1351024232</v>
      </c>
      <c r="L2095" s="15">
        <f t="shared" si="161"/>
        <v>41205.854537037041</v>
      </c>
      <c r="M2095" t="b">
        <v>0</v>
      </c>
      <c r="N2095">
        <v>23</v>
      </c>
      <c r="O2095" t="b">
        <v>1</v>
      </c>
      <c r="P2095" t="s">
        <v>8277</v>
      </c>
      <c r="Q2095" t="str">
        <f t="shared" si="162"/>
        <v>music</v>
      </c>
      <c r="R2095" t="str">
        <f t="shared" si="163"/>
        <v>indie rock</v>
      </c>
      <c r="S2095">
        <f t="shared" si="164"/>
        <v>2012</v>
      </c>
    </row>
    <row r="2096" spans="1:19" ht="46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s="17">
        <f t="shared" si="160"/>
        <v>1.2054285714285715</v>
      </c>
      <c r="G2096" t="s">
        <v>8218</v>
      </c>
      <c r="H2096" t="s">
        <v>8223</v>
      </c>
      <c r="I2096" t="s">
        <v>8245</v>
      </c>
      <c r="J2096">
        <v>1330916400</v>
      </c>
      <c r="K2096" s="10">
        <v>1327969730</v>
      </c>
      <c r="L2096" s="15">
        <f t="shared" si="161"/>
        <v>40939.02002314815</v>
      </c>
      <c r="M2096" t="b">
        <v>0</v>
      </c>
      <c r="N2096">
        <v>72</v>
      </c>
      <c r="O2096" t="b">
        <v>1</v>
      </c>
      <c r="P2096" t="s">
        <v>8277</v>
      </c>
      <c r="Q2096" t="str">
        <f t="shared" si="162"/>
        <v>music</v>
      </c>
      <c r="R2096" t="str">
        <f t="shared" si="163"/>
        <v>indie rock</v>
      </c>
      <c r="S2096">
        <f t="shared" si="164"/>
        <v>2012</v>
      </c>
    </row>
    <row r="2097" spans="1:19" ht="46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s="17">
        <f t="shared" si="160"/>
        <v>1</v>
      </c>
      <c r="G2097" t="s">
        <v>8218</v>
      </c>
      <c r="H2097" t="s">
        <v>8223</v>
      </c>
      <c r="I2097" t="s">
        <v>8245</v>
      </c>
      <c r="J2097">
        <v>1317576973</v>
      </c>
      <c r="K2097" s="10">
        <v>1312392973</v>
      </c>
      <c r="L2097" s="15">
        <f t="shared" si="161"/>
        <v>40758.733483796299</v>
      </c>
      <c r="M2097" t="b">
        <v>0</v>
      </c>
      <c r="N2097">
        <v>22</v>
      </c>
      <c r="O2097" t="b">
        <v>1</v>
      </c>
      <c r="P2097" t="s">
        <v>8277</v>
      </c>
      <c r="Q2097" t="str">
        <f t="shared" si="162"/>
        <v>music</v>
      </c>
      <c r="R2097" t="str">
        <f t="shared" si="163"/>
        <v>indie rock</v>
      </c>
      <c r="S2097">
        <f t="shared" si="164"/>
        <v>2011</v>
      </c>
    </row>
    <row r="2098" spans="1:19" ht="46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s="17">
        <f t="shared" si="160"/>
        <v>1.0166666666666666</v>
      </c>
      <c r="G2098" t="s">
        <v>8218</v>
      </c>
      <c r="H2098" t="s">
        <v>8223</v>
      </c>
      <c r="I2098" t="s">
        <v>8245</v>
      </c>
      <c r="J2098">
        <v>1351223940</v>
      </c>
      <c r="K2098" s="10">
        <v>1349892735</v>
      </c>
      <c r="L2098" s="15">
        <f t="shared" si="161"/>
        <v>41192.758506944447</v>
      </c>
      <c r="M2098" t="b">
        <v>0</v>
      </c>
      <c r="N2098">
        <v>14</v>
      </c>
      <c r="O2098" t="b">
        <v>1</v>
      </c>
      <c r="P2098" t="s">
        <v>8277</v>
      </c>
      <c r="Q2098" t="str">
        <f t="shared" si="162"/>
        <v>music</v>
      </c>
      <c r="R2098" t="str">
        <f t="shared" si="163"/>
        <v>indie rock</v>
      </c>
      <c r="S2098">
        <f t="shared" si="164"/>
        <v>2012</v>
      </c>
    </row>
    <row r="2099" spans="1:19" ht="46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s="17">
        <f t="shared" si="160"/>
        <v>1</v>
      </c>
      <c r="G2099" t="s">
        <v>8218</v>
      </c>
      <c r="H2099" t="s">
        <v>8223</v>
      </c>
      <c r="I2099" t="s">
        <v>8245</v>
      </c>
      <c r="J2099">
        <v>1322751735</v>
      </c>
      <c r="K2099" s="10">
        <v>1317564135</v>
      </c>
      <c r="L2099" s="15">
        <f t="shared" si="161"/>
        <v>40818.584895833337</v>
      </c>
      <c r="M2099" t="b">
        <v>0</v>
      </c>
      <c r="N2099">
        <v>38</v>
      </c>
      <c r="O2099" t="b">
        <v>1</v>
      </c>
      <c r="P2099" t="s">
        <v>8277</v>
      </c>
      <c r="Q2099" t="str">
        <f t="shared" si="162"/>
        <v>music</v>
      </c>
      <c r="R2099" t="str">
        <f t="shared" si="163"/>
        <v>indie rock</v>
      </c>
      <c r="S2099">
        <f t="shared" si="164"/>
        <v>2011</v>
      </c>
    </row>
    <row r="2100" spans="1:19" ht="46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s="17">
        <f t="shared" si="160"/>
        <v>1.0033333333333334</v>
      </c>
      <c r="G2100" t="s">
        <v>8218</v>
      </c>
      <c r="H2100" t="s">
        <v>8223</v>
      </c>
      <c r="I2100" t="s">
        <v>8245</v>
      </c>
      <c r="J2100">
        <v>1331174635</v>
      </c>
      <c r="K2100" s="10">
        <v>1328582635</v>
      </c>
      <c r="L2100" s="15">
        <f t="shared" si="161"/>
        <v>40946.11383101852</v>
      </c>
      <c r="M2100" t="b">
        <v>0</v>
      </c>
      <c r="N2100">
        <v>32</v>
      </c>
      <c r="O2100" t="b">
        <v>1</v>
      </c>
      <c r="P2100" t="s">
        <v>8277</v>
      </c>
      <c r="Q2100" t="str">
        <f t="shared" si="162"/>
        <v>music</v>
      </c>
      <c r="R2100" t="str">
        <f t="shared" si="163"/>
        <v>indie rock</v>
      </c>
      <c r="S2100">
        <f t="shared" si="164"/>
        <v>2012</v>
      </c>
    </row>
    <row r="2101" spans="1:19" ht="16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s="17">
        <f t="shared" si="160"/>
        <v>1.3236666666666668</v>
      </c>
      <c r="G2101" t="s">
        <v>8218</v>
      </c>
      <c r="H2101" t="s">
        <v>8223</v>
      </c>
      <c r="I2101" t="s">
        <v>8245</v>
      </c>
      <c r="J2101">
        <v>1435808400</v>
      </c>
      <c r="K2101" s="10">
        <v>1434650084</v>
      </c>
      <c r="L2101" s="15">
        <f t="shared" si="161"/>
        <v>42173.746342592596</v>
      </c>
      <c r="M2101" t="b">
        <v>0</v>
      </c>
      <c r="N2101">
        <v>63</v>
      </c>
      <c r="O2101" t="b">
        <v>1</v>
      </c>
      <c r="P2101" t="s">
        <v>8277</v>
      </c>
      <c r="Q2101" t="str">
        <f t="shared" si="162"/>
        <v>music</v>
      </c>
      <c r="R2101" t="str">
        <f t="shared" si="163"/>
        <v>indie rock</v>
      </c>
      <c r="S2101">
        <f t="shared" si="164"/>
        <v>2015</v>
      </c>
    </row>
    <row r="2102" spans="1:19" ht="46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s="17">
        <f t="shared" si="160"/>
        <v>1.3666666666666667</v>
      </c>
      <c r="G2102" t="s">
        <v>8218</v>
      </c>
      <c r="H2102" t="s">
        <v>8223</v>
      </c>
      <c r="I2102" t="s">
        <v>8245</v>
      </c>
      <c r="J2102">
        <v>1341028740</v>
      </c>
      <c r="K2102" s="10">
        <v>1339704141</v>
      </c>
      <c r="L2102" s="15">
        <f t="shared" si="161"/>
        <v>41074.834965277776</v>
      </c>
      <c r="M2102" t="b">
        <v>0</v>
      </c>
      <c r="N2102">
        <v>27</v>
      </c>
      <c r="O2102" t="b">
        <v>1</v>
      </c>
      <c r="P2102" t="s">
        <v>8277</v>
      </c>
      <c r="Q2102" t="str">
        <f t="shared" si="162"/>
        <v>music</v>
      </c>
      <c r="R2102" t="str">
        <f t="shared" si="163"/>
        <v>indie rock</v>
      </c>
      <c r="S2102">
        <f t="shared" si="164"/>
        <v>2012</v>
      </c>
    </row>
    <row r="2103" spans="1:19" ht="46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s="17">
        <f t="shared" si="160"/>
        <v>1.1325000000000001</v>
      </c>
      <c r="G2103" t="s">
        <v>8218</v>
      </c>
      <c r="H2103" t="s">
        <v>8223</v>
      </c>
      <c r="I2103" t="s">
        <v>8245</v>
      </c>
      <c r="J2103">
        <v>1329104114</v>
      </c>
      <c r="K2103" s="10">
        <v>1323920114</v>
      </c>
      <c r="L2103" s="15">
        <f t="shared" si="161"/>
        <v>40892.149467592593</v>
      </c>
      <c r="M2103" t="b">
        <v>0</v>
      </c>
      <c r="N2103">
        <v>44</v>
      </c>
      <c r="O2103" t="b">
        <v>1</v>
      </c>
      <c r="P2103" t="s">
        <v>8277</v>
      </c>
      <c r="Q2103" t="str">
        <f t="shared" si="162"/>
        <v>music</v>
      </c>
      <c r="R2103" t="str">
        <f t="shared" si="163"/>
        <v>indie rock</v>
      </c>
      <c r="S2103">
        <f t="shared" si="164"/>
        <v>2011</v>
      </c>
    </row>
    <row r="2104" spans="1:19" ht="46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s="17">
        <f t="shared" si="160"/>
        <v>1.36</v>
      </c>
      <c r="G2104" t="s">
        <v>8218</v>
      </c>
      <c r="H2104" t="s">
        <v>8223</v>
      </c>
      <c r="I2104" t="s">
        <v>8245</v>
      </c>
      <c r="J2104">
        <v>1304628648</v>
      </c>
      <c r="K2104" s="10">
        <v>1302036648</v>
      </c>
      <c r="L2104" s="15">
        <f t="shared" si="161"/>
        <v>40638.868611111109</v>
      </c>
      <c r="M2104" t="b">
        <v>0</v>
      </c>
      <c r="N2104">
        <v>38</v>
      </c>
      <c r="O2104" t="b">
        <v>1</v>
      </c>
      <c r="P2104" t="s">
        <v>8277</v>
      </c>
      <c r="Q2104" t="str">
        <f t="shared" si="162"/>
        <v>music</v>
      </c>
      <c r="R2104" t="str">
        <f t="shared" si="163"/>
        <v>indie rock</v>
      </c>
      <c r="S2104">
        <f t="shared" si="164"/>
        <v>2011</v>
      </c>
    </row>
    <row r="2105" spans="1:19" ht="3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s="17">
        <f t="shared" si="160"/>
        <v>1.4612318374694613</v>
      </c>
      <c r="G2105" t="s">
        <v>8218</v>
      </c>
      <c r="H2105" t="s">
        <v>8223</v>
      </c>
      <c r="I2105" t="s">
        <v>8245</v>
      </c>
      <c r="J2105">
        <v>1352488027</v>
      </c>
      <c r="K2105" s="10">
        <v>1349892427</v>
      </c>
      <c r="L2105" s="15">
        <f t="shared" si="161"/>
        <v>41192.754942129628</v>
      </c>
      <c r="M2105" t="b">
        <v>0</v>
      </c>
      <c r="N2105">
        <v>115</v>
      </c>
      <c r="O2105" t="b">
        <v>1</v>
      </c>
      <c r="P2105" t="s">
        <v>8277</v>
      </c>
      <c r="Q2105" t="str">
        <f t="shared" si="162"/>
        <v>music</v>
      </c>
      <c r="R2105" t="str">
        <f t="shared" si="163"/>
        <v>indie rock</v>
      </c>
      <c r="S2105">
        <f t="shared" si="164"/>
        <v>2012</v>
      </c>
    </row>
    <row r="2106" spans="1:19" ht="46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s="17">
        <f t="shared" si="160"/>
        <v>1.2949999999999999</v>
      </c>
      <c r="G2106" t="s">
        <v>8218</v>
      </c>
      <c r="H2106" t="s">
        <v>8223</v>
      </c>
      <c r="I2106" t="s">
        <v>8245</v>
      </c>
      <c r="J2106">
        <v>1369958400</v>
      </c>
      <c r="K2106" s="10">
        <v>1367286434</v>
      </c>
      <c r="L2106" s="15">
        <f t="shared" si="161"/>
        <v>41394.074467592596</v>
      </c>
      <c r="M2106" t="b">
        <v>0</v>
      </c>
      <c r="N2106">
        <v>37</v>
      </c>
      <c r="O2106" t="b">
        <v>1</v>
      </c>
      <c r="P2106" t="s">
        <v>8277</v>
      </c>
      <c r="Q2106" t="str">
        <f t="shared" si="162"/>
        <v>music</v>
      </c>
      <c r="R2106" t="str">
        <f t="shared" si="163"/>
        <v>indie rock</v>
      </c>
      <c r="S2106">
        <f t="shared" si="164"/>
        <v>2013</v>
      </c>
    </row>
    <row r="2107" spans="1:19" ht="3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s="17">
        <f t="shared" si="160"/>
        <v>2.54</v>
      </c>
      <c r="G2107" t="s">
        <v>8218</v>
      </c>
      <c r="H2107" t="s">
        <v>8223</v>
      </c>
      <c r="I2107" t="s">
        <v>8245</v>
      </c>
      <c r="J2107">
        <v>1416542400</v>
      </c>
      <c r="K2107" s="10">
        <v>1415472953</v>
      </c>
      <c r="L2107" s="15">
        <f t="shared" si="161"/>
        <v>41951.788807870369</v>
      </c>
      <c r="M2107" t="b">
        <v>0</v>
      </c>
      <c r="N2107">
        <v>99</v>
      </c>
      <c r="O2107" t="b">
        <v>1</v>
      </c>
      <c r="P2107" t="s">
        <v>8277</v>
      </c>
      <c r="Q2107" t="str">
        <f t="shared" si="162"/>
        <v>music</v>
      </c>
      <c r="R2107" t="str">
        <f t="shared" si="163"/>
        <v>indie rock</v>
      </c>
      <c r="S2107">
        <f t="shared" si="164"/>
        <v>2014</v>
      </c>
    </row>
    <row r="2108" spans="1:19" ht="46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s="17">
        <f t="shared" si="160"/>
        <v>1.0704545454545455</v>
      </c>
      <c r="G2108" t="s">
        <v>8218</v>
      </c>
      <c r="H2108" t="s">
        <v>8223</v>
      </c>
      <c r="I2108" t="s">
        <v>8245</v>
      </c>
      <c r="J2108">
        <v>1359176974</v>
      </c>
      <c r="K2108" s="10">
        <v>1356584974</v>
      </c>
      <c r="L2108" s="15">
        <f t="shared" si="161"/>
        <v>41270.21497685185</v>
      </c>
      <c r="M2108" t="b">
        <v>0</v>
      </c>
      <c r="N2108">
        <v>44</v>
      </c>
      <c r="O2108" t="b">
        <v>1</v>
      </c>
      <c r="P2108" t="s">
        <v>8277</v>
      </c>
      <c r="Q2108" t="str">
        <f t="shared" si="162"/>
        <v>music</v>
      </c>
      <c r="R2108" t="str">
        <f t="shared" si="163"/>
        <v>indie rock</v>
      </c>
      <c r="S2108">
        <f t="shared" si="164"/>
        <v>2012</v>
      </c>
    </row>
    <row r="2109" spans="1:19" ht="46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s="17">
        <f t="shared" si="160"/>
        <v>1.0773299999999999</v>
      </c>
      <c r="G2109" t="s">
        <v>8218</v>
      </c>
      <c r="H2109" t="s">
        <v>8223</v>
      </c>
      <c r="I2109" t="s">
        <v>8245</v>
      </c>
      <c r="J2109">
        <v>1415815393</v>
      </c>
      <c r="K2109" s="10">
        <v>1413997393</v>
      </c>
      <c r="L2109" s="15">
        <f t="shared" si="161"/>
        <v>41934.71056712963</v>
      </c>
      <c r="M2109" t="b">
        <v>0</v>
      </c>
      <c r="N2109">
        <v>58</v>
      </c>
      <c r="O2109" t="b">
        <v>1</v>
      </c>
      <c r="P2109" t="s">
        <v>8277</v>
      </c>
      <c r="Q2109" t="str">
        <f t="shared" si="162"/>
        <v>music</v>
      </c>
      <c r="R2109" t="str">
        <f t="shared" si="163"/>
        <v>indie rock</v>
      </c>
      <c r="S2109">
        <f t="shared" si="164"/>
        <v>2014</v>
      </c>
    </row>
    <row r="2110" spans="1:19" ht="46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s="17">
        <f t="shared" si="160"/>
        <v>1.0731250000000001</v>
      </c>
      <c r="G2110" t="s">
        <v>8218</v>
      </c>
      <c r="H2110" t="s">
        <v>8223</v>
      </c>
      <c r="I2110" t="s">
        <v>8245</v>
      </c>
      <c r="J2110">
        <v>1347249300</v>
      </c>
      <c r="K2110" s="10">
        <v>1344917580</v>
      </c>
      <c r="L2110" s="15">
        <f t="shared" si="161"/>
        <v>41135.175694444442</v>
      </c>
      <c r="M2110" t="b">
        <v>0</v>
      </c>
      <c r="N2110">
        <v>191</v>
      </c>
      <c r="O2110" t="b">
        <v>1</v>
      </c>
      <c r="P2110" t="s">
        <v>8277</v>
      </c>
      <c r="Q2110" t="str">
        <f t="shared" si="162"/>
        <v>music</v>
      </c>
      <c r="R2110" t="str">
        <f t="shared" si="163"/>
        <v>indie rock</v>
      </c>
      <c r="S2110">
        <f t="shared" si="164"/>
        <v>2012</v>
      </c>
    </row>
    <row r="2111" spans="1:19" ht="3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s="17">
        <f t="shared" si="160"/>
        <v>1.06525</v>
      </c>
      <c r="G2111" t="s">
        <v>8218</v>
      </c>
      <c r="H2111" t="s">
        <v>8223</v>
      </c>
      <c r="I2111" t="s">
        <v>8245</v>
      </c>
      <c r="J2111">
        <v>1436115617</v>
      </c>
      <c r="K2111" s="10">
        <v>1433523617</v>
      </c>
      <c r="L2111" s="15">
        <f t="shared" si="161"/>
        <v>42160.708530092597</v>
      </c>
      <c r="M2111" t="b">
        <v>0</v>
      </c>
      <c r="N2111">
        <v>40</v>
      </c>
      <c r="O2111" t="b">
        <v>1</v>
      </c>
      <c r="P2111" t="s">
        <v>8277</v>
      </c>
      <c r="Q2111" t="str">
        <f t="shared" si="162"/>
        <v>music</v>
      </c>
      <c r="R2111" t="str">
        <f t="shared" si="163"/>
        <v>indie rock</v>
      </c>
      <c r="S2111">
        <f t="shared" si="164"/>
        <v>2015</v>
      </c>
    </row>
    <row r="2112" spans="1:19" ht="3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s="17">
        <f t="shared" si="160"/>
        <v>1.0035000000000001</v>
      </c>
      <c r="G2112" t="s">
        <v>8218</v>
      </c>
      <c r="H2112" t="s">
        <v>8223</v>
      </c>
      <c r="I2112" t="s">
        <v>8245</v>
      </c>
      <c r="J2112">
        <v>1401253140</v>
      </c>
      <c r="K2112" s="10">
        <v>1398873969</v>
      </c>
      <c r="L2112" s="15">
        <f t="shared" si="161"/>
        <v>41759.670937499999</v>
      </c>
      <c r="M2112" t="b">
        <v>0</v>
      </c>
      <c r="N2112">
        <v>38</v>
      </c>
      <c r="O2112" t="b">
        <v>1</v>
      </c>
      <c r="P2112" t="s">
        <v>8277</v>
      </c>
      <c r="Q2112" t="str">
        <f t="shared" si="162"/>
        <v>music</v>
      </c>
      <c r="R2112" t="str">
        <f t="shared" si="163"/>
        <v>indie rock</v>
      </c>
      <c r="S2112">
        <f t="shared" si="164"/>
        <v>2014</v>
      </c>
    </row>
    <row r="2113" spans="1:19" ht="46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s="17">
        <f t="shared" si="160"/>
        <v>1.0649999999999999</v>
      </c>
      <c r="G2113" t="s">
        <v>8218</v>
      </c>
      <c r="H2113" t="s">
        <v>8223</v>
      </c>
      <c r="I2113" t="s">
        <v>8245</v>
      </c>
      <c r="J2113">
        <v>1313370000</v>
      </c>
      <c r="K2113" s="10">
        <v>1307594625</v>
      </c>
      <c r="L2113" s="15">
        <f t="shared" si="161"/>
        <v>40703.197048611109</v>
      </c>
      <c r="M2113" t="b">
        <v>0</v>
      </c>
      <c r="N2113">
        <v>39</v>
      </c>
      <c r="O2113" t="b">
        <v>1</v>
      </c>
      <c r="P2113" t="s">
        <v>8277</v>
      </c>
      <c r="Q2113" t="str">
        <f t="shared" si="162"/>
        <v>music</v>
      </c>
      <c r="R2113" t="str">
        <f t="shared" si="163"/>
        <v>indie rock</v>
      </c>
      <c r="S2113">
        <f t="shared" si="164"/>
        <v>2011</v>
      </c>
    </row>
    <row r="2114" spans="1:19" ht="46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s="17">
        <f t="shared" si="160"/>
        <v>1</v>
      </c>
      <c r="G2114" t="s">
        <v>8218</v>
      </c>
      <c r="H2114" t="s">
        <v>8223</v>
      </c>
      <c r="I2114" t="s">
        <v>8245</v>
      </c>
      <c r="J2114">
        <v>1366064193</v>
      </c>
      <c r="K2114" s="10">
        <v>1364854593</v>
      </c>
      <c r="L2114" s="15">
        <f t="shared" si="161"/>
        <v>41365.928159722222</v>
      </c>
      <c r="M2114" t="b">
        <v>0</v>
      </c>
      <c r="N2114">
        <v>11</v>
      </c>
      <c r="O2114" t="b">
        <v>1</v>
      </c>
      <c r="P2114" t="s">
        <v>8277</v>
      </c>
      <c r="Q2114" t="str">
        <f t="shared" si="162"/>
        <v>music</v>
      </c>
      <c r="R2114" t="str">
        <f t="shared" si="163"/>
        <v>indie rock</v>
      </c>
      <c r="S2114">
        <f t="shared" si="164"/>
        <v>2013</v>
      </c>
    </row>
    <row r="2115" spans="1:19" ht="3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s="17">
        <f t="shared" ref="F2115:F2178" si="165">E2115/D2115</f>
        <v>1.0485714285714285</v>
      </c>
      <c r="G2115" t="s">
        <v>8218</v>
      </c>
      <c r="H2115" t="s">
        <v>8223</v>
      </c>
      <c r="I2115" t="s">
        <v>8245</v>
      </c>
      <c r="J2115">
        <v>1411505176</v>
      </c>
      <c r="K2115" s="10">
        <v>1408481176</v>
      </c>
      <c r="L2115" s="15">
        <f t="shared" ref="L2115:L2178" si="166">(K2115/86400)+ DATE(1970,1,1)</f>
        <v>41870.86546296296</v>
      </c>
      <c r="M2115" t="b">
        <v>0</v>
      </c>
      <c r="N2115">
        <v>107</v>
      </c>
      <c r="O2115" t="b">
        <v>1</v>
      </c>
      <c r="P2115" t="s">
        <v>8277</v>
      </c>
      <c r="Q2115" t="str">
        <f t="shared" ref="Q2115:Q2178" si="167">LEFT(P2115, SEARCH("/",P2115)-1)</f>
        <v>music</v>
      </c>
      <c r="R2115" t="str">
        <f t="shared" ref="R2115:R2178" si="168">RIGHT(P2115,LEN(P2115)-FIND("/",P2115))</f>
        <v>indie rock</v>
      </c>
      <c r="S2115">
        <f t="shared" ref="S2115:S2178" si="169">YEAR(L2115)</f>
        <v>2014</v>
      </c>
    </row>
    <row r="2116" spans="1:19" ht="46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s="17">
        <f t="shared" si="165"/>
        <v>1.0469999999999999</v>
      </c>
      <c r="G2116" t="s">
        <v>8218</v>
      </c>
      <c r="H2116" t="s">
        <v>8223</v>
      </c>
      <c r="I2116" t="s">
        <v>8245</v>
      </c>
      <c r="J2116">
        <v>1291870740</v>
      </c>
      <c r="K2116" s="10">
        <v>1286480070</v>
      </c>
      <c r="L2116" s="15">
        <f t="shared" si="166"/>
        <v>40458.815625000003</v>
      </c>
      <c r="M2116" t="b">
        <v>0</v>
      </c>
      <c r="N2116">
        <v>147</v>
      </c>
      <c r="O2116" t="b">
        <v>1</v>
      </c>
      <c r="P2116" t="s">
        <v>8277</v>
      </c>
      <c r="Q2116" t="str">
        <f t="shared" si="167"/>
        <v>music</v>
      </c>
      <c r="R2116" t="str">
        <f t="shared" si="168"/>
        <v>indie rock</v>
      </c>
      <c r="S2116">
        <f t="shared" si="169"/>
        <v>2010</v>
      </c>
    </row>
    <row r="2117" spans="1:19" ht="46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s="17">
        <f t="shared" si="165"/>
        <v>2.2566666666666668</v>
      </c>
      <c r="G2117" t="s">
        <v>8218</v>
      </c>
      <c r="H2117" t="s">
        <v>8223</v>
      </c>
      <c r="I2117" t="s">
        <v>8245</v>
      </c>
      <c r="J2117">
        <v>1298167001</v>
      </c>
      <c r="K2117" s="10">
        <v>1295575001</v>
      </c>
      <c r="L2117" s="15">
        <f t="shared" si="166"/>
        <v>40564.081030092595</v>
      </c>
      <c r="M2117" t="b">
        <v>0</v>
      </c>
      <c r="N2117">
        <v>36</v>
      </c>
      <c r="O2117" t="b">
        <v>1</v>
      </c>
      <c r="P2117" t="s">
        <v>8277</v>
      </c>
      <c r="Q2117" t="str">
        <f t="shared" si="167"/>
        <v>music</v>
      </c>
      <c r="R2117" t="str">
        <f t="shared" si="168"/>
        <v>indie rock</v>
      </c>
      <c r="S2117">
        <f t="shared" si="169"/>
        <v>2011</v>
      </c>
    </row>
    <row r="2118" spans="1:19" ht="46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s="17">
        <f t="shared" si="165"/>
        <v>1.0090416666666666</v>
      </c>
      <c r="G2118" t="s">
        <v>8218</v>
      </c>
      <c r="H2118" t="s">
        <v>8223</v>
      </c>
      <c r="I2118" t="s">
        <v>8245</v>
      </c>
      <c r="J2118">
        <v>1349203203</v>
      </c>
      <c r="K2118" s="10">
        <v>1345056003</v>
      </c>
      <c r="L2118" s="15">
        <f t="shared" si="166"/>
        <v>41136.777812500004</v>
      </c>
      <c r="M2118" t="b">
        <v>0</v>
      </c>
      <c r="N2118">
        <v>92</v>
      </c>
      <c r="O2118" t="b">
        <v>1</v>
      </c>
      <c r="P2118" t="s">
        <v>8277</v>
      </c>
      <c r="Q2118" t="str">
        <f t="shared" si="167"/>
        <v>music</v>
      </c>
      <c r="R2118" t="str">
        <f t="shared" si="168"/>
        <v>indie rock</v>
      </c>
      <c r="S2118">
        <f t="shared" si="169"/>
        <v>2012</v>
      </c>
    </row>
    <row r="2119" spans="1:19" ht="46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s="17">
        <f t="shared" si="165"/>
        <v>1.4775</v>
      </c>
      <c r="G2119" t="s">
        <v>8218</v>
      </c>
      <c r="H2119" t="s">
        <v>8223</v>
      </c>
      <c r="I2119" t="s">
        <v>8245</v>
      </c>
      <c r="J2119">
        <v>1445921940</v>
      </c>
      <c r="K2119" s="10">
        <v>1444699549</v>
      </c>
      <c r="L2119" s="15">
        <f t="shared" si="166"/>
        <v>42290.059594907405</v>
      </c>
      <c r="M2119" t="b">
        <v>0</v>
      </c>
      <c r="N2119">
        <v>35</v>
      </c>
      <c r="O2119" t="b">
        <v>1</v>
      </c>
      <c r="P2119" t="s">
        <v>8277</v>
      </c>
      <c r="Q2119" t="str">
        <f t="shared" si="167"/>
        <v>music</v>
      </c>
      <c r="R2119" t="str">
        <f t="shared" si="168"/>
        <v>indie rock</v>
      </c>
      <c r="S2119">
        <f t="shared" si="169"/>
        <v>2015</v>
      </c>
    </row>
    <row r="2120" spans="1:19" ht="3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s="17">
        <f t="shared" si="165"/>
        <v>1.3461099999999999</v>
      </c>
      <c r="G2120" t="s">
        <v>8218</v>
      </c>
      <c r="H2120" t="s">
        <v>8223</v>
      </c>
      <c r="I2120" t="s">
        <v>8245</v>
      </c>
      <c r="J2120">
        <v>1311538136</v>
      </c>
      <c r="K2120" s="10">
        <v>1308946136</v>
      </c>
      <c r="L2120" s="15">
        <f t="shared" si="166"/>
        <v>40718.839537037034</v>
      </c>
      <c r="M2120" t="b">
        <v>0</v>
      </c>
      <c r="N2120">
        <v>17</v>
      </c>
      <c r="O2120" t="b">
        <v>1</v>
      </c>
      <c r="P2120" t="s">
        <v>8277</v>
      </c>
      <c r="Q2120" t="str">
        <f t="shared" si="167"/>
        <v>music</v>
      </c>
      <c r="R2120" t="str">
        <f t="shared" si="168"/>
        <v>indie rock</v>
      </c>
      <c r="S2120">
        <f t="shared" si="169"/>
        <v>2011</v>
      </c>
    </row>
    <row r="2121" spans="1:19" ht="46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s="17">
        <f t="shared" si="165"/>
        <v>1.0075000000000001</v>
      </c>
      <c r="G2121" t="s">
        <v>8218</v>
      </c>
      <c r="H2121" t="s">
        <v>8223</v>
      </c>
      <c r="I2121" t="s">
        <v>8245</v>
      </c>
      <c r="J2121">
        <v>1345086445</v>
      </c>
      <c r="K2121" s="10">
        <v>1342494445</v>
      </c>
      <c r="L2121" s="15">
        <f t="shared" si="166"/>
        <v>41107.130150462966</v>
      </c>
      <c r="M2121" t="b">
        <v>0</v>
      </c>
      <c r="N2121">
        <v>22</v>
      </c>
      <c r="O2121" t="b">
        <v>1</v>
      </c>
      <c r="P2121" t="s">
        <v>8277</v>
      </c>
      <c r="Q2121" t="str">
        <f t="shared" si="167"/>
        <v>music</v>
      </c>
      <c r="R2121" t="str">
        <f t="shared" si="168"/>
        <v>indie rock</v>
      </c>
      <c r="S2121">
        <f t="shared" si="169"/>
        <v>2012</v>
      </c>
    </row>
    <row r="2122" spans="1:19" ht="46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s="17">
        <f t="shared" si="165"/>
        <v>1.00880375</v>
      </c>
      <c r="G2122" t="s">
        <v>8218</v>
      </c>
      <c r="H2122" t="s">
        <v>8223</v>
      </c>
      <c r="I2122" t="s">
        <v>8245</v>
      </c>
      <c r="J2122">
        <v>1388617736</v>
      </c>
      <c r="K2122" s="10">
        <v>1384384136</v>
      </c>
      <c r="L2122" s="15">
        <f t="shared" si="166"/>
        <v>41591.964537037034</v>
      </c>
      <c r="M2122" t="b">
        <v>0</v>
      </c>
      <c r="N2122">
        <v>69</v>
      </c>
      <c r="O2122" t="b">
        <v>1</v>
      </c>
      <c r="P2122" t="s">
        <v>8277</v>
      </c>
      <c r="Q2122" t="str">
        <f t="shared" si="167"/>
        <v>music</v>
      </c>
      <c r="R2122" t="str">
        <f t="shared" si="168"/>
        <v>indie rock</v>
      </c>
      <c r="S2122">
        <f t="shared" si="169"/>
        <v>2013</v>
      </c>
    </row>
    <row r="2123" spans="1:19" ht="3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s="17">
        <f t="shared" si="165"/>
        <v>5.6800000000000002E-3</v>
      </c>
      <c r="G2123" t="s">
        <v>8220</v>
      </c>
      <c r="H2123" t="s">
        <v>8239</v>
      </c>
      <c r="I2123" t="s">
        <v>8256</v>
      </c>
      <c r="J2123">
        <v>1484156948</v>
      </c>
      <c r="K2123" s="10">
        <v>1481564948</v>
      </c>
      <c r="L2123" s="15">
        <f t="shared" si="166"/>
        <v>42716.7424537037</v>
      </c>
      <c r="M2123" t="b">
        <v>0</v>
      </c>
      <c r="N2123">
        <v>10</v>
      </c>
      <c r="O2123" t="b">
        <v>0</v>
      </c>
      <c r="P2123" t="s">
        <v>8280</v>
      </c>
      <c r="Q2123" t="str">
        <f t="shared" si="167"/>
        <v>games</v>
      </c>
      <c r="R2123" t="str">
        <f t="shared" si="168"/>
        <v>video games</v>
      </c>
      <c r="S2123">
        <f t="shared" si="169"/>
        <v>2016</v>
      </c>
    </row>
    <row r="2124" spans="1:19" ht="3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s="17">
        <f t="shared" si="165"/>
        <v>3.875E-3</v>
      </c>
      <c r="G2124" t="s">
        <v>8220</v>
      </c>
      <c r="H2124" t="s">
        <v>8237</v>
      </c>
      <c r="I2124" t="s">
        <v>8255</v>
      </c>
      <c r="J2124">
        <v>1483773169</v>
      </c>
      <c r="K2124" s="10">
        <v>1481181169</v>
      </c>
      <c r="L2124" s="15">
        <f t="shared" si="166"/>
        <v>42712.300567129627</v>
      </c>
      <c r="M2124" t="b">
        <v>0</v>
      </c>
      <c r="N2124">
        <v>3</v>
      </c>
      <c r="O2124" t="b">
        <v>0</v>
      </c>
      <c r="P2124" t="s">
        <v>8280</v>
      </c>
      <c r="Q2124" t="str">
        <f t="shared" si="167"/>
        <v>games</v>
      </c>
      <c r="R2124" t="str">
        <f t="shared" si="168"/>
        <v>video games</v>
      </c>
      <c r="S2124">
        <f t="shared" si="169"/>
        <v>2016</v>
      </c>
    </row>
    <row r="2125" spans="1:19" ht="6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s="17">
        <f t="shared" si="165"/>
        <v>0.1</v>
      </c>
      <c r="G2125" t="s">
        <v>8220</v>
      </c>
      <c r="H2125" t="s">
        <v>8223</v>
      </c>
      <c r="I2125" t="s">
        <v>8245</v>
      </c>
      <c r="J2125">
        <v>1268636340</v>
      </c>
      <c r="K2125" s="10">
        <v>1263982307</v>
      </c>
      <c r="L2125" s="15">
        <f t="shared" si="166"/>
        <v>40198.424849537041</v>
      </c>
      <c r="M2125" t="b">
        <v>0</v>
      </c>
      <c r="N2125">
        <v>5</v>
      </c>
      <c r="O2125" t="b">
        <v>0</v>
      </c>
      <c r="P2125" t="s">
        <v>8280</v>
      </c>
      <c r="Q2125" t="str">
        <f t="shared" si="167"/>
        <v>games</v>
      </c>
      <c r="R2125" t="str">
        <f t="shared" si="168"/>
        <v>video games</v>
      </c>
      <c r="S2125">
        <f t="shared" si="169"/>
        <v>2010</v>
      </c>
    </row>
    <row r="2126" spans="1:19" ht="46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s="17">
        <f t="shared" si="165"/>
        <v>0.10454545454545454</v>
      </c>
      <c r="G2126" t="s">
        <v>8220</v>
      </c>
      <c r="H2126" t="s">
        <v>8223</v>
      </c>
      <c r="I2126" t="s">
        <v>8245</v>
      </c>
      <c r="J2126">
        <v>1291093200</v>
      </c>
      <c r="K2126" s="10">
        <v>1286930435</v>
      </c>
      <c r="L2126" s="15">
        <f t="shared" si="166"/>
        <v>40464.028182870374</v>
      </c>
      <c r="M2126" t="b">
        <v>0</v>
      </c>
      <c r="N2126">
        <v>5</v>
      </c>
      <c r="O2126" t="b">
        <v>0</v>
      </c>
      <c r="P2126" t="s">
        <v>8280</v>
      </c>
      <c r="Q2126" t="str">
        <f t="shared" si="167"/>
        <v>games</v>
      </c>
      <c r="R2126" t="str">
        <f t="shared" si="168"/>
        <v>video games</v>
      </c>
      <c r="S2126">
        <f t="shared" si="169"/>
        <v>2010</v>
      </c>
    </row>
    <row r="2127" spans="1:19" ht="46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s="17">
        <f t="shared" si="165"/>
        <v>1.4200000000000001E-2</v>
      </c>
      <c r="G2127" t="s">
        <v>8220</v>
      </c>
      <c r="H2127" t="s">
        <v>8223</v>
      </c>
      <c r="I2127" t="s">
        <v>8245</v>
      </c>
      <c r="J2127">
        <v>1438734833</v>
      </c>
      <c r="K2127" s="10">
        <v>1436142833</v>
      </c>
      <c r="L2127" s="15">
        <f t="shared" si="166"/>
        <v>42191.023530092592</v>
      </c>
      <c r="M2127" t="b">
        <v>0</v>
      </c>
      <c r="N2127">
        <v>27</v>
      </c>
      <c r="O2127" t="b">
        <v>0</v>
      </c>
      <c r="P2127" t="s">
        <v>8280</v>
      </c>
      <c r="Q2127" t="str">
        <f t="shared" si="167"/>
        <v>games</v>
      </c>
      <c r="R2127" t="str">
        <f t="shared" si="168"/>
        <v>video games</v>
      </c>
      <c r="S2127">
        <f t="shared" si="169"/>
        <v>2015</v>
      </c>
    </row>
    <row r="2128" spans="1:19" ht="46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s="17">
        <f t="shared" si="165"/>
        <v>5.0000000000000001E-4</v>
      </c>
      <c r="G2128" t="s">
        <v>8220</v>
      </c>
      <c r="H2128" t="s">
        <v>8223</v>
      </c>
      <c r="I2128" t="s">
        <v>8245</v>
      </c>
      <c r="J2128">
        <v>1418080887</v>
      </c>
      <c r="K2128" s="10">
        <v>1415488887</v>
      </c>
      <c r="L2128" s="15">
        <f t="shared" si="166"/>
        <v>41951.973229166666</v>
      </c>
      <c r="M2128" t="b">
        <v>0</v>
      </c>
      <c r="N2128">
        <v>2</v>
      </c>
      <c r="O2128" t="b">
        <v>0</v>
      </c>
      <c r="P2128" t="s">
        <v>8280</v>
      </c>
      <c r="Q2128" t="str">
        <f t="shared" si="167"/>
        <v>games</v>
      </c>
      <c r="R2128" t="str">
        <f t="shared" si="168"/>
        <v>video games</v>
      </c>
      <c r="S2128">
        <f t="shared" si="169"/>
        <v>2014</v>
      </c>
    </row>
    <row r="2129" spans="1:19" ht="16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s="17">
        <f t="shared" si="165"/>
        <v>0.28842857142857142</v>
      </c>
      <c r="G2129" t="s">
        <v>8220</v>
      </c>
      <c r="H2129" t="s">
        <v>8224</v>
      </c>
      <c r="I2129" t="s">
        <v>8246</v>
      </c>
      <c r="J2129">
        <v>1426158463</v>
      </c>
      <c r="K2129" s="10">
        <v>1423570063</v>
      </c>
      <c r="L2129" s="15">
        <f t="shared" si="166"/>
        <v>42045.505358796298</v>
      </c>
      <c r="M2129" t="b">
        <v>0</v>
      </c>
      <c r="N2129">
        <v>236</v>
      </c>
      <c r="O2129" t="b">
        <v>0</v>
      </c>
      <c r="P2129" t="s">
        <v>8280</v>
      </c>
      <c r="Q2129" t="str">
        <f t="shared" si="167"/>
        <v>games</v>
      </c>
      <c r="R2129" t="str">
        <f t="shared" si="168"/>
        <v>video games</v>
      </c>
      <c r="S2129">
        <f t="shared" si="169"/>
        <v>2015</v>
      </c>
    </row>
    <row r="2130" spans="1:19" ht="46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s="17">
        <f t="shared" si="165"/>
        <v>1.6666666666666668E-3</v>
      </c>
      <c r="G2130" t="s">
        <v>8220</v>
      </c>
      <c r="H2130" t="s">
        <v>8228</v>
      </c>
      <c r="I2130" t="s">
        <v>8250</v>
      </c>
      <c r="J2130">
        <v>1411324369</v>
      </c>
      <c r="K2130" s="10">
        <v>1406140369</v>
      </c>
      <c r="L2130" s="15">
        <f t="shared" si="166"/>
        <v>41843.772789351853</v>
      </c>
      <c r="M2130" t="b">
        <v>0</v>
      </c>
      <c r="N2130">
        <v>1</v>
      </c>
      <c r="O2130" t="b">
        <v>0</v>
      </c>
      <c r="P2130" t="s">
        <v>8280</v>
      </c>
      <c r="Q2130" t="str">
        <f t="shared" si="167"/>
        <v>games</v>
      </c>
      <c r="R2130" t="str">
        <f t="shared" si="168"/>
        <v>video games</v>
      </c>
      <c r="S2130">
        <f t="shared" si="169"/>
        <v>2014</v>
      </c>
    </row>
    <row r="2131" spans="1:19" ht="46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s="17">
        <f t="shared" si="165"/>
        <v>0.11799999999999999</v>
      </c>
      <c r="G2131" t="s">
        <v>8220</v>
      </c>
      <c r="H2131" t="s">
        <v>8223</v>
      </c>
      <c r="I2131" t="s">
        <v>8245</v>
      </c>
      <c r="J2131">
        <v>1457570100</v>
      </c>
      <c r="K2131" s="10">
        <v>1454978100</v>
      </c>
      <c r="L2131" s="15">
        <f t="shared" si="166"/>
        <v>42409.024305555555</v>
      </c>
      <c r="M2131" t="b">
        <v>0</v>
      </c>
      <c r="N2131">
        <v>12</v>
      </c>
      <c r="O2131" t="b">
        <v>0</v>
      </c>
      <c r="P2131" t="s">
        <v>8280</v>
      </c>
      <c r="Q2131" t="str">
        <f t="shared" si="167"/>
        <v>games</v>
      </c>
      <c r="R2131" t="str">
        <f t="shared" si="168"/>
        <v>video games</v>
      </c>
      <c r="S2131">
        <f t="shared" si="169"/>
        <v>2016</v>
      </c>
    </row>
    <row r="2132" spans="1:19" ht="3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s="17">
        <f t="shared" si="165"/>
        <v>2.0238095238095236E-3</v>
      </c>
      <c r="G2132" t="s">
        <v>8220</v>
      </c>
      <c r="H2132" t="s">
        <v>8223</v>
      </c>
      <c r="I2132" t="s">
        <v>8245</v>
      </c>
      <c r="J2132">
        <v>1408154663</v>
      </c>
      <c r="K2132" s="10">
        <v>1405130663</v>
      </c>
      <c r="L2132" s="15">
        <f t="shared" si="166"/>
        <v>41832.086377314816</v>
      </c>
      <c r="M2132" t="b">
        <v>0</v>
      </c>
      <c r="N2132">
        <v>4</v>
      </c>
      <c r="O2132" t="b">
        <v>0</v>
      </c>
      <c r="P2132" t="s">
        <v>8280</v>
      </c>
      <c r="Q2132" t="str">
        <f t="shared" si="167"/>
        <v>games</v>
      </c>
      <c r="R2132" t="str">
        <f t="shared" si="168"/>
        <v>video games</v>
      </c>
      <c r="S2132">
        <f t="shared" si="169"/>
        <v>2014</v>
      </c>
    </row>
    <row r="2133" spans="1:19" ht="46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s="17">
        <f t="shared" si="165"/>
        <v>0.05</v>
      </c>
      <c r="G2133" t="s">
        <v>8220</v>
      </c>
      <c r="H2133" t="s">
        <v>8223</v>
      </c>
      <c r="I2133" t="s">
        <v>8245</v>
      </c>
      <c r="J2133">
        <v>1436677091</v>
      </c>
      <c r="K2133" s="10">
        <v>1434085091</v>
      </c>
      <c r="L2133" s="15">
        <f t="shared" si="166"/>
        <v>42167.207071759258</v>
      </c>
      <c r="M2133" t="b">
        <v>0</v>
      </c>
      <c r="N2133">
        <v>3</v>
      </c>
      <c r="O2133" t="b">
        <v>0</v>
      </c>
      <c r="P2133" t="s">
        <v>8280</v>
      </c>
      <c r="Q2133" t="str">
        <f t="shared" si="167"/>
        <v>games</v>
      </c>
      <c r="R2133" t="str">
        <f t="shared" si="168"/>
        <v>video games</v>
      </c>
      <c r="S2133">
        <f t="shared" si="169"/>
        <v>2015</v>
      </c>
    </row>
    <row r="2134" spans="1:19" ht="46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s="17">
        <f t="shared" si="165"/>
        <v>2.1129899999999997E-2</v>
      </c>
      <c r="G2134" t="s">
        <v>8220</v>
      </c>
      <c r="H2134" t="s">
        <v>8223</v>
      </c>
      <c r="I2134" t="s">
        <v>8245</v>
      </c>
      <c r="J2134">
        <v>1391427692</v>
      </c>
      <c r="K2134" s="10">
        <v>1388835692</v>
      </c>
      <c r="L2134" s="15">
        <f t="shared" si="166"/>
        <v>41643.487175925926</v>
      </c>
      <c r="M2134" t="b">
        <v>0</v>
      </c>
      <c r="N2134">
        <v>99</v>
      </c>
      <c r="O2134" t="b">
        <v>0</v>
      </c>
      <c r="P2134" t="s">
        <v>8280</v>
      </c>
      <c r="Q2134" t="str">
        <f t="shared" si="167"/>
        <v>games</v>
      </c>
      <c r="R2134" t="str">
        <f t="shared" si="168"/>
        <v>video games</v>
      </c>
      <c r="S2134">
        <f t="shared" si="169"/>
        <v>2014</v>
      </c>
    </row>
    <row r="2135" spans="1:19" ht="46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s="17">
        <f t="shared" si="165"/>
        <v>1.6E-2</v>
      </c>
      <c r="G2135" t="s">
        <v>8220</v>
      </c>
      <c r="H2135" t="s">
        <v>8223</v>
      </c>
      <c r="I2135" t="s">
        <v>8245</v>
      </c>
      <c r="J2135">
        <v>1303628340</v>
      </c>
      <c r="K2135" s="10">
        <v>1300328399</v>
      </c>
      <c r="L2135" s="15">
        <f t="shared" si="166"/>
        <v>40619.097210648149</v>
      </c>
      <c r="M2135" t="b">
        <v>0</v>
      </c>
      <c r="N2135">
        <v>3</v>
      </c>
      <c r="O2135" t="b">
        <v>0</v>
      </c>
      <c r="P2135" t="s">
        <v>8280</v>
      </c>
      <c r="Q2135" t="str">
        <f t="shared" si="167"/>
        <v>games</v>
      </c>
      <c r="R2135" t="str">
        <f t="shared" si="168"/>
        <v>video games</v>
      </c>
      <c r="S2135">
        <f t="shared" si="169"/>
        <v>2011</v>
      </c>
    </row>
    <row r="2136" spans="1:19" ht="46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s="17">
        <f t="shared" si="165"/>
        <v>1.7333333333333333E-2</v>
      </c>
      <c r="G2136" t="s">
        <v>8220</v>
      </c>
      <c r="H2136" t="s">
        <v>8223</v>
      </c>
      <c r="I2136" t="s">
        <v>8245</v>
      </c>
      <c r="J2136">
        <v>1367097391</v>
      </c>
      <c r="K2136" s="10">
        <v>1364505391</v>
      </c>
      <c r="L2136" s="15">
        <f t="shared" si="166"/>
        <v>41361.886469907404</v>
      </c>
      <c r="M2136" t="b">
        <v>0</v>
      </c>
      <c r="N2136">
        <v>3</v>
      </c>
      <c r="O2136" t="b">
        <v>0</v>
      </c>
      <c r="P2136" t="s">
        <v>8280</v>
      </c>
      <c r="Q2136" t="str">
        <f t="shared" si="167"/>
        <v>games</v>
      </c>
      <c r="R2136" t="str">
        <f t="shared" si="168"/>
        <v>video games</v>
      </c>
      <c r="S2136">
        <f t="shared" si="169"/>
        <v>2013</v>
      </c>
    </row>
    <row r="2137" spans="1:19" ht="46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s="17">
        <f t="shared" si="165"/>
        <v>9.5600000000000004E-2</v>
      </c>
      <c r="G2137" t="s">
        <v>8220</v>
      </c>
      <c r="H2137" t="s">
        <v>8223</v>
      </c>
      <c r="I2137" t="s">
        <v>8245</v>
      </c>
      <c r="J2137">
        <v>1349392033</v>
      </c>
      <c r="K2137" s="10">
        <v>1346800033</v>
      </c>
      <c r="L2137" s="15">
        <f t="shared" si="166"/>
        <v>41156.96334490741</v>
      </c>
      <c r="M2137" t="b">
        <v>0</v>
      </c>
      <c r="N2137">
        <v>22</v>
      </c>
      <c r="O2137" t="b">
        <v>0</v>
      </c>
      <c r="P2137" t="s">
        <v>8280</v>
      </c>
      <c r="Q2137" t="str">
        <f t="shared" si="167"/>
        <v>games</v>
      </c>
      <c r="R2137" t="str">
        <f t="shared" si="168"/>
        <v>video games</v>
      </c>
      <c r="S2137">
        <f t="shared" si="169"/>
        <v>2012</v>
      </c>
    </row>
    <row r="2138" spans="1:19" ht="46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s="17">
        <f t="shared" si="165"/>
        <v>5.9612499999999998E-4</v>
      </c>
      <c r="G2138" t="s">
        <v>8220</v>
      </c>
      <c r="H2138" t="s">
        <v>8223</v>
      </c>
      <c r="I2138" t="s">
        <v>8245</v>
      </c>
      <c r="J2138">
        <v>1382184786</v>
      </c>
      <c r="K2138" s="10">
        <v>1379592786</v>
      </c>
      <c r="L2138" s="15">
        <f t="shared" si="166"/>
        <v>41536.509097222224</v>
      </c>
      <c r="M2138" t="b">
        <v>0</v>
      </c>
      <c r="N2138">
        <v>4</v>
      </c>
      <c r="O2138" t="b">
        <v>0</v>
      </c>
      <c r="P2138" t="s">
        <v>8280</v>
      </c>
      <c r="Q2138" t="str">
        <f t="shared" si="167"/>
        <v>games</v>
      </c>
      <c r="R2138" t="str">
        <f t="shared" si="168"/>
        <v>video games</v>
      </c>
      <c r="S2138">
        <f t="shared" si="169"/>
        <v>2013</v>
      </c>
    </row>
    <row r="2139" spans="1:19" ht="46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s="17">
        <f t="shared" si="165"/>
        <v>0.28405999999999998</v>
      </c>
      <c r="G2139" t="s">
        <v>8220</v>
      </c>
      <c r="H2139" t="s">
        <v>8228</v>
      </c>
      <c r="I2139" t="s">
        <v>8250</v>
      </c>
      <c r="J2139">
        <v>1417804229</v>
      </c>
      <c r="K2139" s="10">
        <v>1415212229</v>
      </c>
      <c r="L2139" s="15">
        <f t="shared" si="166"/>
        <v>41948.771168981482</v>
      </c>
      <c r="M2139" t="b">
        <v>0</v>
      </c>
      <c r="N2139">
        <v>534</v>
      </c>
      <c r="O2139" t="b">
        <v>0</v>
      </c>
      <c r="P2139" t="s">
        <v>8280</v>
      </c>
      <c r="Q2139" t="str">
        <f t="shared" si="167"/>
        <v>games</v>
      </c>
      <c r="R2139" t="str">
        <f t="shared" si="168"/>
        <v>video games</v>
      </c>
      <c r="S2139">
        <f t="shared" si="169"/>
        <v>2014</v>
      </c>
    </row>
    <row r="2140" spans="1:19" ht="3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s="17">
        <f t="shared" si="165"/>
        <v>0.128</v>
      </c>
      <c r="G2140" t="s">
        <v>8220</v>
      </c>
      <c r="H2140" t="s">
        <v>8224</v>
      </c>
      <c r="I2140" t="s">
        <v>8246</v>
      </c>
      <c r="J2140">
        <v>1383959939</v>
      </c>
      <c r="K2140" s="10">
        <v>1381364339</v>
      </c>
      <c r="L2140" s="15">
        <f t="shared" si="166"/>
        <v>41557.013182870374</v>
      </c>
      <c r="M2140" t="b">
        <v>0</v>
      </c>
      <c r="N2140">
        <v>12</v>
      </c>
      <c r="O2140" t="b">
        <v>0</v>
      </c>
      <c r="P2140" t="s">
        <v>8280</v>
      </c>
      <c r="Q2140" t="str">
        <f t="shared" si="167"/>
        <v>games</v>
      </c>
      <c r="R2140" t="str">
        <f t="shared" si="168"/>
        <v>video games</v>
      </c>
      <c r="S2140">
        <f t="shared" si="169"/>
        <v>2013</v>
      </c>
    </row>
    <row r="2141" spans="1:19" ht="46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s="17">
        <f t="shared" si="165"/>
        <v>5.4199999999999998E-2</v>
      </c>
      <c r="G2141" t="s">
        <v>8220</v>
      </c>
      <c r="H2141" t="s">
        <v>8223</v>
      </c>
      <c r="I2141" t="s">
        <v>8245</v>
      </c>
      <c r="J2141">
        <v>1478196008</v>
      </c>
      <c r="K2141" s="10">
        <v>1475604008</v>
      </c>
      <c r="L2141" s="15">
        <f t="shared" si="166"/>
        <v>42647.750092592592</v>
      </c>
      <c r="M2141" t="b">
        <v>0</v>
      </c>
      <c r="N2141">
        <v>56</v>
      </c>
      <c r="O2141" t="b">
        <v>0</v>
      </c>
      <c r="P2141" t="s">
        <v>8280</v>
      </c>
      <c r="Q2141" t="str">
        <f t="shared" si="167"/>
        <v>games</v>
      </c>
      <c r="R2141" t="str">
        <f t="shared" si="168"/>
        <v>video games</v>
      </c>
      <c r="S2141">
        <f t="shared" si="169"/>
        <v>2016</v>
      </c>
    </row>
    <row r="2142" spans="1:19" ht="46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s="17">
        <f t="shared" si="165"/>
        <v>1.1199999999999999E-3</v>
      </c>
      <c r="G2142" t="s">
        <v>8220</v>
      </c>
      <c r="H2142" t="s">
        <v>8223</v>
      </c>
      <c r="I2142" t="s">
        <v>8245</v>
      </c>
      <c r="J2142">
        <v>1357934424</v>
      </c>
      <c r="K2142" s="10">
        <v>1355342424</v>
      </c>
      <c r="L2142" s="15">
        <f t="shared" si="166"/>
        <v>41255.833611111113</v>
      </c>
      <c r="M2142" t="b">
        <v>0</v>
      </c>
      <c r="N2142">
        <v>11</v>
      </c>
      <c r="O2142" t="b">
        <v>0</v>
      </c>
      <c r="P2142" t="s">
        <v>8280</v>
      </c>
      <c r="Q2142" t="str">
        <f t="shared" si="167"/>
        <v>games</v>
      </c>
      <c r="R2142" t="str">
        <f t="shared" si="168"/>
        <v>video games</v>
      </c>
      <c r="S2142">
        <f t="shared" si="169"/>
        <v>2012</v>
      </c>
    </row>
    <row r="2143" spans="1:19" ht="46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s="17">
        <f t="shared" si="165"/>
        <v>0</v>
      </c>
      <c r="G2143" t="s">
        <v>8220</v>
      </c>
      <c r="H2143" t="s">
        <v>8223</v>
      </c>
      <c r="I2143" t="s">
        <v>8245</v>
      </c>
      <c r="J2143">
        <v>1415947159</v>
      </c>
      <c r="K2143" s="10">
        <v>1413351559</v>
      </c>
      <c r="L2143" s="15">
        <f t="shared" si="166"/>
        <v>41927.235636574071</v>
      </c>
      <c r="M2143" t="b">
        <v>0</v>
      </c>
      <c r="N2143">
        <v>0</v>
      </c>
      <c r="O2143" t="b">
        <v>0</v>
      </c>
      <c r="P2143" t="s">
        <v>8280</v>
      </c>
      <c r="Q2143" t="str">
        <f t="shared" si="167"/>
        <v>games</v>
      </c>
      <c r="R2143" t="str">
        <f t="shared" si="168"/>
        <v>video games</v>
      </c>
      <c r="S2143">
        <f t="shared" si="169"/>
        <v>2014</v>
      </c>
    </row>
    <row r="2144" spans="1:19" ht="46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s="17">
        <f t="shared" si="165"/>
        <v>5.7238095238095241E-2</v>
      </c>
      <c r="G2144" t="s">
        <v>8220</v>
      </c>
      <c r="H2144" t="s">
        <v>8235</v>
      </c>
      <c r="I2144" t="s">
        <v>8248</v>
      </c>
      <c r="J2144">
        <v>1451494210</v>
      </c>
      <c r="K2144" s="10">
        <v>1449075010</v>
      </c>
      <c r="L2144" s="15">
        <f t="shared" si="166"/>
        <v>42340.701504629629</v>
      </c>
      <c r="M2144" t="b">
        <v>0</v>
      </c>
      <c r="N2144">
        <v>12</v>
      </c>
      <c r="O2144" t="b">
        <v>0</v>
      </c>
      <c r="P2144" t="s">
        <v>8280</v>
      </c>
      <c r="Q2144" t="str">
        <f t="shared" si="167"/>
        <v>games</v>
      </c>
      <c r="R2144" t="str">
        <f t="shared" si="168"/>
        <v>video games</v>
      </c>
      <c r="S2144">
        <f t="shared" si="169"/>
        <v>2015</v>
      </c>
    </row>
    <row r="2145" spans="1:19" ht="46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s="17">
        <f t="shared" si="165"/>
        <v>0.1125</v>
      </c>
      <c r="G2145" t="s">
        <v>8220</v>
      </c>
      <c r="H2145" t="s">
        <v>8223</v>
      </c>
      <c r="I2145" t="s">
        <v>8245</v>
      </c>
      <c r="J2145">
        <v>1279738800</v>
      </c>
      <c r="K2145" s="10">
        <v>1275599812</v>
      </c>
      <c r="L2145" s="15">
        <f t="shared" si="166"/>
        <v>40332.886712962965</v>
      </c>
      <c r="M2145" t="b">
        <v>0</v>
      </c>
      <c r="N2145">
        <v>5</v>
      </c>
      <c r="O2145" t="b">
        <v>0</v>
      </c>
      <c r="P2145" t="s">
        <v>8280</v>
      </c>
      <c r="Q2145" t="str">
        <f t="shared" si="167"/>
        <v>games</v>
      </c>
      <c r="R2145" t="str">
        <f t="shared" si="168"/>
        <v>video games</v>
      </c>
      <c r="S2145">
        <f t="shared" si="169"/>
        <v>2010</v>
      </c>
    </row>
    <row r="2146" spans="1:19" ht="3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s="17">
        <f t="shared" si="165"/>
        <v>1.7098591549295775E-2</v>
      </c>
      <c r="G2146" t="s">
        <v>8220</v>
      </c>
      <c r="H2146" t="s">
        <v>8223</v>
      </c>
      <c r="I2146" t="s">
        <v>8245</v>
      </c>
      <c r="J2146">
        <v>1379164040</v>
      </c>
      <c r="K2146" s="10">
        <v>1376399240</v>
      </c>
      <c r="L2146" s="15">
        <f t="shared" si="166"/>
        <v>41499.546759259261</v>
      </c>
      <c r="M2146" t="b">
        <v>0</v>
      </c>
      <c r="N2146">
        <v>24</v>
      </c>
      <c r="O2146" t="b">
        <v>0</v>
      </c>
      <c r="P2146" t="s">
        <v>8280</v>
      </c>
      <c r="Q2146" t="str">
        <f t="shared" si="167"/>
        <v>games</v>
      </c>
      <c r="R2146" t="str">
        <f t="shared" si="168"/>
        <v>video games</v>
      </c>
      <c r="S2146">
        <f t="shared" si="169"/>
        <v>2013</v>
      </c>
    </row>
    <row r="2147" spans="1:19" ht="46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s="17">
        <f t="shared" si="165"/>
        <v>0.30433333333333334</v>
      </c>
      <c r="G2147" t="s">
        <v>8220</v>
      </c>
      <c r="H2147" t="s">
        <v>8223</v>
      </c>
      <c r="I2147" t="s">
        <v>8245</v>
      </c>
      <c r="J2147">
        <v>1385534514</v>
      </c>
      <c r="K2147" s="10">
        <v>1382938914</v>
      </c>
      <c r="L2147" s="15">
        <f t="shared" si="166"/>
        <v>41575.237430555557</v>
      </c>
      <c r="M2147" t="b">
        <v>0</v>
      </c>
      <c r="N2147">
        <v>89</v>
      </c>
      <c r="O2147" t="b">
        <v>0</v>
      </c>
      <c r="P2147" t="s">
        <v>8280</v>
      </c>
      <c r="Q2147" t="str">
        <f t="shared" si="167"/>
        <v>games</v>
      </c>
      <c r="R2147" t="str">
        <f t="shared" si="168"/>
        <v>video games</v>
      </c>
      <c r="S2147">
        <f t="shared" si="169"/>
        <v>2013</v>
      </c>
    </row>
    <row r="2148" spans="1:19" ht="46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s="17">
        <f t="shared" si="165"/>
        <v>2.0000000000000001E-4</v>
      </c>
      <c r="G2148" t="s">
        <v>8220</v>
      </c>
      <c r="H2148" t="s">
        <v>8223</v>
      </c>
      <c r="I2148" t="s">
        <v>8245</v>
      </c>
      <c r="J2148">
        <v>1455207510</v>
      </c>
      <c r="K2148" s="10">
        <v>1453997910</v>
      </c>
      <c r="L2148" s="15">
        <f t="shared" si="166"/>
        <v>42397.679513888885</v>
      </c>
      <c r="M2148" t="b">
        <v>0</v>
      </c>
      <c r="N2148">
        <v>1</v>
      </c>
      <c r="O2148" t="b">
        <v>0</v>
      </c>
      <c r="P2148" t="s">
        <v>8280</v>
      </c>
      <c r="Q2148" t="str">
        <f t="shared" si="167"/>
        <v>games</v>
      </c>
      <c r="R2148" t="str">
        <f t="shared" si="168"/>
        <v>video games</v>
      </c>
      <c r="S2148">
        <f t="shared" si="169"/>
        <v>2016</v>
      </c>
    </row>
    <row r="2149" spans="1:19" ht="16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s="17">
        <f t="shared" si="165"/>
        <v>6.9641025641025639E-3</v>
      </c>
      <c r="G2149" t="s">
        <v>8220</v>
      </c>
      <c r="H2149" t="s">
        <v>8223</v>
      </c>
      <c r="I2149" t="s">
        <v>8245</v>
      </c>
      <c r="J2149">
        <v>1416125148</v>
      </c>
      <c r="K2149" s="10">
        <v>1413356748</v>
      </c>
      <c r="L2149" s="15">
        <f t="shared" si="166"/>
        <v>41927.295694444445</v>
      </c>
      <c r="M2149" t="b">
        <v>0</v>
      </c>
      <c r="N2149">
        <v>55</v>
      </c>
      <c r="O2149" t="b">
        <v>0</v>
      </c>
      <c r="P2149" t="s">
        <v>8280</v>
      </c>
      <c r="Q2149" t="str">
        <f t="shared" si="167"/>
        <v>games</v>
      </c>
      <c r="R2149" t="str">
        <f t="shared" si="168"/>
        <v>video games</v>
      </c>
      <c r="S2149">
        <f t="shared" si="169"/>
        <v>2014</v>
      </c>
    </row>
    <row r="2150" spans="1:19" ht="46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s="17">
        <f t="shared" si="165"/>
        <v>0.02</v>
      </c>
      <c r="G2150" t="s">
        <v>8220</v>
      </c>
      <c r="H2150" t="s">
        <v>8224</v>
      </c>
      <c r="I2150" t="s">
        <v>8246</v>
      </c>
      <c r="J2150">
        <v>1427992582</v>
      </c>
      <c r="K2150" s="10">
        <v>1425404182</v>
      </c>
      <c r="L2150" s="15">
        <f t="shared" si="166"/>
        <v>42066.733587962968</v>
      </c>
      <c r="M2150" t="b">
        <v>0</v>
      </c>
      <c r="N2150">
        <v>2</v>
      </c>
      <c r="O2150" t="b">
        <v>0</v>
      </c>
      <c r="P2150" t="s">
        <v>8280</v>
      </c>
      <c r="Q2150" t="str">
        <f t="shared" si="167"/>
        <v>games</v>
      </c>
      <c r="R2150" t="str">
        <f t="shared" si="168"/>
        <v>video games</v>
      </c>
      <c r="S2150">
        <f t="shared" si="169"/>
        <v>2015</v>
      </c>
    </row>
    <row r="2151" spans="1:19" ht="46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s="17">
        <f t="shared" si="165"/>
        <v>0</v>
      </c>
      <c r="G2151" t="s">
        <v>8220</v>
      </c>
      <c r="H2151" t="s">
        <v>8223</v>
      </c>
      <c r="I2151" t="s">
        <v>8245</v>
      </c>
      <c r="J2151">
        <v>1280534400</v>
      </c>
      <c r="K2151" s="10">
        <v>1277512556</v>
      </c>
      <c r="L2151" s="15">
        <f t="shared" si="166"/>
        <v>40355.024953703702</v>
      </c>
      <c r="M2151" t="b">
        <v>0</v>
      </c>
      <c r="N2151">
        <v>0</v>
      </c>
      <c r="O2151" t="b">
        <v>0</v>
      </c>
      <c r="P2151" t="s">
        <v>8280</v>
      </c>
      <c r="Q2151" t="str">
        <f t="shared" si="167"/>
        <v>games</v>
      </c>
      <c r="R2151" t="str">
        <f t="shared" si="168"/>
        <v>video games</v>
      </c>
      <c r="S2151">
        <f t="shared" si="169"/>
        <v>2010</v>
      </c>
    </row>
    <row r="2152" spans="1:19" ht="16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s="17">
        <f t="shared" si="165"/>
        <v>8.0999999999999996E-3</v>
      </c>
      <c r="G2152" t="s">
        <v>8220</v>
      </c>
      <c r="H2152" t="s">
        <v>8233</v>
      </c>
      <c r="I2152" t="s">
        <v>8253</v>
      </c>
      <c r="J2152">
        <v>1468392599</v>
      </c>
      <c r="K2152" s="10">
        <v>1465800599</v>
      </c>
      <c r="L2152" s="15">
        <f t="shared" si="166"/>
        <v>42534.284710648149</v>
      </c>
      <c r="M2152" t="b">
        <v>0</v>
      </c>
      <c r="N2152">
        <v>4</v>
      </c>
      <c r="O2152" t="b">
        <v>0</v>
      </c>
      <c r="P2152" t="s">
        <v>8280</v>
      </c>
      <c r="Q2152" t="str">
        <f t="shared" si="167"/>
        <v>games</v>
      </c>
      <c r="R2152" t="str">
        <f t="shared" si="168"/>
        <v>video games</v>
      </c>
      <c r="S2152">
        <f t="shared" si="169"/>
        <v>2016</v>
      </c>
    </row>
    <row r="2153" spans="1:19" ht="46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s="17">
        <f t="shared" si="165"/>
        <v>2.6222222222222224E-3</v>
      </c>
      <c r="G2153" t="s">
        <v>8220</v>
      </c>
      <c r="H2153" t="s">
        <v>8223</v>
      </c>
      <c r="I2153" t="s">
        <v>8245</v>
      </c>
      <c r="J2153">
        <v>1467231614</v>
      </c>
      <c r="K2153" s="10">
        <v>1464639614</v>
      </c>
      <c r="L2153" s="15">
        <f t="shared" si="166"/>
        <v>42520.847384259258</v>
      </c>
      <c r="M2153" t="b">
        <v>0</v>
      </c>
      <c r="N2153">
        <v>6</v>
      </c>
      <c r="O2153" t="b">
        <v>0</v>
      </c>
      <c r="P2153" t="s">
        <v>8280</v>
      </c>
      <c r="Q2153" t="str">
        <f t="shared" si="167"/>
        <v>games</v>
      </c>
      <c r="R2153" t="str">
        <f t="shared" si="168"/>
        <v>video games</v>
      </c>
      <c r="S2153">
        <f t="shared" si="169"/>
        <v>2016</v>
      </c>
    </row>
    <row r="2154" spans="1:19" ht="46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s="17">
        <f t="shared" si="165"/>
        <v>1.6666666666666668E-3</v>
      </c>
      <c r="G2154" t="s">
        <v>8220</v>
      </c>
      <c r="H2154" t="s">
        <v>8223</v>
      </c>
      <c r="I2154" t="s">
        <v>8245</v>
      </c>
      <c r="J2154">
        <v>1394909909</v>
      </c>
      <c r="K2154" s="10">
        <v>1392321509</v>
      </c>
      <c r="L2154" s="15">
        <f t="shared" si="166"/>
        <v>41683.832280092596</v>
      </c>
      <c r="M2154" t="b">
        <v>0</v>
      </c>
      <c r="N2154">
        <v>4</v>
      </c>
      <c r="O2154" t="b">
        <v>0</v>
      </c>
      <c r="P2154" t="s">
        <v>8280</v>
      </c>
      <c r="Q2154" t="str">
        <f t="shared" si="167"/>
        <v>games</v>
      </c>
      <c r="R2154" t="str">
        <f t="shared" si="168"/>
        <v>video games</v>
      </c>
      <c r="S2154">
        <f t="shared" si="169"/>
        <v>2014</v>
      </c>
    </row>
    <row r="2155" spans="1:19" ht="46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s="17">
        <f t="shared" si="165"/>
        <v>9.1244548809124457E-5</v>
      </c>
      <c r="G2155" t="s">
        <v>8220</v>
      </c>
      <c r="H2155" t="s">
        <v>8223</v>
      </c>
      <c r="I2155" t="s">
        <v>8245</v>
      </c>
      <c r="J2155">
        <v>1420876740</v>
      </c>
      <c r="K2155" s="10">
        <v>1417470718</v>
      </c>
      <c r="L2155" s="15">
        <f t="shared" si="166"/>
        <v>41974.911087962959</v>
      </c>
      <c r="M2155" t="b">
        <v>0</v>
      </c>
      <c r="N2155">
        <v>4</v>
      </c>
      <c r="O2155" t="b">
        <v>0</v>
      </c>
      <c r="P2155" t="s">
        <v>8280</v>
      </c>
      <c r="Q2155" t="str">
        <f t="shared" si="167"/>
        <v>games</v>
      </c>
      <c r="R2155" t="str">
        <f t="shared" si="168"/>
        <v>video games</v>
      </c>
      <c r="S2155">
        <f t="shared" si="169"/>
        <v>2014</v>
      </c>
    </row>
    <row r="2156" spans="1:19" ht="3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s="17">
        <f t="shared" si="165"/>
        <v>8.0000000000000002E-3</v>
      </c>
      <c r="G2156" t="s">
        <v>8220</v>
      </c>
      <c r="H2156" t="s">
        <v>8223</v>
      </c>
      <c r="I2156" t="s">
        <v>8245</v>
      </c>
      <c r="J2156">
        <v>1390921827</v>
      </c>
      <c r="K2156" s="10">
        <v>1389193827</v>
      </c>
      <c r="L2156" s="15">
        <f t="shared" si="166"/>
        <v>41647.632256944446</v>
      </c>
      <c r="M2156" t="b">
        <v>0</v>
      </c>
      <c r="N2156">
        <v>2</v>
      </c>
      <c r="O2156" t="b">
        <v>0</v>
      </c>
      <c r="P2156" t="s">
        <v>8280</v>
      </c>
      <c r="Q2156" t="str">
        <f t="shared" si="167"/>
        <v>games</v>
      </c>
      <c r="R2156" t="str">
        <f t="shared" si="168"/>
        <v>video games</v>
      </c>
      <c r="S2156">
        <f t="shared" si="169"/>
        <v>2014</v>
      </c>
    </row>
    <row r="2157" spans="1:19" ht="46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s="17">
        <f t="shared" si="165"/>
        <v>2.3E-2</v>
      </c>
      <c r="G2157" t="s">
        <v>8220</v>
      </c>
      <c r="H2157" t="s">
        <v>8224</v>
      </c>
      <c r="I2157" t="s">
        <v>8246</v>
      </c>
      <c r="J2157">
        <v>1459443385</v>
      </c>
      <c r="K2157" s="10">
        <v>1456854985</v>
      </c>
      <c r="L2157" s="15">
        <f t="shared" si="166"/>
        <v>42430.747511574074</v>
      </c>
      <c r="M2157" t="b">
        <v>0</v>
      </c>
      <c r="N2157">
        <v>5</v>
      </c>
      <c r="O2157" t="b">
        <v>0</v>
      </c>
      <c r="P2157" t="s">
        <v>8280</v>
      </c>
      <c r="Q2157" t="str">
        <f t="shared" si="167"/>
        <v>games</v>
      </c>
      <c r="R2157" t="str">
        <f t="shared" si="168"/>
        <v>video games</v>
      </c>
      <c r="S2157">
        <f t="shared" si="169"/>
        <v>2016</v>
      </c>
    </row>
    <row r="2158" spans="1:19" ht="3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s="17">
        <f t="shared" si="165"/>
        <v>2.6660714285714284E-2</v>
      </c>
      <c r="G2158" t="s">
        <v>8220</v>
      </c>
      <c r="H2158" t="s">
        <v>8223</v>
      </c>
      <c r="I2158" t="s">
        <v>8245</v>
      </c>
      <c r="J2158">
        <v>1379363406</v>
      </c>
      <c r="K2158" s="10">
        <v>1375475406</v>
      </c>
      <c r="L2158" s="15">
        <f t="shared" si="166"/>
        <v>41488.85423611111</v>
      </c>
      <c r="M2158" t="b">
        <v>0</v>
      </c>
      <c r="N2158">
        <v>83</v>
      </c>
      <c r="O2158" t="b">
        <v>0</v>
      </c>
      <c r="P2158" t="s">
        <v>8280</v>
      </c>
      <c r="Q2158" t="str">
        <f t="shared" si="167"/>
        <v>games</v>
      </c>
      <c r="R2158" t="str">
        <f t="shared" si="168"/>
        <v>video games</v>
      </c>
      <c r="S2158">
        <f t="shared" si="169"/>
        <v>2013</v>
      </c>
    </row>
    <row r="2159" spans="1:19" ht="3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s="17">
        <f t="shared" si="165"/>
        <v>0.28192</v>
      </c>
      <c r="G2159" t="s">
        <v>8220</v>
      </c>
      <c r="H2159" t="s">
        <v>8223</v>
      </c>
      <c r="I2159" t="s">
        <v>8245</v>
      </c>
      <c r="J2159">
        <v>1482479940</v>
      </c>
      <c r="K2159" s="10">
        <v>1479684783</v>
      </c>
      <c r="L2159" s="15">
        <f t="shared" si="166"/>
        <v>42694.98128472222</v>
      </c>
      <c r="M2159" t="b">
        <v>0</v>
      </c>
      <c r="N2159">
        <v>57</v>
      </c>
      <c r="O2159" t="b">
        <v>0</v>
      </c>
      <c r="P2159" t="s">
        <v>8280</v>
      </c>
      <c r="Q2159" t="str">
        <f t="shared" si="167"/>
        <v>games</v>
      </c>
      <c r="R2159" t="str">
        <f t="shared" si="168"/>
        <v>video games</v>
      </c>
      <c r="S2159">
        <f t="shared" si="169"/>
        <v>2016</v>
      </c>
    </row>
    <row r="2160" spans="1:19" ht="46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s="17">
        <f t="shared" si="165"/>
        <v>6.5900366666666668E-2</v>
      </c>
      <c r="G2160" t="s">
        <v>8220</v>
      </c>
      <c r="H2160" t="s">
        <v>8223</v>
      </c>
      <c r="I2160" t="s">
        <v>8245</v>
      </c>
      <c r="J2160">
        <v>1360009774</v>
      </c>
      <c r="K2160" s="10">
        <v>1356121774</v>
      </c>
      <c r="L2160" s="15">
        <f t="shared" si="166"/>
        <v>41264.853865740741</v>
      </c>
      <c r="M2160" t="b">
        <v>0</v>
      </c>
      <c r="N2160">
        <v>311</v>
      </c>
      <c r="O2160" t="b">
        <v>0</v>
      </c>
      <c r="P2160" t="s">
        <v>8280</v>
      </c>
      <c r="Q2160" t="str">
        <f t="shared" si="167"/>
        <v>games</v>
      </c>
      <c r="R2160" t="str">
        <f t="shared" si="168"/>
        <v>video games</v>
      </c>
      <c r="S2160">
        <f t="shared" si="169"/>
        <v>2012</v>
      </c>
    </row>
    <row r="2161" spans="1:19" ht="6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s="17">
        <f t="shared" si="165"/>
        <v>7.2222222222222219E-3</v>
      </c>
      <c r="G2161" t="s">
        <v>8220</v>
      </c>
      <c r="H2161" t="s">
        <v>8223</v>
      </c>
      <c r="I2161" t="s">
        <v>8245</v>
      </c>
      <c r="J2161">
        <v>1310837574</v>
      </c>
      <c r="K2161" s="10">
        <v>1308245574</v>
      </c>
      <c r="L2161" s="15">
        <f t="shared" si="166"/>
        <v>40710.731180555558</v>
      </c>
      <c r="M2161" t="b">
        <v>0</v>
      </c>
      <c r="N2161">
        <v>2</v>
      </c>
      <c r="O2161" t="b">
        <v>0</v>
      </c>
      <c r="P2161" t="s">
        <v>8280</v>
      </c>
      <c r="Q2161" t="str">
        <f t="shared" si="167"/>
        <v>games</v>
      </c>
      <c r="R2161" t="str">
        <f t="shared" si="168"/>
        <v>video games</v>
      </c>
      <c r="S2161">
        <f t="shared" si="169"/>
        <v>2011</v>
      </c>
    </row>
    <row r="2162" spans="1:19" ht="46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s="17">
        <f t="shared" si="165"/>
        <v>8.5000000000000006E-3</v>
      </c>
      <c r="G2162" t="s">
        <v>8220</v>
      </c>
      <c r="H2162" t="s">
        <v>8223</v>
      </c>
      <c r="I2162" t="s">
        <v>8245</v>
      </c>
      <c r="J2162">
        <v>1337447105</v>
      </c>
      <c r="K2162" s="10">
        <v>1334855105</v>
      </c>
      <c r="L2162" s="15">
        <f t="shared" si="166"/>
        <v>41018.711863425924</v>
      </c>
      <c r="M2162" t="b">
        <v>0</v>
      </c>
      <c r="N2162">
        <v>16</v>
      </c>
      <c r="O2162" t="b">
        <v>0</v>
      </c>
      <c r="P2162" t="s">
        <v>8280</v>
      </c>
      <c r="Q2162" t="str">
        <f t="shared" si="167"/>
        <v>games</v>
      </c>
      <c r="R2162" t="str">
        <f t="shared" si="168"/>
        <v>video games</v>
      </c>
      <c r="S2162">
        <f t="shared" si="169"/>
        <v>2012</v>
      </c>
    </row>
    <row r="2163" spans="1:19" ht="3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s="17">
        <f t="shared" si="165"/>
        <v>1.1575</v>
      </c>
      <c r="G2163" t="s">
        <v>8218</v>
      </c>
      <c r="H2163" t="s">
        <v>8223</v>
      </c>
      <c r="I2163" t="s">
        <v>8245</v>
      </c>
      <c r="J2163">
        <v>1443040059</v>
      </c>
      <c r="K2163" s="10">
        <v>1440448059</v>
      </c>
      <c r="L2163" s="15">
        <f t="shared" si="166"/>
        <v>42240.852534722224</v>
      </c>
      <c r="M2163" t="b">
        <v>0</v>
      </c>
      <c r="N2163">
        <v>13</v>
      </c>
      <c r="O2163" t="b">
        <v>1</v>
      </c>
      <c r="P2163" t="s">
        <v>8274</v>
      </c>
      <c r="Q2163" t="str">
        <f t="shared" si="167"/>
        <v>music</v>
      </c>
      <c r="R2163" t="str">
        <f t="shared" si="168"/>
        <v>rock</v>
      </c>
      <c r="S2163">
        <f t="shared" si="169"/>
        <v>2015</v>
      </c>
    </row>
    <row r="2164" spans="1:19" ht="46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s="17">
        <f t="shared" si="165"/>
        <v>1.1226666666666667</v>
      </c>
      <c r="G2164" t="s">
        <v>8218</v>
      </c>
      <c r="H2164" t="s">
        <v>8223</v>
      </c>
      <c r="I2164" t="s">
        <v>8245</v>
      </c>
      <c r="J2164">
        <v>1406226191</v>
      </c>
      <c r="K2164" s="10">
        <v>1403547791</v>
      </c>
      <c r="L2164" s="15">
        <f t="shared" si="166"/>
        <v>41813.766099537039</v>
      </c>
      <c r="M2164" t="b">
        <v>0</v>
      </c>
      <c r="N2164">
        <v>58</v>
      </c>
      <c r="O2164" t="b">
        <v>1</v>
      </c>
      <c r="P2164" t="s">
        <v>8274</v>
      </c>
      <c r="Q2164" t="str">
        <f t="shared" si="167"/>
        <v>music</v>
      </c>
      <c r="R2164" t="str">
        <f t="shared" si="168"/>
        <v>rock</v>
      </c>
      <c r="S2164">
        <f t="shared" si="169"/>
        <v>2014</v>
      </c>
    </row>
    <row r="2165" spans="1:19" ht="46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s="17">
        <f t="shared" si="165"/>
        <v>1.3220000000000001</v>
      </c>
      <c r="G2165" t="s">
        <v>8218</v>
      </c>
      <c r="H2165" t="s">
        <v>8223</v>
      </c>
      <c r="I2165" t="s">
        <v>8245</v>
      </c>
      <c r="J2165">
        <v>1433735400</v>
      </c>
      <c r="K2165" s="10">
        <v>1429306520</v>
      </c>
      <c r="L2165" s="15">
        <f t="shared" si="166"/>
        <v>42111.899537037039</v>
      </c>
      <c r="M2165" t="b">
        <v>0</v>
      </c>
      <c r="N2165">
        <v>44</v>
      </c>
      <c r="O2165" t="b">
        <v>1</v>
      </c>
      <c r="P2165" t="s">
        <v>8274</v>
      </c>
      <c r="Q2165" t="str">
        <f t="shared" si="167"/>
        <v>music</v>
      </c>
      <c r="R2165" t="str">
        <f t="shared" si="168"/>
        <v>rock</v>
      </c>
      <c r="S2165">
        <f t="shared" si="169"/>
        <v>2015</v>
      </c>
    </row>
    <row r="2166" spans="1:19" ht="3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s="17">
        <f t="shared" si="165"/>
        <v>1.0263636363636364</v>
      </c>
      <c r="G2166" t="s">
        <v>8218</v>
      </c>
      <c r="H2166" t="s">
        <v>8223</v>
      </c>
      <c r="I2166" t="s">
        <v>8245</v>
      </c>
      <c r="J2166">
        <v>1466827140</v>
      </c>
      <c r="K2166" s="10">
        <v>1464196414</v>
      </c>
      <c r="L2166" s="15">
        <f t="shared" si="166"/>
        <v>42515.71775462963</v>
      </c>
      <c r="M2166" t="b">
        <v>0</v>
      </c>
      <c r="N2166">
        <v>83</v>
      </c>
      <c r="O2166" t="b">
        <v>1</v>
      </c>
      <c r="P2166" t="s">
        <v>8274</v>
      </c>
      <c r="Q2166" t="str">
        <f t="shared" si="167"/>
        <v>music</v>
      </c>
      <c r="R2166" t="str">
        <f t="shared" si="168"/>
        <v>rock</v>
      </c>
      <c r="S2166">
        <f t="shared" si="169"/>
        <v>2016</v>
      </c>
    </row>
    <row r="2167" spans="1:19" ht="46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s="17">
        <f t="shared" si="165"/>
        <v>1.3864000000000001</v>
      </c>
      <c r="G2167" t="s">
        <v>8218</v>
      </c>
      <c r="H2167" t="s">
        <v>8229</v>
      </c>
      <c r="I2167" t="s">
        <v>8248</v>
      </c>
      <c r="J2167">
        <v>1460127635</v>
      </c>
      <c r="K2167" s="10">
        <v>1457539235</v>
      </c>
      <c r="L2167" s="15">
        <f t="shared" si="166"/>
        <v>42438.667071759264</v>
      </c>
      <c r="M2167" t="b">
        <v>0</v>
      </c>
      <c r="N2167">
        <v>117</v>
      </c>
      <c r="O2167" t="b">
        <v>1</v>
      </c>
      <c r="P2167" t="s">
        <v>8274</v>
      </c>
      <c r="Q2167" t="str">
        <f t="shared" si="167"/>
        <v>music</v>
      </c>
      <c r="R2167" t="str">
        <f t="shared" si="168"/>
        <v>rock</v>
      </c>
      <c r="S2167">
        <f t="shared" si="169"/>
        <v>2016</v>
      </c>
    </row>
    <row r="2168" spans="1:19" ht="46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s="17">
        <f t="shared" si="165"/>
        <v>1.466</v>
      </c>
      <c r="G2168" t="s">
        <v>8218</v>
      </c>
      <c r="H2168" t="s">
        <v>8223</v>
      </c>
      <c r="I2168" t="s">
        <v>8245</v>
      </c>
      <c r="J2168">
        <v>1417813618</v>
      </c>
      <c r="K2168" s="10">
        <v>1413922018</v>
      </c>
      <c r="L2168" s="15">
        <f t="shared" si="166"/>
        <v>41933.838171296295</v>
      </c>
      <c r="M2168" t="b">
        <v>0</v>
      </c>
      <c r="N2168">
        <v>32</v>
      </c>
      <c r="O2168" t="b">
        <v>1</v>
      </c>
      <c r="P2168" t="s">
        <v>8274</v>
      </c>
      <c r="Q2168" t="str">
        <f t="shared" si="167"/>
        <v>music</v>
      </c>
      <c r="R2168" t="str">
        <f t="shared" si="168"/>
        <v>rock</v>
      </c>
      <c r="S2168">
        <f t="shared" si="169"/>
        <v>2014</v>
      </c>
    </row>
    <row r="2169" spans="1:19" ht="3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s="17">
        <f t="shared" si="165"/>
        <v>1.2</v>
      </c>
      <c r="G2169" t="s">
        <v>8218</v>
      </c>
      <c r="H2169" t="s">
        <v>8223</v>
      </c>
      <c r="I2169" t="s">
        <v>8245</v>
      </c>
      <c r="J2169">
        <v>1347672937</v>
      </c>
      <c r="K2169" s="10">
        <v>1346463337</v>
      </c>
      <c r="L2169" s="15">
        <f t="shared" si="166"/>
        <v>41153.066400462965</v>
      </c>
      <c r="M2169" t="b">
        <v>0</v>
      </c>
      <c r="N2169">
        <v>8</v>
      </c>
      <c r="O2169" t="b">
        <v>1</v>
      </c>
      <c r="P2169" t="s">
        <v>8274</v>
      </c>
      <c r="Q2169" t="str">
        <f t="shared" si="167"/>
        <v>music</v>
      </c>
      <c r="R2169" t="str">
        <f t="shared" si="168"/>
        <v>rock</v>
      </c>
      <c r="S2169">
        <f t="shared" si="169"/>
        <v>2012</v>
      </c>
    </row>
    <row r="2170" spans="1:19" ht="3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s="17">
        <f t="shared" si="165"/>
        <v>1.215816111111111</v>
      </c>
      <c r="G2170" t="s">
        <v>8218</v>
      </c>
      <c r="H2170" t="s">
        <v>8223</v>
      </c>
      <c r="I2170" t="s">
        <v>8245</v>
      </c>
      <c r="J2170">
        <v>1486702800</v>
      </c>
      <c r="K2170" s="10">
        <v>1484058261</v>
      </c>
      <c r="L2170" s="15">
        <f t="shared" si="166"/>
        <v>42745.600243055553</v>
      </c>
      <c r="M2170" t="b">
        <v>0</v>
      </c>
      <c r="N2170">
        <v>340</v>
      </c>
      <c r="O2170" t="b">
        <v>1</v>
      </c>
      <c r="P2170" t="s">
        <v>8274</v>
      </c>
      <c r="Q2170" t="str">
        <f t="shared" si="167"/>
        <v>music</v>
      </c>
      <c r="R2170" t="str">
        <f t="shared" si="168"/>
        <v>rock</v>
      </c>
      <c r="S2170">
        <f t="shared" si="169"/>
        <v>2017</v>
      </c>
    </row>
    <row r="2171" spans="1:19" ht="46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s="17">
        <f t="shared" si="165"/>
        <v>1</v>
      </c>
      <c r="G2171" t="s">
        <v>8218</v>
      </c>
      <c r="H2171" t="s">
        <v>8223</v>
      </c>
      <c r="I2171" t="s">
        <v>8245</v>
      </c>
      <c r="J2171">
        <v>1488473351</v>
      </c>
      <c r="K2171" s="10">
        <v>1488214151</v>
      </c>
      <c r="L2171" s="15">
        <f t="shared" si="166"/>
        <v>42793.700821759259</v>
      </c>
      <c r="M2171" t="b">
        <v>0</v>
      </c>
      <c r="N2171">
        <v>7</v>
      </c>
      <c r="O2171" t="b">
        <v>1</v>
      </c>
      <c r="P2171" t="s">
        <v>8274</v>
      </c>
      <c r="Q2171" t="str">
        <f t="shared" si="167"/>
        <v>music</v>
      </c>
      <c r="R2171" t="str">
        <f t="shared" si="168"/>
        <v>rock</v>
      </c>
      <c r="S2171">
        <f t="shared" si="169"/>
        <v>2017</v>
      </c>
    </row>
    <row r="2172" spans="1:19" ht="46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s="17">
        <f t="shared" si="165"/>
        <v>1.8085714285714285</v>
      </c>
      <c r="G2172" t="s">
        <v>8218</v>
      </c>
      <c r="H2172" t="s">
        <v>8223</v>
      </c>
      <c r="I2172" t="s">
        <v>8245</v>
      </c>
      <c r="J2172">
        <v>1440266422</v>
      </c>
      <c r="K2172" s="10">
        <v>1436810422</v>
      </c>
      <c r="L2172" s="15">
        <f t="shared" si="166"/>
        <v>42198.750254629631</v>
      </c>
      <c r="M2172" t="b">
        <v>0</v>
      </c>
      <c r="N2172">
        <v>19</v>
      </c>
      <c r="O2172" t="b">
        <v>1</v>
      </c>
      <c r="P2172" t="s">
        <v>8274</v>
      </c>
      <c r="Q2172" t="str">
        <f t="shared" si="167"/>
        <v>music</v>
      </c>
      <c r="R2172" t="str">
        <f t="shared" si="168"/>
        <v>rock</v>
      </c>
      <c r="S2172">
        <f t="shared" si="169"/>
        <v>2015</v>
      </c>
    </row>
    <row r="2173" spans="1:19" ht="46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s="17">
        <f t="shared" si="165"/>
        <v>1.0607500000000001</v>
      </c>
      <c r="G2173" t="s">
        <v>8218</v>
      </c>
      <c r="H2173" t="s">
        <v>8223</v>
      </c>
      <c r="I2173" t="s">
        <v>8245</v>
      </c>
      <c r="J2173">
        <v>1434949200</v>
      </c>
      <c r="K2173" s="10">
        <v>1431903495</v>
      </c>
      <c r="L2173" s="15">
        <f t="shared" si="166"/>
        <v>42141.95711805555</v>
      </c>
      <c r="M2173" t="b">
        <v>0</v>
      </c>
      <c r="N2173">
        <v>47</v>
      </c>
      <c r="O2173" t="b">
        <v>1</v>
      </c>
      <c r="P2173" t="s">
        <v>8274</v>
      </c>
      <c r="Q2173" t="str">
        <f t="shared" si="167"/>
        <v>music</v>
      </c>
      <c r="R2173" t="str">
        <f t="shared" si="168"/>
        <v>rock</v>
      </c>
      <c r="S2173">
        <f t="shared" si="169"/>
        <v>2015</v>
      </c>
    </row>
    <row r="2174" spans="1:19" ht="46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s="17">
        <f t="shared" si="165"/>
        <v>1</v>
      </c>
      <c r="G2174" t="s">
        <v>8218</v>
      </c>
      <c r="H2174" t="s">
        <v>8223</v>
      </c>
      <c r="I2174" t="s">
        <v>8245</v>
      </c>
      <c r="J2174">
        <v>1429365320</v>
      </c>
      <c r="K2174" s="10">
        <v>1426773320</v>
      </c>
      <c r="L2174" s="15">
        <f t="shared" si="166"/>
        <v>42082.580092592594</v>
      </c>
      <c r="M2174" t="b">
        <v>0</v>
      </c>
      <c r="N2174">
        <v>13</v>
      </c>
      <c r="O2174" t="b">
        <v>1</v>
      </c>
      <c r="P2174" t="s">
        <v>8274</v>
      </c>
      <c r="Q2174" t="str">
        <f t="shared" si="167"/>
        <v>music</v>
      </c>
      <c r="R2174" t="str">
        <f t="shared" si="168"/>
        <v>rock</v>
      </c>
      <c r="S2174">
        <f t="shared" si="169"/>
        <v>2015</v>
      </c>
    </row>
    <row r="2175" spans="1:19" ht="46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s="17">
        <f t="shared" si="165"/>
        <v>1.2692857142857144</v>
      </c>
      <c r="G2175" t="s">
        <v>8218</v>
      </c>
      <c r="H2175" t="s">
        <v>8223</v>
      </c>
      <c r="I2175" t="s">
        <v>8245</v>
      </c>
      <c r="J2175">
        <v>1378785540</v>
      </c>
      <c r="K2175" s="10">
        <v>1376066243</v>
      </c>
      <c r="L2175" s="15">
        <f t="shared" si="166"/>
        <v>41495.692627314813</v>
      </c>
      <c r="M2175" t="b">
        <v>0</v>
      </c>
      <c r="N2175">
        <v>90</v>
      </c>
      <c r="O2175" t="b">
        <v>1</v>
      </c>
      <c r="P2175" t="s">
        <v>8274</v>
      </c>
      <c r="Q2175" t="str">
        <f t="shared" si="167"/>
        <v>music</v>
      </c>
      <c r="R2175" t="str">
        <f t="shared" si="168"/>
        <v>rock</v>
      </c>
      <c r="S2175">
        <f t="shared" si="169"/>
        <v>2013</v>
      </c>
    </row>
    <row r="2176" spans="1:19" ht="46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s="17">
        <f t="shared" si="165"/>
        <v>1.0297499999999999</v>
      </c>
      <c r="G2176" t="s">
        <v>8218</v>
      </c>
      <c r="H2176" t="s">
        <v>8224</v>
      </c>
      <c r="I2176" t="s">
        <v>8246</v>
      </c>
      <c r="J2176">
        <v>1462453307</v>
      </c>
      <c r="K2176" s="10">
        <v>1459861307</v>
      </c>
      <c r="L2176" s="15">
        <f t="shared" si="166"/>
        <v>42465.542905092589</v>
      </c>
      <c r="M2176" t="b">
        <v>0</v>
      </c>
      <c r="N2176">
        <v>63</v>
      </c>
      <c r="O2176" t="b">
        <v>1</v>
      </c>
      <c r="P2176" t="s">
        <v>8274</v>
      </c>
      <c r="Q2176" t="str">
        <f t="shared" si="167"/>
        <v>music</v>
      </c>
      <c r="R2176" t="str">
        <f t="shared" si="168"/>
        <v>rock</v>
      </c>
      <c r="S2176">
        <f t="shared" si="169"/>
        <v>2016</v>
      </c>
    </row>
    <row r="2177" spans="1:19" ht="46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s="17">
        <f t="shared" si="165"/>
        <v>2.5</v>
      </c>
      <c r="G2177" t="s">
        <v>8218</v>
      </c>
      <c r="H2177" t="s">
        <v>8223</v>
      </c>
      <c r="I2177" t="s">
        <v>8245</v>
      </c>
      <c r="J2177">
        <v>1469059986</v>
      </c>
      <c r="K2177" s="10">
        <v>1468455186</v>
      </c>
      <c r="L2177" s="15">
        <f t="shared" si="166"/>
        <v>42565.009097222224</v>
      </c>
      <c r="M2177" t="b">
        <v>0</v>
      </c>
      <c r="N2177">
        <v>26</v>
      </c>
      <c r="O2177" t="b">
        <v>1</v>
      </c>
      <c r="P2177" t="s">
        <v>8274</v>
      </c>
      <c r="Q2177" t="str">
        <f t="shared" si="167"/>
        <v>music</v>
      </c>
      <c r="R2177" t="str">
        <f t="shared" si="168"/>
        <v>rock</v>
      </c>
      <c r="S2177">
        <f t="shared" si="169"/>
        <v>2016</v>
      </c>
    </row>
    <row r="2178" spans="1:19" ht="46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s="17">
        <f t="shared" si="165"/>
        <v>1.2602</v>
      </c>
      <c r="G2178" t="s">
        <v>8218</v>
      </c>
      <c r="H2178" t="s">
        <v>8223</v>
      </c>
      <c r="I2178" t="s">
        <v>8245</v>
      </c>
      <c r="J2178">
        <v>1430579509</v>
      </c>
      <c r="K2178" s="10">
        <v>1427987509</v>
      </c>
      <c r="L2178" s="15">
        <f t="shared" si="166"/>
        <v>42096.633206018523</v>
      </c>
      <c r="M2178" t="b">
        <v>0</v>
      </c>
      <c r="N2178">
        <v>71</v>
      </c>
      <c r="O2178" t="b">
        <v>1</v>
      </c>
      <c r="P2178" t="s">
        <v>8274</v>
      </c>
      <c r="Q2178" t="str">
        <f t="shared" si="167"/>
        <v>music</v>
      </c>
      <c r="R2178" t="str">
        <f t="shared" si="168"/>
        <v>rock</v>
      </c>
      <c r="S2178">
        <f t="shared" si="169"/>
        <v>2015</v>
      </c>
    </row>
    <row r="2179" spans="1:19" ht="46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s="17">
        <f t="shared" ref="F2179:F2242" si="170">E2179/D2179</f>
        <v>1.0012000000000001</v>
      </c>
      <c r="G2179" t="s">
        <v>8218</v>
      </c>
      <c r="H2179" t="s">
        <v>8223</v>
      </c>
      <c r="I2179" t="s">
        <v>8245</v>
      </c>
      <c r="J2179">
        <v>1465192867</v>
      </c>
      <c r="K2179" s="10">
        <v>1463032867</v>
      </c>
      <c r="L2179" s="15">
        <f t="shared" ref="L2179:L2242" si="171">(K2179/86400)+ DATE(1970,1,1)</f>
        <v>42502.250775462962</v>
      </c>
      <c r="M2179" t="b">
        <v>0</v>
      </c>
      <c r="N2179">
        <v>38</v>
      </c>
      <c r="O2179" t="b">
        <v>1</v>
      </c>
      <c r="P2179" t="s">
        <v>8274</v>
      </c>
      <c r="Q2179" t="str">
        <f t="shared" ref="Q2179:Q2242" si="172">LEFT(P2179, SEARCH("/",P2179)-1)</f>
        <v>music</v>
      </c>
      <c r="R2179" t="str">
        <f t="shared" ref="R2179:R2242" si="173">RIGHT(P2179,LEN(P2179)-FIND("/",P2179))</f>
        <v>rock</v>
      </c>
      <c r="S2179">
        <f t="shared" ref="S2179:S2242" si="174">YEAR(L2179)</f>
        <v>2016</v>
      </c>
    </row>
    <row r="2180" spans="1:19" ht="46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s="17">
        <f t="shared" si="170"/>
        <v>1.3864000000000001</v>
      </c>
      <c r="G2180" t="s">
        <v>8218</v>
      </c>
      <c r="H2180" t="s">
        <v>8223</v>
      </c>
      <c r="I2180" t="s">
        <v>8245</v>
      </c>
      <c r="J2180">
        <v>1484752597</v>
      </c>
      <c r="K2180" s="10">
        <v>1482160597</v>
      </c>
      <c r="L2180" s="15">
        <f t="shared" si="171"/>
        <v>42723.63653935185</v>
      </c>
      <c r="M2180" t="b">
        <v>0</v>
      </c>
      <c r="N2180">
        <v>859</v>
      </c>
      <c r="O2180" t="b">
        <v>1</v>
      </c>
      <c r="P2180" t="s">
        <v>8274</v>
      </c>
      <c r="Q2180" t="str">
        <f t="shared" si="172"/>
        <v>music</v>
      </c>
      <c r="R2180" t="str">
        <f t="shared" si="173"/>
        <v>rock</v>
      </c>
      <c r="S2180">
        <f t="shared" si="174"/>
        <v>2016</v>
      </c>
    </row>
    <row r="2181" spans="1:19" ht="3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s="17">
        <f t="shared" si="170"/>
        <v>1.6140000000000001</v>
      </c>
      <c r="G2181" t="s">
        <v>8218</v>
      </c>
      <c r="H2181" t="s">
        <v>8223</v>
      </c>
      <c r="I2181" t="s">
        <v>8245</v>
      </c>
      <c r="J2181">
        <v>1428725192</v>
      </c>
      <c r="K2181" s="10">
        <v>1426133192</v>
      </c>
      <c r="L2181" s="15">
        <f t="shared" si="171"/>
        <v>42075.171203703707</v>
      </c>
      <c r="M2181" t="b">
        <v>0</v>
      </c>
      <c r="N2181">
        <v>21</v>
      </c>
      <c r="O2181" t="b">
        <v>1</v>
      </c>
      <c r="P2181" t="s">
        <v>8274</v>
      </c>
      <c r="Q2181" t="str">
        <f t="shared" si="172"/>
        <v>music</v>
      </c>
      <c r="R2181" t="str">
        <f t="shared" si="173"/>
        <v>rock</v>
      </c>
      <c r="S2181">
        <f t="shared" si="174"/>
        <v>2015</v>
      </c>
    </row>
    <row r="2182" spans="1:19" ht="3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s="17">
        <f t="shared" si="170"/>
        <v>1.071842</v>
      </c>
      <c r="G2182" t="s">
        <v>8218</v>
      </c>
      <c r="H2182" t="s">
        <v>8223</v>
      </c>
      <c r="I2182" t="s">
        <v>8245</v>
      </c>
      <c r="J2182">
        <v>1447434268</v>
      </c>
      <c r="K2182" s="10">
        <v>1443801868</v>
      </c>
      <c r="L2182" s="15">
        <f t="shared" si="171"/>
        <v>42279.669768518521</v>
      </c>
      <c r="M2182" t="b">
        <v>0</v>
      </c>
      <c r="N2182">
        <v>78</v>
      </c>
      <c r="O2182" t="b">
        <v>1</v>
      </c>
      <c r="P2182" t="s">
        <v>8274</v>
      </c>
      <c r="Q2182" t="str">
        <f t="shared" si="172"/>
        <v>music</v>
      </c>
      <c r="R2182" t="str">
        <f t="shared" si="173"/>
        <v>rock</v>
      </c>
      <c r="S2182">
        <f t="shared" si="174"/>
        <v>2015</v>
      </c>
    </row>
    <row r="2183" spans="1:19" ht="46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s="17">
        <f t="shared" si="170"/>
        <v>1.5309999999999999</v>
      </c>
      <c r="G2183" t="s">
        <v>8218</v>
      </c>
      <c r="H2183" t="s">
        <v>8223</v>
      </c>
      <c r="I2183" t="s">
        <v>8245</v>
      </c>
      <c r="J2183">
        <v>1487635653</v>
      </c>
      <c r="K2183" s="10">
        <v>1486426053</v>
      </c>
      <c r="L2183" s="15">
        <f t="shared" si="171"/>
        <v>42773.005243055552</v>
      </c>
      <c r="M2183" t="b">
        <v>0</v>
      </c>
      <c r="N2183">
        <v>53</v>
      </c>
      <c r="O2183" t="b">
        <v>1</v>
      </c>
      <c r="P2183" t="s">
        <v>8295</v>
      </c>
      <c r="Q2183" t="str">
        <f t="shared" si="172"/>
        <v>games</v>
      </c>
      <c r="R2183" t="str">
        <f t="shared" si="173"/>
        <v>tabletop games</v>
      </c>
      <c r="S2183">
        <f t="shared" si="174"/>
        <v>2017</v>
      </c>
    </row>
    <row r="2184" spans="1:19" ht="3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s="17">
        <f t="shared" si="170"/>
        <v>5.2416666666666663</v>
      </c>
      <c r="G2184" t="s">
        <v>8218</v>
      </c>
      <c r="H2184" t="s">
        <v>8228</v>
      </c>
      <c r="I2184" t="s">
        <v>8250</v>
      </c>
      <c r="J2184">
        <v>1412285825</v>
      </c>
      <c r="K2184" s="10">
        <v>1409261825</v>
      </c>
      <c r="L2184" s="15">
        <f t="shared" si="171"/>
        <v>41879.900752314818</v>
      </c>
      <c r="M2184" t="b">
        <v>0</v>
      </c>
      <c r="N2184">
        <v>356</v>
      </c>
      <c r="O2184" t="b">
        <v>1</v>
      </c>
      <c r="P2184" t="s">
        <v>8295</v>
      </c>
      <c r="Q2184" t="str">
        <f t="shared" si="172"/>
        <v>games</v>
      </c>
      <c r="R2184" t="str">
        <f t="shared" si="173"/>
        <v>tabletop games</v>
      </c>
      <c r="S2184">
        <f t="shared" si="174"/>
        <v>2014</v>
      </c>
    </row>
    <row r="2185" spans="1:19" ht="46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s="17">
        <f t="shared" si="170"/>
        <v>4.8927777777777779</v>
      </c>
      <c r="G2185" t="s">
        <v>8218</v>
      </c>
      <c r="H2185" t="s">
        <v>8223</v>
      </c>
      <c r="I2185" t="s">
        <v>8245</v>
      </c>
      <c r="J2185">
        <v>1486616400</v>
      </c>
      <c r="K2185" s="10">
        <v>1484037977</v>
      </c>
      <c r="L2185" s="15">
        <f t="shared" si="171"/>
        <v>42745.365474537037</v>
      </c>
      <c r="M2185" t="b">
        <v>0</v>
      </c>
      <c r="N2185">
        <v>279</v>
      </c>
      <c r="O2185" t="b">
        <v>1</v>
      </c>
      <c r="P2185" t="s">
        <v>8295</v>
      </c>
      <c r="Q2185" t="str">
        <f t="shared" si="172"/>
        <v>games</v>
      </c>
      <c r="R2185" t="str">
        <f t="shared" si="173"/>
        <v>tabletop games</v>
      </c>
      <c r="S2185">
        <f t="shared" si="174"/>
        <v>2017</v>
      </c>
    </row>
    <row r="2186" spans="1:19" ht="46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s="17">
        <f t="shared" si="170"/>
        <v>2.8473999999999999</v>
      </c>
      <c r="G2186" t="s">
        <v>8218</v>
      </c>
      <c r="H2186" t="s">
        <v>8223</v>
      </c>
      <c r="I2186" t="s">
        <v>8245</v>
      </c>
      <c r="J2186">
        <v>1453737600</v>
      </c>
      <c r="K2186" s="10">
        <v>1452530041</v>
      </c>
      <c r="L2186" s="15">
        <f t="shared" si="171"/>
        <v>42380.690289351856</v>
      </c>
      <c r="M2186" t="b">
        <v>1</v>
      </c>
      <c r="N2186">
        <v>266</v>
      </c>
      <c r="O2186" t="b">
        <v>1</v>
      </c>
      <c r="P2186" t="s">
        <v>8295</v>
      </c>
      <c r="Q2186" t="str">
        <f t="shared" si="172"/>
        <v>games</v>
      </c>
      <c r="R2186" t="str">
        <f t="shared" si="173"/>
        <v>tabletop games</v>
      </c>
      <c r="S2186">
        <f t="shared" si="174"/>
        <v>2016</v>
      </c>
    </row>
    <row r="2187" spans="1:19" ht="46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s="17">
        <f t="shared" si="170"/>
        <v>18.569700000000001</v>
      </c>
      <c r="G2187" t="s">
        <v>8218</v>
      </c>
      <c r="H2187" t="s">
        <v>8224</v>
      </c>
      <c r="I2187" t="s">
        <v>8246</v>
      </c>
      <c r="J2187">
        <v>1364286239</v>
      </c>
      <c r="K2187" s="10">
        <v>1360830239</v>
      </c>
      <c r="L2187" s="15">
        <f t="shared" si="171"/>
        <v>41319.349988425922</v>
      </c>
      <c r="M2187" t="b">
        <v>0</v>
      </c>
      <c r="N2187">
        <v>623</v>
      </c>
      <c r="O2187" t="b">
        <v>1</v>
      </c>
      <c r="P2187" t="s">
        <v>8295</v>
      </c>
      <c r="Q2187" t="str">
        <f t="shared" si="172"/>
        <v>games</v>
      </c>
      <c r="R2187" t="str">
        <f t="shared" si="173"/>
        <v>tabletop games</v>
      </c>
      <c r="S2187">
        <f t="shared" si="174"/>
        <v>2013</v>
      </c>
    </row>
    <row r="2188" spans="1:19" ht="3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s="17">
        <f t="shared" si="170"/>
        <v>1.0967499999999999</v>
      </c>
      <c r="G2188" t="s">
        <v>8218</v>
      </c>
      <c r="H2188" t="s">
        <v>8223</v>
      </c>
      <c r="I2188" t="s">
        <v>8245</v>
      </c>
      <c r="J2188">
        <v>1473213600</v>
      </c>
      <c r="K2188" s="10">
        <v>1470062743</v>
      </c>
      <c r="L2188" s="15">
        <f t="shared" si="171"/>
        <v>42583.615081018521</v>
      </c>
      <c r="M2188" t="b">
        <v>0</v>
      </c>
      <c r="N2188">
        <v>392</v>
      </c>
      <c r="O2188" t="b">
        <v>1</v>
      </c>
      <c r="P2188" t="s">
        <v>8295</v>
      </c>
      <c r="Q2188" t="str">
        <f t="shared" si="172"/>
        <v>games</v>
      </c>
      <c r="R2188" t="str">
        <f t="shared" si="173"/>
        <v>tabletop games</v>
      </c>
      <c r="S2188">
        <f t="shared" si="174"/>
        <v>2016</v>
      </c>
    </row>
    <row r="2189" spans="1:19" ht="46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s="17">
        <f t="shared" si="170"/>
        <v>10.146425000000001</v>
      </c>
      <c r="G2189" t="s">
        <v>8218</v>
      </c>
      <c r="H2189" t="s">
        <v>8223</v>
      </c>
      <c r="I2189" t="s">
        <v>8245</v>
      </c>
      <c r="J2189">
        <v>1428033540</v>
      </c>
      <c r="K2189" s="10">
        <v>1425531666</v>
      </c>
      <c r="L2189" s="15">
        <f t="shared" si="171"/>
        <v>42068.209097222221</v>
      </c>
      <c r="M2189" t="b">
        <v>1</v>
      </c>
      <c r="N2189">
        <v>3562</v>
      </c>
      <c r="O2189" t="b">
        <v>1</v>
      </c>
      <c r="P2189" t="s">
        <v>8295</v>
      </c>
      <c r="Q2189" t="str">
        <f t="shared" si="172"/>
        <v>games</v>
      </c>
      <c r="R2189" t="str">
        <f t="shared" si="173"/>
        <v>tabletop games</v>
      </c>
      <c r="S2189">
        <f t="shared" si="174"/>
        <v>2015</v>
      </c>
    </row>
    <row r="2190" spans="1:19" ht="46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s="17">
        <f t="shared" si="170"/>
        <v>4.1217692027666546</v>
      </c>
      <c r="G2190" t="s">
        <v>8218</v>
      </c>
      <c r="H2190" t="s">
        <v>8225</v>
      </c>
      <c r="I2190" t="s">
        <v>8247</v>
      </c>
      <c r="J2190">
        <v>1477414800</v>
      </c>
      <c r="K2190" s="10">
        <v>1474380241</v>
      </c>
      <c r="L2190" s="15">
        <f t="shared" si="171"/>
        <v>42633.586122685185</v>
      </c>
      <c r="M2190" t="b">
        <v>0</v>
      </c>
      <c r="N2190">
        <v>514</v>
      </c>
      <c r="O2190" t="b">
        <v>1</v>
      </c>
      <c r="P2190" t="s">
        <v>8295</v>
      </c>
      <c r="Q2190" t="str">
        <f t="shared" si="172"/>
        <v>games</v>
      </c>
      <c r="R2190" t="str">
        <f t="shared" si="173"/>
        <v>tabletop games</v>
      </c>
      <c r="S2190">
        <f t="shared" si="174"/>
        <v>2016</v>
      </c>
    </row>
    <row r="2191" spans="1:19" ht="46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s="17">
        <f t="shared" si="170"/>
        <v>5.0324999999999998</v>
      </c>
      <c r="G2191" t="s">
        <v>8218</v>
      </c>
      <c r="H2191" t="s">
        <v>8224</v>
      </c>
      <c r="I2191" t="s">
        <v>8246</v>
      </c>
      <c r="J2191">
        <v>1461276000</v>
      </c>
      <c r="K2191" s="10">
        <v>1460055300</v>
      </c>
      <c r="L2191" s="15">
        <f t="shared" si="171"/>
        <v>42467.788194444445</v>
      </c>
      <c r="M2191" t="b">
        <v>0</v>
      </c>
      <c r="N2191">
        <v>88</v>
      </c>
      <c r="O2191" t="b">
        <v>1</v>
      </c>
      <c r="P2191" t="s">
        <v>8295</v>
      </c>
      <c r="Q2191" t="str">
        <f t="shared" si="172"/>
        <v>games</v>
      </c>
      <c r="R2191" t="str">
        <f t="shared" si="173"/>
        <v>tabletop games</v>
      </c>
      <c r="S2191">
        <f t="shared" si="174"/>
        <v>2016</v>
      </c>
    </row>
    <row r="2192" spans="1:19" ht="46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s="17">
        <f t="shared" si="170"/>
        <v>1.8461052631578947</v>
      </c>
      <c r="G2192" t="s">
        <v>8218</v>
      </c>
      <c r="H2192" t="s">
        <v>8223</v>
      </c>
      <c r="I2192" t="s">
        <v>8245</v>
      </c>
      <c r="J2192">
        <v>1458716340</v>
      </c>
      <c r="K2192" s="10">
        <v>1455721204</v>
      </c>
      <c r="L2192" s="15">
        <f t="shared" si="171"/>
        <v>42417.625046296293</v>
      </c>
      <c r="M2192" t="b">
        <v>0</v>
      </c>
      <c r="N2192">
        <v>537</v>
      </c>
      <c r="O2192" t="b">
        <v>1</v>
      </c>
      <c r="P2192" t="s">
        <v>8295</v>
      </c>
      <c r="Q2192" t="str">
        <f t="shared" si="172"/>
        <v>games</v>
      </c>
      <c r="R2192" t="str">
        <f t="shared" si="173"/>
        <v>tabletop games</v>
      </c>
      <c r="S2192">
        <f t="shared" si="174"/>
        <v>2016</v>
      </c>
    </row>
    <row r="2193" spans="1:19" ht="46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s="17">
        <f t="shared" si="170"/>
        <v>1.1973333333333334</v>
      </c>
      <c r="G2193" t="s">
        <v>8218</v>
      </c>
      <c r="H2193" t="s">
        <v>8224</v>
      </c>
      <c r="I2193" t="s">
        <v>8246</v>
      </c>
      <c r="J2193">
        <v>1487102427</v>
      </c>
      <c r="K2193" s="10">
        <v>1486065627</v>
      </c>
      <c r="L2193" s="15">
        <f t="shared" si="171"/>
        <v>42768.833645833336</v>
      </c>
      <c r="M2193" t="b">
        <v>0</v>
      </c>
      <c r="N2193">
        <v>25</v>
      </c>
      <c r="O2193" t="b">
        <v>1</v>
      </c>
      <c r="P2193" t="s">
        <v>8295</v>
      </c>
      <c r="Q2193" t="str">
        <f t="shared" si="172"/>
        <v>games</v>
      </c>
      <c r="R2193" t="str">
        <f t="shared" si="173"/>
        <v>tabletop games</v>
      </c>
      <c r="S2193">
        <f t="shared" si="174"/>
        <v>2017</v>
      </c>
    </row>
    <row r="2194" spans="1:19" ht="46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s="17">
        <f t="shared" si="170"/>
        <v>10.812401666666668</v>
      </c>
      <c r="G2194" t="s">
        <v>8218</v>
      </c>
      <c r="H2194" t="s">
        <v>8224</v>
      </c>
      <c r="I2194" t="s">
        <v>8246</v>
      </c>
      <c r="J2194">
        <v>1481842800</v>
      </c>
      <c r="K2194" s="10">
        <v>1479414344</v>
      </c>
      <c r="L2194" s="15">
        <f t="shared" si="171"/>
        <v>42691.8512037037</v>
      </c>
      <c r="M2194" t="b">
        <v>0</v>
      </c>
      <c r="N2194">
        <v>3238</v>
      </c>
      <c r="O2194" t="b">
        <v>1</v>
      </c>
      <c r="P2194" t="s">
        <v>8295</v>
      </c>
      <c r="Q2194" t="str">
        <f t="shared" si="172"/>
        <v>games</v>
      </c>
      <c r="R2194" t="str">
        <f t="shared" si="173"/>
        <v>tabletop games</v>
      </c>
      <c r="S2194">
        <f t="shared" si="174"/>
        <v>2016</v>
      </c>
    </row>
    <row r="2195" spans="1:19" ht="46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s="17">
        <f t="shared" si="170"/>
        <v>4.5237333333333334</v>
      </c>
      <c r="G2195" t="s">
        <v>8218</v>
      </c>
      <c r="H2195" t="s">
        <v>8223</v>
      </c>
      <c r="I2195" t="s">
        <v>8245</v>
      </c>
      <c r="J2195">
        <v>1479704340</v>
      </c>
      <c r="K2195" s="10">
        <v>1477043072</v>
      </c>
      <c r="L2195" s="15">
        <f t="shared" si="171"/>
        <v>42664.405925925923</v>
      </c>
      <c r="M2195" t="b">
        <v>0</v>
      </c>
      <c r="N2195">
        <v>897</v>
      </c>
      <c r="O2195" t="b">
        <v>1</v>
      </c>
      <c r="P2195" t="s">
        <v>8295</v>
      </c>
      <c r="Q2195" t="str">
        <f t="shared" si="172"/>
        <v>games</v>
      </c>
      <c r="R2195" t="str">
        <f t="shared" si="173"/>
        <v>tabletop games</v>
      </c>
      <c r="S2195">
        <f t="shared" si="174"/>
        <v>2016</v>
      </c>
    </row>
    <row r="2196" spans="1:19" ht="46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s="17">
        <f t="shared" si="170"/>
        <v>5.3737000000000004</v>
      </c>
      <c r="G2196" t="s">
        <v>8218</v>
      </c>
      <c r="H2196" t="s">
        <v>8223</v>
      </c>
      <c r="I2196" t="s">
        <v>8245</v>
      </c>
      <c r="J2196">
        <v>1459012290</v>
      </c>
      <c r="K2196" s="10">
        <v>1456423890</v>
      </c>
      <c r="L2196" s="15">
        <f t="shared" si="171"/>
        <v>42425.757986111115</v>
      </c>
      <c r="M2196" t="b">
        <v>0</v>
      </c>
      <c r="N2196">
        <v>878</v>
      </c>
      <c r="O2196" t="b">
        <v>1</v>
      </c>
      <c r="P2196" t="s">
        <v>8295</v>
      </c>
      <c r="Q2196" t="str">
        <f t="shared" si="172"/>
        <v>games</v>
      </c>
      <c r="R2196" t="str">
        <f t="shared" si="173"/>
        <v>tabletop games</v>
      </c>
      <c r="S2196">
        <f t="shared" si="174"/>
        <v>2016</v>
      </c>
    </row>
    <row r="2197" spans="1:19" ht="3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s="17">
        <f t="shared" si="170"/>
        <v>1.2032608695652174</v>
      </c>
      <c r="G2197" t="s">
        <v>8218</v>
      </c>
      <c r="H2197" t="s">
        <v>8223</v>
      </c>
      <c r="I2197" t="s">
        <v>8245</v>
      </c>
      <c r="J2197">
        <v>1439317900</v>
      </c>
      <c r="K2197" s="10">
        <v>1436725900</v>
      </c>
      <c r="L2197" s="15">
        <f t="shared" si="171"/>
        <v>42197.771990740745</v>
      </c>
      <c r="M2197" t="b">
        <v>0</v>
      </c>
      <c r="N2197">
        <v>115</v>
      </c>
      <c r="O2197" t="b">
        <v>1</v>
      </c>
      <c r="P2197" t="s">
        <v>8295</v>
      </c>
      <c r="Q2197" t="str">
        <f t="shared" si="172"/>
        <v>games</v>
      </c>
      <c r="R2197" t="str">
        <f t="shared" si="173"/>
        <v>tabletop games</v>
      </c>
      <c r="S2197">
        <f t="shared" si="174"/>
        <v>2015</v>
      </c>
    </row>
    <row r="2198" spans="1:19" ht="3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s="17">
        <f t="shared" si="170"/>
        <v>1.1383571428571428</v>
      </c>
      <c r="G2198" t="s">
        <v>8218</v>
      </c>
      <c r="H2198" t="s">
        <v>8223</v>
      </c>
      <c r="I2198" t="s">
        <v>8245</v>
      </c>
      <c r="J2198">
        <v>1480662000</v>
      </c>
      <c r="K2198" s="10">
        <v>1478000502</v>
      </c>
      <c r="L2198" s="15">
        <f t="shared" si="171"/>
        <v>42675.487291666665</v>
      </c>
      <c r="M2198" t="b">
        <v>0</v>
      </c>
      <c r="N2198">
        <v>234</v>
      </c>
      <c r="O2198" t="b">
        <v>1</v>
      </c>
      <c r="P2198" t="s">
        <v>8295</v>
      </c>
      <c r="Q2198" t="str">
        <f t="shared" si="172"/>
        <v>games</v>
      </c>
      <c r="R2198" t="str">
        <f t="shared" si="173"/>
        <v>tabletop games</v>
      </c>
      <c r="S2198">
        <f t="shared" si="174"/>
        <v>2016</v>
      </c>
    </row>
    <row r="2199" spans="1:19" ht="46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s="17">
        <f t="shared" si="170"/>
        <v>9.5103109999999997</v>
      </c>
      <c r="G2199" t="s">
        <v>8218</v>
      </c>
      <c r="H2199" t="s">
        <v>8223</v>
      </c>
      <c r="I2199" t="s">
        <v>8245</v>
      </c>
      <c r="J2199">
        <v>1425132059</v>
      </c>
      <c r="K2199" s="10">
        <v>1422540059</v>
      </c>
      <c r="L2199" s="15">
        <f t="shared" si="171"/>
        <v>42033.584016203706</v>
      </c>
      <c r="M2199" t="b">
        <v>0</v>
      </c>
      <c r="N2199">
        <v>4330</v>
      </c>
      <c r="O2199" t="b">
        <v>1</v>
      </c>
      <c r="P2199" t="s">
        <v>8295</v>
      </c>
      <c r="Q2199" t="str">
        <f t="shared" si="172"/>
        <v>games</v>
      </c>
      <c r="R2199" t="str">
        <f t="shared" si="173"/>
        <v>tabletop games</v>
      </c>
      <c r="S2199">
        <f t="shared" si="174"/>
        <v>2015</v>
      </c>
    </row>
    <row r="2200" spans="1:19" ht="46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s="17">
        <f t="shared" si="170"/>
        <v>1.3289249999999999</v>
      </c>
      <c r="G2200" t="s">
        <v>8218</v>
      </c>
      <c r="H2200" t="s">
        <v>8223</v>
      </c>
      <c r="I2200" t="s">
        <v>8245</v>
      </c>
      <c r="J2200">
        <v>1447507200</v>
      </c>
      <c r="K2200" s="10">
        <v>1444911600</v>
      </c>
      <c r="L2200" s="15">
        <f t="shared" si="171"/>
        <v>42292.513888888891</v>
      </c>
      <c r="M2200" t="b">
        <v>0</v>
      </c>
      <c r="N2200">
        <v>651</v>
      </c>
      <c r="O2200" t="b">
        <v>1</v>
      </c>
      <c r="P2200" t="s">
        <v>8295</v>
      </c>
      <c r="Q2200" t="str">
        <f t="shared" si="172"/>
        <v>games</v>
      </c>
      <c r="R2200" t="str">
        <f t="shared" si="173"/>
        <v>tabletop games</v>
      </c>
      <c r="S2200">
        <f t="shared" si="174"/>
        <v>2015</v>
      </c>
    </row>
    <row r="2201" spans="1:19" ht="3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s="17">
        <f t="shared" si="170"/>
        <v>1.4697777777777778</v>
      </c>
      <c r="G2201" t="s">
        <v>8218</v>
      </c>
      <c r="H2201" t="s">
        <v>8240</v>
      </c>
      <c r="I2201" t="s">
        <v>8248</v>
      </c>
      <c r="J2201">
        <v>1444903198</v>
      </c>
      <c r="K2201" s="10">
        <v>1442311198</v>
      </c>
      <c r="L2201" s="15">
        <f t="shared" si="171"/>
        <v>42262.416643518518</v>
      </c>
      <c r="M2201" t="b">
        <v>1</v>
      </c>
      <c r="N2201">
        <v>251</v>
      </c>
      <c r="O2201" t="b">
        <v>1</v>
      </c>
      <c r="P2201" t="s">
        <v>8295</v>
      </c>
      <c r="Q2201" t="str">
        <f t="shared" si="172"/>
        <v>games</v>
      </c>
      <c r="R2201" t="str">
        <f t="shared" si="173"/>
        <v>tabletop games</v>
      </c>
      <c r="S2201">
        <f t="shared" si="174"/>
        <v>2015</v>
      </c>
    </row>
    <row r="2202" spans="1:19" ht="46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s="17">
        <f t="shared" si="170"/>
        <v>5.4215</v>
      </c>
      <c r="G2202" t="s">
        <v>8218</v>
      </c>
      <c r="H2202" t="s">
        <v>8224</v>
      </c>
      <c r="I2202" t="s">
        <v>8246</v>
      </c>
      <c r="J2202">
        <v>1436151600</v>
      </c>
      <c r="K2202" s="10">
        <v>1433775668</v>
      </c>
      <c r="L2202" s="15">
        <f t="shared" si="171"/>
        <v>42163.625787037032</v>
      </c>
      <c r="M2202" t="b">
        <v>0</v>
      </c>
      <c r="N2202">
        <v>263</v>
      </c>
      <c r="O2202" t="b">
        <v>1</v>
      </c>
      <c r="P2202" t="s">
        <v>8295</v>
      </c>
      <c r="Q2202" t="str">
        <f t="shared" si="172"/>
        <v>games</v>
      </c>
      <c r="R2202" t="str">
        <f t="shared" si="173"/>
        <v>tabletop games</v>
      </c>
      <c r="S2202">
        <f t="shared" si="174"/>
        <v>2015</v>
      </c>
    </row>
    <row r="2203" spans="1:19" ht="46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s="17">
        <f t="shared" si="170"/>
        <v>3.8271818181818182</v>
      </c>
      <c r="G2203" t="s">
        <v>8218</v>
      </c>
      <c r="H2203" t="s">
        <v>8224</v>
      </c>
      <c r="I2203" t="s">
        <v>8246</v>
      </c>
      <c r="J2203">
        <v>1358367565</v>
      </c>
      <c r="K2203" s="10">
        <v>1357157965</v>
      </c>
      <c r="L2203" s="15">
        <f t="shared" si="171"/>
        <v>41276.846817129626</v>
      </c>
      <c r="M2203" t="b">
        <v>0</v>
      </c>
      <c r="N2203">
        <v>28</v>
      </c>
      <c r="O2203" t="b">
        <v>1</v>
      </c>
      <c r="P2203" t="s">
        <v>8278</v>
      </c>
      <c r="Q2203" t="str">
        <f t="shared" si="172"/>
        <v>music</v>
      </c>
      <c r="R2203" t="str">
        <f t="shared" si="173"/>
        <v>electronic music</v>
      </c>
      <c r="S2203">
        <f t="shared" si="174"/>
        <v>2013</v>
      </c>
    </row>
    <row r="2204" spans="1:19" ht="3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s="17">
        <f t="shared" si="170"/>
        <v>7.0418124999999998</v>
      </c>
      <c r="G2204" t="s">
        <v>8218</v>
      </c>
      <c r="H2204" t="s">
        <v>8223</v>
      </c>
      <c r="I2204" t="s">
        <v>8245</v>
      </c>
      <c r="J2204">
        <v>1351801368</v>
      </c>
      <c r="K2204" s="10">
        <v>1349209368</v>
      </c>
      <c r="L2204" s="15">
        <f t="shared" si="171"/>
        <v>41184.849166666667</v>
      </c>
      <c r="M2204" t="b">
        <v>0</v>
      </c>
      <c r="N2204">
        <v>721</v>
      </c>
      <c r="O2204" t="b">
        <v>1</v>
      </c>
      <c r="P2204" t="s">
        <v>8278</v>
      </c>
      <c r="Q2204" t="str">
        <f t="shared" si="172"/>
        <v>music</v>
      </c>
      <c r="R2204" t="str">
        <f t="shared" si="173"/>
        <v>electronic music</v>
      </c>
      <c r="S2204">
        <f t="shared" si="174"/>
        <v>2012</v>
      </c>
    </row>
    <row r="2205" spans="1:19" ht="46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s="17">
        <f t="shared" si="170"/>
        <v>1.0954999999999999</v>
      </c>
      <c r="G2205" t="s">
        <v>8218</v>
      </c>
      <c r="H2205" t="s">
        <v>8228</v>
      </c>
      <c r="I2205" t="s">
        <v>8250</v>
      </c>
      <c r="J2205">
        <v>1443127082</v>
      </c>
      <c r="K2205" s="10">
        <v>1440535082</v>
      </c>
      <c r="L2205" s="15">
        <f t="shared" si="171"/>
        <v>42241.85974537037</v>
      </c>
      <c r="M2205" t="b">
        <v>0</v>
      </c>
      <c r="N2205">
        <v>50</v>
      </c>
      <c r="O2205" t="b">
        <v>1</v>
      </c>
      <c r="P2205" t="s">
        <v>8278</v>
      </c>
      <c r="Q2205" t="str">
        <f t="shared" si="172"/>
        <v>music</v>
      </c>
      <c r="R2205" t="str">
        <f t="shared" si="173"/>
        <v>electronic music</v>
      </c>
      <c r="S2205">
        <f t="shared" si="174"/>
        <v>2015</v>
      </c>
    </row>
    <row r="2206" spans="1:19" ht="46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s="17">
        <f t="shared" si="170"/>
        <v>1.3286666666666667</v>
      </c>
      <c r="G2206" t="s">
        <v>8218</v>
      </c>
      <c r="H2206" t="s">
        <v>8223</v>
      </c>
      <c r="I2206" t="s">
        <v>8245</v>
      </c>
      <c r="J2206">
        <v>1362814119</v>
      </c>
      <c r="K2206" s="10">
        <v>1360222119</v>
      </c>
      <c r="L2206" s="15">
        <f t="shared" si="171"/>
        <v>41312.311562499999</v>
      </c>
      <c r="M2206" t="b">
        <v>0</v>
      </c>
      <c r="N2206">
        <v>73</v>
      </c>
      <c r="O2206" t="b">
        <v>1</v>
      </c>
      <c r="P2206" t="s">
        <v>8278</v>
      </c>
      <c r="Q2206" t="str">
        <f t="shared" si="172"/>
        <v>music</v>
      </c>
      <c r="R2206" t="str">
        <f t="shared" si="173"/>
        <v>electronic music</v>
      </c>
      <c r="S2206">
        <f t="shared" si="174"/>
        <v>2013</v>
      </c>
    </row>
    <row r="2207" spans="1:19" ht="46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s="17">
        <f t="shared" si="170"/>
        <v>1.52</v>
      </c>
      <c r="G2207" t="s">
        <v>8218</v>
      </c>
      <c r="H2207" t="s">
        <v>8223</v>
      </c>
      <c r="I2207" t="s">
        <v>8245</v>
      </c>
      <c r="J2207">
        <v>1338579789</v>
      </c>
      <c r="K2207" s="10">
        <v>1335987789</v>
      </c>
      <c r="L2207" s="15">
        <f t="shared" si="171"/>
        <v>41031.821631944447</v>
      </c>
      <c r="M2207" t="b">
        <v>0</v>
      </c>
      <c r="N2207">
        <v>27</v>
      </c>
      <c r="O2207" t="b">
        <v>1</v>
      </c>
      <c r="P2207" t="s">
        <v>8278</v>
      </c>
      <c r="Q2207" t="str">
        <f t="shared" si="172"/>
        <v>music</v>
      </c>
      <c r="R2207" t="str">
        <f t="shared" si="173"/>
        <v>electronic music</v>
      </c>
      <c r="S2207">
        <f t="shared" si="174"/>
        <v>2012</v>
      </c>
    </row>
    <row r="2208" spans="1:19" ht="46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s="17">
        <f t="shared" si="170"/>
        <v>1.0272727272727273</v>
      </c>
      <c r="G2208" t="s">
        <v>8218</v>
      </c>
      <c r="H2208" t="s">
        <v>8223</v>
      </c>
      <c r="I2208" t="s">
        <v>8245</v>
      </c>
      <c r="J2208">
        <v>1334556624</v>
      </c>
      <c r="K2208" s="10">
        <v>1333001424</v>
      </c>
      <c r="L2208" s="15">
        <f t="shared" si="171"/>
        <v>40997.257222222222</v>
      </c>
      <c r="M2208" t="b">
        <v>0</v>
      </c>
      <c r="N2208">
        <v>34</v>
      </c>
      <c r="O2208" t="b">
        <v>1</v>
      </c>
      <c r="P2208" t="s">
        <v>8278</v>
      </c>
      <c r="Q2208" t="str">
        <f t="shared" si="172"/>
        <v>music</v>
      </c>
      <c r="R2208" t="str">
        <f t="shared" si="173"/>
        <v>electronic music</v>
      </c>
      <c r="S2208">
        <f t="shared" si="174"/>
        <v>2012</v>
      </c>
    </row>
    <row r="2209" spans="1:19" ht="46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s="17">
        <f t="shared" si="170"/>
        <v>1</v>
      </c>
      <c r="G2209" t="s">
        <v>8218</v>
      </c>
      <c r="H2209" t="s">
        <v>8223</v>
      </c>
      <c r="I2209" t="s">
        <v>8245</v>
      </c>
      <c r="J2209">
        <v>1384580373</v>
      </c>
      <c r="K2209" s="10">
        <v>1381984773</v>
      </c>
      <c r="L2209" s="15">
        <f t="shared" si="171"/>
        <v>41564.194131944445</v>
      </c>
      <c r="M2209" t="b">
        <v>0</v>
      </c>
      <c r="N2209">
        <v>7</v>
      </c>
      <c r="O2209" t="b">
        <v>1</v>
      </c>
      <c r="P2209" t="s">
        <v>8278</v>
      </c>
      <c r="Q2209" t="str">
        <f t="shared" si="172"/>
        <v>music</v>
      </c>
      <c r="R2209" t="str">
        <f t="shared" si="173"/>
        <v>electronic music</v>
      </c>
      <c r="S2209">
        <f t="shared" si="174"/>
        <v>2013</v>
      </c>
    </row>
    <row r="2210" spans="1:19" ht="46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s="17">
        <f t="shared" si="170"/>
        <v>1.016</v>
      </c>
      <c r="G2210" t="s">
        <v>8218</v>
      </c>
      <c r="H2210" t="s">
        <v>8223</v>
      </c>
      <c r="I2210" t="s">
        <v>8245</v>
      </c>
      <c r="J2210">
        <v>1333771200</v>
      </c>
      <c r="K2210" s="10">
        <v>1328649026</v>
      </c>
      <c r="L2210" s="15">
        <f t="shared" si="171"/>
        <v>40946.882245370369</v>
      </c>
      <c r="M2210" t="b">
        <v>0</v>
      </c>
      <c r="N2210">
        <v>24</v>
      </c>
      <c r="O2210" t="b">
        <v>1</v>
      </c>
      <c r="P2210" t="s">
        <v>8278</v>
      </c>
      <c r="Q2210" t="str">
        <f t="shared" si="172"/>
        <v>music</v>
      </c>
      <c r="R2210" t="str">
        <f t="shared" si="173"/>
        <v>electronic music</v>
      </c>
      <c r="S2210">
        <f t="shared" si="174"/>
        <v>2012</v>
      </c>
    </row>
    <row r="2211" spans="1:19" ht="3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s="17">
        <f t="shared" si="170"/>
        <v>1.508</v>
      </c>
      <c r="G2211" t="s">
        <v>8218</v>
      </c>
      <c r="H2211" t="s">
        <v>8224</v>
      </c>
      <c r="I2211" t="s">
        <v>8246</v>
      </c>
      <c r="J2211">
        <v>1397516400</v>
      </c>
      <c r="K2211" s="10">
        <v>1396524644</v>
      </c>
      <c r="L2211" s="15">
        <f t="shared" si="171"/>
        <v>41732.479675925926</v>
      </c>
      <c r="M2211" t="b">
        <v>0</v>
      </c>
      <c r="N2211">
        <v>15</v>
      </c>
      <c r="O2211" t="b">
        <v>1</v>
      </c>
      <c r="P2211" t="s">
        <v>8278</v>
      </c>
      <c r="Q2211" t="str">
        <f t="shared" si="172"/>
        <v>music</v>
      </c>
      <c r="R2211" t="str">
        <f t="shared" si="173"/>
        <v>electronic music</v>
      </c>
      <c r="S2211">
        <f t="shared" si="174"/>
        <v>2014</v>
      </c>
    </row>
    <row r="2212" spans="1:19" ht="46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s="17">
        <f t="shared" si="170"/>
        <v>1.11425</v>
      </c>
      <c r="G2212" t="s">
        <v>8218</v>
      </c>
      <c r="H2212" t="s">
        <v>8223</v>
      </c>
      <c r="I2212" t="s">
        <v>8245</v>
      </c>
      <c r="J2212">
        <v>1334424960</v>
      </c>
      <c r="K2212" s="10">
        <v>1329442510</v>
      </c>
      <c r="L2212" s="15">
        <f t="shared" si="171"/>
        <v>40956.066087962965</v>
      </c>
      <c r="M2212" t="b">
        <v>0</v>
      </c>
      <c r="N2212">
        <v>72</v>
      </c>
      <c r="O2212" t="b">
        <v>1</v>
      </c>
      <c r="P2212" t="s">
        <v>8278</v>
      </c>
      <c r="Q2212" t="str">
        <f t="shared" si="172"/>
        <v>music</v>
      </c>
      <c r="R2212" t="str">
        <f t="shared" si="173"/>
        <v>electronic music</v>
      </c>
      <c r="S2212">
        <f t="shared" si="174"/>
        <v>2012</v>
      </c>
    </row>
    <row r="2213" spans="1:19" ht="46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s="17">
        <f t="shared" si="170"/>
        <v>1.956</v>
      </c>
      <c r="G2213" t="s">
        <v>8218</v>
      </c>
      <c r="H2213" t="s">
        <v>8223</v>
      </c>
      <c r="I2213" t="s">
        <v>8245</v>
      </c>
      <c r="J2213">
        <v>1397113140</v>
      </c>
      <c r="K2213" s="10">
        <v>1395168625</v>
      </c>
      <c r="L2213" s="15">
        <f t="shared" si="171"/>
        <v>41716.785011574073</v>
      </c>
      <c r="M2213" t="b">
        <v>0</v>
      </c>
      <c r="N2213">
        <v>120</v>
      </c>
      <c r="O2213" t="b">
        <v>1</v>
      </c>
      <c r="P2213" t="s">
        <v>8278</v>
      </c>
      <c r="Q2213" t="str">
        <f t="shared" si="172"/>
        <v>music</v>
      </c>
      <c r="R2213" t="str">
        <f t="shared" si="173"/>
        <v>electronic music</v>
      </c>
      <c r="S2213">
        <f t="shared" si="174"/>
        <v>2014</v>
      </c>
    </row>
    <row r="2214" spans="1:19" ht="46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s="17">
        <f t="shared" si="170"/>
        <v>1.1438333333333333</v>
      </c>
      <c r="G2214" t="s">
        <v>8218</v>
      </c>
      <c r="H2214" t="s">
        <v>8223</v>
      </c>
      <c r="I2214" t="s">
        <v>8245</v>
      </c>
      <c r="J2214">
        <v>1383526800</v>
      </c>
      <c r="K2214" s="10">
        <v>1380650177</v>
      </c>
      <c r="L2214" s="15">
        <f t="shared" si="171"/>
        <v>41548.747418981482</v>
      </c>
      <c r="M2214" t="b">
        <v>0</v>
      </c>
      <c r="N2214">
        <v>123</v>
      </c>
      <c r="O2214" t="b">
        <v>1</v>
      </c>
      <c r="P2214" t="s">
        <v>8278</v>
      </c>
      <c r="Q2214" t="str">
        <f t="shared" si="172"/>
        <v>music</v>
      </c>
      <c r="R2214" t="str">
        <f t="shared" si="173"/>
        <v>electronic music</v>
      </c>
      <c r="S2214">
        <f t="shared" si="174"/>
        <v>2013</v>
      </c>
    </row>
    <row r="2215" spans="1:19" ht="46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s="17">
        <f t="shared" si="170"/>
        <v>2</v>
      </c>
      <c r="G2215" t="s">
        <v>8218</v>
      </c>
      <c r="H2215" t="s">
        <v>8223</v>
      </c>
      <c r="I2215" t="s">
        <v>8245</v>
      </c>
      <c r="J2215">
        <v>1431719379</v>
      </c>
      <c r="K2215" s="10">
        <v>1429127379</v>
      </c>
      <c r="L2215" s="15">
        <f t="shared" si="171"/>
        <v>42109.826145833329</v>
      </c>
      <c r="M2215" t="b">
        <v>0</v>
      </c>
      <c r="N2215">
        <v>1</v>
      </c>
      <c r="O2215" t="b">
        <v>1</v>
      </c>
      <c r="P2215" t="s">
        <v>8278</v>
      </c>
      <c r="Q2215" t="str">
        <f t="shared" si="172"/>
        <v>music</v>
      </c>
      <c r="R2215" t="str">
        <f t="shared" si="173"/>
        <v>electronic music</v>
      </c>
      <c r="S2215">
        <f t="shared" si="174"/>
        <v>2015</v>
      </c>
    </row>
    <row r="2216" spans="1:19" ht="46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s="17">
        <f t="shared" si="170"/>
        <v>2.9250166666666666</v>
      </c>
      <c r="G2216" t="s">
        <v>8218</v>
      </c>
      <c r="H2216" t="s">
        <v>8223</v>
      </c>
      <c r="I2216" t="s">
        <v>8245</v>
      </c>
      <c r="J2216">
        <v>1391713248</v>
      </c>
      <c r="K2216" s="10">
        <v>1389121248</v>
      </c>
      <c r="L2216" s="15">
        <f t="shared" si="171"/>
        <v>41646.792222222226</v>
      </c>
      <c r="M2216" t="b">
        <v>0</v>
      </c>
      <c r="N2216">
        <v>24</v>
      </c>
      <c r="O2216" t="b">
        <v>1</v>
      </c>
      <c r="P2216" t="s">
        <v>8278</v>
      </c>
      <c r="Q2216" t="str">
        <f t="shared" si="172"/>
        <v>music</v>
      </c>
      <c r="R2216" t="str">
        <f t="shared" si="173"/>
        <v>electronic music</v>
      </c>
      <c r="S2216">
        <f t="shared" si="174"/>
        <v>2014</v>
      </c>
    </row>
    <row r="2217" spans="1:19" ht="3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s="17">
        <f t="shared" si="170"/>
        <v>1.5636363636363637</v>
      </c>
      <c r="G2217" t="s">
        <v>8218</v>
      </c>
      <c r="H2217" t="s">
        <v>8223</v>
      </c>
      <c r="I2217" t="s">
        <v>8245</v>
      </c>
      <c r="J2217">
        <v>1331621940</v>
      </c>
      <c r="K2217" s="10">
        <v>1329671572</v>
      </c>
      <c r="L2217" s="15">
        <f t="shared" si="171"/>
        <v>40958.717268518521</v>
      </c>
      <c r="M2217" t="b">
        <v>0</v>
      </c>
      <c r="N2217">
        <v>33</v>
      </c>
      <c r="O2217" t="b">
        <v>1</v>
      </c>
      <c r="P2217" t="s">
        <v>8278</v>
      </c>
      <c r="Q2217" t="str">
        <f t="shared" si="172"/>
        <v>music</v>
      </c>
      <c r="R2217" t="str">
        <f t="shared" si="173"/>
        <v>electronic music</v>
      </c>
      <c r="S2217">
        <f t="shared" si="174"/>
        <v>2012</v>
      </c>
    </row>
    <row r="2218" spans="1:19" ht="46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s="17">
        <f t="shared" si="170"/>
        <v>1.0566666666666666</v>
      </c>
      <c r="G2218" t="s">
        <v>8218</v>
      </c>
      <c r="H2218" t="s">
        <v>8223</v>
      </c>
      <c r="I2218" t="s">
        <v>8245</v>
      </c>
      <c r="J2218">
        <v>1437674545</v>
      </c>
      <c r="K2218" s="10">
        <v>1436464945</v>
      </c>
      <c r="L2218" s="15">
        <f t="shared" si="171"/>
        <v>42194.75167824074</v>
      </c>
      <c r="M2218" t="b">
        <v>0</v>
      </c>
      <c r="N2218">
        <v>14</v>
      </c>
      <c r="O2218" t="b">
        <v>1</v>
      </c>
      <c r="P2218" t="s">
        <v>8278</v>
      </c>
      <c r="Q2218" t="str">
        <f t="shared" si="172"/>
        <v>music</v>
      </c>
      <c r="R2218" t="str">
        <f t="shared" si="173"/>
        <v>electronic music</v>
      </c>
      <c r="S2218">
        <f t="shared" si="174"/>
        <v>2015</v>
      </c>
    </row>
    <row r="2219" spans="1:19" ht="46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s="17">
        <f t="shared" si="170"/>
        <v>1.0119047619047619</v>
      </c>
      <c r="G2219" t="s">
        <v>8218</v>
      </c>
      <c r="H2219" t="s">
        <v>8223</v>
      </c>
      <c r="I2219" t="s">
        <v>8245</v>
      </c>
      <c r="J2219">
        <v>1446451200</v>
      </c>
      <c r="K2219" s="10">
        <v>1445539113</v>
      </c>
      <c r="L2219" s="15">
        <f t="shared" si="171"/>
        <v>42299.776770833334</v>
      </c>
      <c r="M2219" t="b">
        <v>0</v>
      </c>
      <c r="N2219">
        <v>9</v>
      </c>
      <c r="O2219" t="b">
        <v>1</v>
      </c>
      <c r="P2219" t="s">
        <v>8278</v>
      </c>
      <c r="Q2219" t="str">
        <f t="shared" si="172"/>
        <v>music</v>
      </c>
      <c r="R2219" t="str">
        <f t="shared" si="173"/>
        <v>electronic music</v>
      </c>
      <c r="S2219">
        <f t="shared" si="174"/>
        <v>2015</v>
      </c>
    </row>
    <row r="2220" spans="1:19" ht="46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s="17">
        <f t="shared" si="170"/>
        <v>1.2283299999999999</v>
      </c>
      <c r="G2220" t="s">
        <v>8218</v>
      </c>
      <c r="H2220" t="s">
        <v>8223</v>
      </c>
      <c r="I2220" t="s">
        <v>8245</v>
      </c>
      <c r="J2220">
        <v>1346198400</v>
      </c>
      <c r="K2220" s="10">
        <v>1344281383</v>
      </c>
      <c r="L2220" s="15">
        <f t="shared" si="171"/>
        <v>41127.812303240738</v>
      </c>
      <c r="M2220" t="b">
        <v>0</v>
      </c>
      <c r="N2220">
        <v>76</v>
      </c>
      <c r="O2220" t="b">
        <v>1</v>
      </c>
      <c r="P2220" t="s">
        <v>8278</v>
      </c>
      <c r="Q2220" t="str">
        <f t="shared" si="172"/>
        <v>music</v>
      </c>
      <c r="R2220" t="str">
        <f t="shared" si="173"/>
        <v>electronic music</v>
      </c>
      <c r="S2220">
        <f t="shared" si="174"/>
        <v>2012</v>
      </c>
    </row>
    <row r="2221" spans="1:19" ht="46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s="17">
        <f t="shared" si="170"/>
        <v>1.0149999999999999</v>
      </c>
      <c r="G2221" t="s">
        <v>8218</v>
      </c>
      <c r="H2221" t="s">
        <v>8223</v>
      </c>
      <c r="I2221" t="s">
        <v>8245</v>
      </c>
      <c r="J2221">
        <v>1440004512</v>
      </c>
      <c r="K2221" s="10">
        <v>1437412512</v>
      </c>
      <c r="L2221" s="15">
        <f t="shared" si="171"/>
        <v>42205.718888888892</v>
      </c>
      <c r="M2221" t="b">
        <v>0</v>
      </c>
      <c r="N2221">
        <v>19</v>
      </c>
      <c r="O2221" t="b">
        <v>1</v>
      </c>
      <c r="P2221" t="s">
        <v>8278</v>
      </c>
      <c r="Q2221" t="str">
        <f t="shared" si="172"/>
        <v>music</v>
      </c>
      <c r="R2221" t="str">
        <f t="shared" si="173"/>
        <v>electronic music</v>
      </c>
      <c r="S2221">
        <f t="shared" si="174"/>
        <v>2015</v>
      </c>
    </row>
    <row r="2222" spans="1:19" ht="46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s="17">
        <f t="shared" si="170"/>
        <v>1.0114285714285713</v>
      </c>
      <c r="G2222" t="s">
        <v>8218</v>
      </c>
      <c r="H2222" t="s">
        <v>8223</v>
      </c>
      <c r="I2222" t="s">
        <v>8245</v>
      </c>
      <c r="J2222">
        <v>1374888436</v>
      </c>
      <c r="K2222" s="10">
        <v>1372296436</v>
      </c>
      <c r="L2222" s="15">
        <f t="shared" si="171"/>
        <v>41452.060601851852</v>
      </c>
      <c r="M2222" t="b">
        <v>0</v>
      </c>
      <c r="N2222">
        <v>69</v>
      </c>
      <c r="O2222" t="b">
        <v>1</v>
      </c>
      <c r="P2222" t="s">
        <v>8278</v>
      </c>
      <c r="Q2222" t="str">
        <f t="shared" si="172"/>
        <v>music</v>
      </c>
      <c r="R2222" t="str">
        <f t="shared" si="173"/>
        <v>electronic music</v>
      </c>
      <c r="S2222">
        <f t="shared" si="174"/>
        <v>2013</v>
      </c>
    </row>
    <row r="2223" spans="1:19" ht="46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s="17">
        <f t="shared" si="170"/>
        <v>1.0811999999999999</v>
      </c>
      <c r="G2223" t="s">
        <v>8218</v>
      </c>
      <c r="H2223" t="s">
        <v>8223</v>
      </c>
      <c r="I2223" t="s">
        <v>8245</v>
      </c>
      <c r="J2223">
        <v>1461369600</v>
      </c>
      <c r="K2223" s="10">
        <v>1458748809</v>
      </c>
      <c r="L2223" s="15">
        <f t="shared" si="171"/>
        <v>42452.666770833333</v>
      </c>
      <c r="M2223" t="b">
        <v>0</v>
      </c>
      <c r="N2223">
        <v>218</v>
      </c>
      <c r="O2223" t="b">
        <v>1</v>
      </c>
      <c r="P2223" t="s">
        <v>8295</v>
      </c>
      <c r="Q2223" t="str">
        <f t="shared" si="172"/>
        <v>games</v>
      </c>
      <c r="R2223" t="str">
        <f t="shared" si="173"/>
        <v>tabletop games</v>
      </c>
      <c r="S2223">
        <f t="shared" si="174"/>
        <v>2016</v>
      </c>
    </row>
    <row r="2224" spans="1:19" ht="46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s="17">
        <f t="shared" si="170"/>
        <v>1.6259999999999999</v>
      </c>
      <c r="G2224" t="s">
        <v>8218</v>
      </c>
      <c r="H2224" t="s">
        <v>8223</v>
      </c>
      <c r="I2224" t="s">
        <v>8245</v>
      </c>
      <c r="J2224">
        <v>1327776847</v>
      </c>
      <c r="K2224" s="10">
        <v>1325184847</v>
      </c>
      <c r="L2224" s="15">
        <f t="shared" si="171"/>
        <v>40906.787581018521</v>
      </c>
      <c r="M2224" t="b">
        <v>0</v>
      </c>
      <c r="N2224">
        <v>30</v>
      </c>
      <c r="O2224" t="b">
        <v>1</v>
      </c>
      <c r="P2224" t="s">
        <v>8295</v>
      </c>
      <c r="Q2224" t="str">
        <f t="shared" si="172"/>
        <v>games</v>
      </c>
      <c r="R2224" t="str">
        <f t="shared" si="173"/>
        <v>tabletop games</v>
      </c>
      <c r="S2224">
        <f t="shared" si="174"/>
        <v>2011</v>
      </c>
    </row>
    <row r="2225" spans="1:19" ht="46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s="17">
        <f t="shared" si="170"/>
        <v>1.0580000000000001</v>
      </c>
      <c r="G2225" t="s">
        <v>8218</v>
      </c>
      <c r="H2225" t="s">
        <v>8228</v>
      </c>
      <c r="I2225" t="s">
        <v>8250</v>
      </c>
      <c r="J2225">
        <v>1435418568</v>
      </c>
      <c r="K2225" s="10">
        <v>1432826568</v>
      </c>
      <c r="L2225" s="15">
        <f t="shared" si="171"/>
        <v>42152.640833333338</v>
      </c>
      <c r="M2225" t="b">
        <v>0</v>
      </c>
      <c r="N2225">
        <v>100</v>
      </c>
      <c r="O2225" t="b">
        <v>1</v>
      </c>
      <c r="P2225" t="s">
        <v>8295</v>
      </c>
      <c r="Q2225" t="str">
        <f t="shared" si="172"/>
        <v>games</v>
      </c>
      <c r="R2225" t="str">
        <f t="shared" si="173"/>
        <v>tabletop games</v>
      </c>
      <c r="S2225">
        <f t="shared" si="174"/>
        <v>2015</v>
      </c>
    </row>
    <row r="2226" spans="1:19" ht="46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s="17">
        <f t="shared" si="170"/>
        <v>2.4315000000000002</v>
      </c>
      <c r="G2226" t="s">
        <v>8218</v>
      </c>
      <c r="H2226" t="s">
        <v>8223</v>
      </c>
      <c r="I2226" t="s">
        <v>8245</v>
      </c>
      <c r="J2226">
        <v>1477767600</v>
      </c>
      <c r="K2226" s="10">
        <v>1475337675</v>
      </c>
      <c r="L2226" s="15">
        <f t="shared" si="171"/>
        <v>42644.667534722219</v>
      </c>
      <c r="M2226" t="b">
        <v>0</v>
      </c>
      <c r="N2226">
        <v>296</v>
      </c>
      <c r="O2226" t="b">
        <v>1</v>
      </c>
      <c r="P2226" t="s">
        <v>8295</v>
      </c>
      <c r="Q2226" t="str">
        <f t="shared" si="172"/>
        <v>games</v>
      </c>
      <c r="R2226" t="str">
        <f t="shared" si="173"/>
        <v>tabletop games</v>
      </c>
      <c r="S2226">
        <f t="shared" si="174"/>
        <v>2016</v>
      </c>
    </row>
    <row r="2227" spans="1:19" ht="46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s="17">
        <f t="shared" si="170"/>
        <v>9.4483338095238096</v>
      </c>
      <c r="G2227" t="s">
        <v>8218</v>
      </c>
      <c r="H2227" t="s">
        <v>8224</v>
      </c>
      <c r="I2227" t="s">
        <v>8246</v>
      </c>
      <c r="J2227">
        <v>1411326015</v>
      </c>
      <c r="K2227" s="10">
        <v>1408734015</v>
      </c>
      <c r="L2227" s="15">
        <f t="shared" si="171"/>
        <v>41873.79184027778</v>
      </c>
      <c r="M2227" t="b">
        <v>0</v>
      </c>
      <c r="N2227">
        <v>1204</v>
      </c>
      <c r="O2227" t="b">
        <v>1</v>
      </c>
      <c r="P2227" t="s">
        <v>8295</v>
      </c>
      <c r="Q2227" t="str">
        <f t="shared" si="172"/>
        <v>games</v>
      </c>
      <c r="R2227" t="str">
        <f t="shared" si="173"/>
        <v>tabletop games</v>
      </c>
      <c r="S2227">
        <f t="shared" si="174"/>
        <v>2014</v>
      </c>
    </row>
    <row r="2228" spans="1:19" ht="46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s="17">
        <f t="shared" si="170"/>
        <v>1.0846283333333333</v>
      </c>
      <c r="G2228" t="s">
        <v>8218</v>
      </c>
      <c r="H2228" t="s">
        <v>8223</v>
      </c>
      <c r="I2228" t="s">
        <v>8245</v>
      </c>
      <c r="J2228">
        <v>1455253140</v>
      </c>
      <c r="K2228" s="10">
        <v>1452625822</v>
      </c>
      <c r="L2228" s="15">
        <f t="shared" si="171"/>
        <v>42381.79886574074</v>
      </c>
      <c r="M2228" t="b">
        <v>0</v>
      </c>
      <c r="N2228">
        <v>321</v>
      </c>
      <c r="O2228" t="b">
        <v>1</v>
      </c>
      <c r="P2228" t="s">
        <v>8295</v>
      </c>
      <c r="Q2228" t="str">
        <f t="shared" si="172"/>
        <v>games</v>
      </c>
      <c r="R2228" t="str">
        <f t="shared" si="173"/>
        <v>tabletop games</v>
      </c>
      <c r="S2228">
        <f t="shared" si="174"/>
        <v>2016</v>
      </c>
    </row>
    <row r="2229" spans="1:19" ht="46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s="17">
        <f t="shared" si="170"/>
        <v>1.5737692307692308</v>
      </c>
      <c r="G2229" t="s">
        <v>8218</v>
      </c>
      <c r="H2229" t="s">
        <v>8224</v>
      </c>
      <c r="I2229" t="s">
        <v>8246</v>
      </c>
      <c r="J2229">
        <v>1384374155</v>
      </c>
      <c r="K2229" s="10">
        <v>1381778555</v>
      </c>
      <c r="L2229" s="15">
        <f t="shared" si="171"/>
        <v>41561.807349537034</v>
      </c>
      <c r="M2229" t="b">
        <v>0</v>
      </c>
      <c r="N2229">
        <v>301</v>
      </c>
      <c r="O2229" t="b">
        <v>1</v>
      </c>
      <c r="P2229" t="s">
        <v>8295</v>
      </c>
      <c r="Q2229" t="str">
        <f t="shared" si="172"/>
        <v>games</v>
      </c>
      <c r="R2229" t="str">
        <f t="shared" si="173"/>
        <v>tabletop games</v>
      </c>
      <c r="S2229">
        <f t="shared" si="174"/>
        <v>2013</v>
      </c>
    </row>
    <row r="2230" spans="1:19" ht="46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s="17">
        <f t="shared" si="170"/>
        <v>11.744899999999999</v>
      </c>
      <c r="G2230" t="s">
        <v>8218</v>
      </c>
      <c r="H2230" t="s">
        <v>8235</v>
      </c>
      <c r="I2230" t="s">
        <v>8248</v>
      </c>
      <c r="J2230">
        <v>1439707236</v>
      </c>
      <c r="K2230" s="10">
        <v>1437115236</v>
      </c>
      <c r="L2230" s="15">
        <f t="shared" si="171"/>
        <v>42202.278194444443</v>
      </c>
      <c r="M2230" t="b">
        <v>0</v>
      </c>
      <c r="N2230">
        <v>144</v>
      </c>
      <c r="O2230" t="b">
        <v>1</v>
      </c>
      <c r="P2230" t="s">
        <v>8295</v>
      </c>
      <c r="Q2230" t="str">
        <f t="shared" si="172"/>
        <v>games</v>
      </c>
      <c r="R2230" t="str">
        <f t="shared" si="173"/>
        <v>tabletop games</v>
      </c>
      <c r="S2230">
        <f t="shared" si="174"/>
        <v>2015</v>
      </c>
    </row>
    <row r="2231" spans="1:19" ht="46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s="17">
        <f t="shared" si="170"/>
        <v>1.7104755366949576</v>
      </c>
      <c r="G2231" t="s">
        <v>8218</v>
      </c>
      <c r="H2231" t="s">
        <v>8223</v>
      </c>
      <c r="I2231" t="s">
        <v>8245</v>
      </c>
      <c r="J2231">
        <v>1378180800</v>
      </c>
      <c r="K2231" s="10">
        <v>1375113391</v>
      </c>
      <c r="L2231" s="15">
        <f t="shared" si="171"/>
        <v>41484.664247685185</v>
      </c>
      <c r="M2231" t="b">
        <v>0</v>
      </c>
      <c r="N2231">
        <v>539</v>
      </c>
      <c r="O2231" t="b">
        <v>1</v>
      </c>
      <c r="P2231" t="s">
        <v>8295</v>
      </c>
      <c r="Q2231" t="str">
        <f t="shared" si="172"/>
        <v>games</v>
      </c>
      <c r="R2231" t="str">
        <f t="shared" si="173"/>
        <v>tabletop games</v>
      </c>
      <c r="S2231">
        <f t="shared" si="174"/>
        <v>2013</v>
      </c>
    </row>
    <row r="2232" spans="1:19" ht="46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s="17">
        <f t="shared" si="170"/>
        <v>1.2595294117647058</v>
      </c>
      <c r="G2232" t="s">
        <v>8218</v>
      </c>
      <c r="H2232" t="s">
        <v>8223</v>
      </c>
      <c r="I2232" t="s">
        <v>8245</v>
      </c>
      <c r="J2232">
        <v>1398460127</v>
      </c>
      <c r="K2232" s="10">
        <v>1395868127</v>
      </c>
      <c r="L2232" s="15">
        <f t="shared" si="171"/>
        <v>41724.881099537037</v>
      </c>
      <c r="M2232" t="b">
        <v>0</v>
      </c>
      <c r="N2232">
        <v>498</v>
      </c>
      <c r="O2232" t="b">
        <v>1</v>
      </c>
      <c r="P2232" t="s">
        <v>8295</v>
      </c>
      <c r="Q2232" t="str">
        <f t="shared" si="172"/>
        <v>games</v>
      </c>
      <c r="R2232" t="str">
        <f t="shared" si="173"/>
        <v>tabletop games</v>
      </c>
      <c r="S2232">
        <f t="shared" si="174"/>
        <v>2014</v>
      </c>
    </row>
    <row r="2233" spans="1:19" ht="46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s="17">
        <f t="shared" si="170"/>
        <v>12.121296000000001</v>
      </c>
      <c r="G2233" t="s">
        <v>8218</v>
      </c>
      <c r="H2233" t="s">
        <v>8223</v>
      </c>
      <c r="I2233" t="s">
        <v>8245</v>
      </c>
      <c r="J2233">
        <v>1372136400</v>
      </c>
      <c r="K2233" s="10">
        <v>1369864301</v>
      </c>
      <c r="L2233" s="15">
        <f t="shared" si="171"/>
        <v>41423.910891203705</v>
      </c>
      <c r="M2233" t="b">
        <v>0</v>
      </c>
      <c r="N2233">
        <v>1113</v>
      </c>
      <c r="O2233" t="b">
        <v>1</v>
      </c>
      <c r="P2233" t="s">
        <v>8295</v>
      </c>
      <c r="Q2233" t="str">
        <f t="shared" si="172"/>
        <v>games</v>
      </c>
      <c r="R2233" t="str">
        <f t="shared" si="173"/>
        <v>tabletop games</v>
      </c>
      <c r="S2233">
        <f t="shared" si="174"/>
        <v>2013</v>
      </c>
    </row>
    <row r="2234" spans="1:19" ht="46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s="17">
        <f t="shared" si="170"/>
        <v>4.9580000000000002</v>
      </c>
      <c r="G2234" t="s">
        <v>8218</v>
      </c>
      <c r="H2234" t="s">
        <v>8223</v>
      </c>
      <c r="I2234" t="s">
        <v>8245</v>
      </c>
      <c r="J2234">
        <v>1405738800</v>
      </c>
      <c r="K2234" s="10">
        <v>1402945408</v>
      </c>
      <c r="L2234" s="15">
        <f t="shared" si="171"/>
        <v>41806.794074074074</v>
      </c>
      <c r="M2234" t="b">
        <v>0</v>
      </c>
      <c r="N2234">
        <v>988</v>
      </c>
      <c r="O2234" t="b">
        <v>1</v>
      </c>
      <c r="P2234" t="s">
        <v>8295</v>
      </c>
      <c r="Q2234" t="str">
        <f t="shared" si="172"/>
        <v>games</v>
      </c>
      <c r="R2234" t="str">
        <f t="shared" si="173"/>
        <v>tabletop games</v>
      </c>
      <c r="S2234">
        <f t="shared" si="174"/>
        <v>2014</v>
      </c>
    </row>
    <row r="2235" spans="1:19" ht="46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s="17">
        <f t="shared" si="170"/>
        <v>3.3203999999999998</v>
      </c>
      <c r="G2235" t="s">
        <v>8218</v>
      </c>
      <c r="H2235" t="s">
        <v>8224</v>
      </c>
      <c r="I2235" t="s">
        <v>8246</v>
      </c>
      <c r="J2235">
        <v>1450051200</v>
      </c>
      <c r="K2235" s="10">
        <v>1448269539</v>
      </c>
      <c r="L2235" s="15">
        <f t="shared" si="171"/>
        <v>42331.378923611112</v>
      </c>
      <c r="M2235" t="b">
        <v>0</v>
      </c>
      <c r="N2235">
        <v>391</v>
      </c>
      <c r="O2235" t="b">
        <v>1</v>
      </c>
      <c r="P2235" t="s">
        <v>8295</v>
      </c>
      <c r="Q2235" t="str">
        <f t="shared" si="172"/>
        <v>games</v>
      </c>
      <c r="R2235" t="str">
        <f t="shared" si="173"/>
        <v>tabletop games</v>
      </c>
      <c r="S2235">
        <f t="shared" si="174"/>
        <v>2015</v>
      </c>
    </row>
    <row r="2236" spans="1:19" ht="46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s="17">
        <f t="shared" si="170"/>
        <v>11.65</v>
      </c>
      <c r="G2236" t="s">
        <v>8218</v>
      </c>
      <c r="H2236" t="s">
        <v>8223</v>
      </c>
      <c r="I2236" t="s">
        <v>8245</v>
      </c>
      <c r="J2236">
        <v>1483645647</v>
      </c>
      <c r="K2236" s="10">
        <v>1481053647</v>
      </c>
      <c r="L2236" s="15">
        <f t="shared" si="171"/>
        <v>42710.824618055558</v>
      </c>
      <c r="M2236" t="b">
        <v>0</v>
      </c>
      <c r="N2236">
        <v>28</v>
      </c>
      <c r="O2236" t="b">
        <v>1</v>
      </c>
      <c r="P2236" t="s">
        <v>8295</v>
      </c>
      <c r="Q2236" t="str">
        <f t="shared" si="172"/>
        <v>games</v>
      </c>
      <c r="R2236" t="str">
        <f t="shared" si="173"/>
        <v>tabletop games</v>
      </c>
      <c r="S2236">
        <f t="shared" si="174"/>
        <v>2016</v>
      </c>
    </row>
    <row r="2237" spans="1:19" ht="3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s="17">
        <f t="shared" si="170"/>
        <v>1.5331538461538461</v>
      </c>
      <c r="G2237" t="s">
        <v>8218</v>
      </c>
      <c r="H2237" t="s">
        <v>8228</v>
      </c>
      <c r="I2237" t="s">
        <v>8250</v>
      </c>
      <c r="J2237">
        <v>1427585511</v>
      </c>
      <c r="K2237" s="10">
        <v>1424997111</v>
      </c>
      <c r="L2237" s="15">
        <f t="shared" si="171"/>
        <v>42062.022118055553</v>
      </c>
      <c r="M2237" t="b">
        <v>0</v>
      </c>
      <c r="N2237">
        <v>147</v>
      </c>
      <c r="O2237" t="b">
        <v>1</v>
      </c>
      <c r="P2237" t="s">
        <v>8295</v>
      </c>
      <c r="Q2237" t="str">
        <f t="shared" si="172"/>
        <v>games</v>
      </c>
      <c r="R2237" t="str">
        <f t="shared" si="173"/>
        <v>tabletop games</v>
      </c>
      <c r="S2237">
        <f t="shared" si="174"/>
        <v>2015</v>
      </c>
    </row>
    <row r="2238" spans="1:19" ht="3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s="17">
        <f t="shared" si="170"/>
        <v>5.3710714285714287</v>
      </c>
      <c r="G2238" t="s">
        <v>8218</v>
      </c>
      <c r="H2238" t="s">
        <v>8223</v>
      </c>
      <c r="I2238" t="s">
        <v>8245</v>
      </c>
      <c r="J2238">
        <v>1454338123</v>
      </c>
      <c r="K2238" s="10">
        <v>1451746123</v>
      </c>
      <c r="L2238" s="15">
        <f t="shared" si="171"/>
        <v>42371.617164351846</v>
      </c>
      <c r="M2238" t="b">
        <v>0</v>
      </c>
      <c r="N2238">
        <v>680</v>
      </c>
      <c r="O2238" t="b">
        <v>1</v>
      </c>
      <c r="P2238" t="s">
        <v>8295</v>
      </c>
      <c r="Q2238" t="str">
        <f t="shared" si="172"/>
        <v>games</v>
      </c>
      <c r="R2238" t="str">
        <f t="shared" si="173"/>
        <v>tabletop games</v>
      </c>
      <c r="S2238">
        <f t="shared" si="174"/>
        <v>2016</v>
      </c>
    </row>
    <row r="2239" spans="1:19" ht="46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s="17">
        <f t="shared" si="170"/>
        <v>3.5292777777777777</v>
      </c>
      <c r="G2239" t="s">
        <v>8218</v>
      </c>
      <c r="H2239" t="s">
        <v>8223</v>
      </c>
      <c r="I2239" t="s">
        <v>8245</v>
      </c>
      <c r="J2239">
        <v>1415779140</v>
      </c>
      <c r="K2239" s="10">
        <v>1412294683</v>
      </c>
      <c r="L2239" s="15">
        <f t="shared" si="171"/>
        <v>41915.003275462965</v>
      </c>
      <c r="M2239" t="b">
        <v>0</v>
      </c>
      <c r="N2239">
        <v>983</v>
      </c>
      <c r="O2239" t="b">
        <v>1</v>
      </c>
      <c r="P2239" t="s">
        <v>8295</v>
      </c>
      <c r="Q2239" t="str">
        <f t="shared" si="172"/>
        <v>games</v>
      </c>
      <c r="R2239" t="str">
        <f t="shared" si="173"/>
        <v>tabletop games</v>
      </c>
      <c r="S2239">
        <f t="shared" si="174"/>
        <v>2014</v>
      </c>
    </row>
    <row r="2240" spans="1:19" ht="3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s="17">
        <f t="shared" si="170"/>
        <v>1.3740000000000001</v>
      </c>
      <c r="G2240" t="s">
        <v>8218</v>
      </c>
      <c r="H2240" t="s">
        <v>8235</v>
      </c>
      <c r="I2240" t="s">
        <v>8248</v>
      </c>
      <c r="J2240">
        <v>1489157716</v>
      </c>
      <c r="K2240" s="10">
        <v>1486565716</v>
      </c>
      <c r="L2240" s="15">
        <f t="shared" si="171"/>
        <v>42774.621712962966</v>
      </c>
      <c r="M2240" t="b">
        <v>0</v>
      </c>
      <c r="N2240">
        <v>79</v>
      </c>
      <c r="O2240" t="b">
        <v>1</v>
      </c>
      <c r="P2240" t="s">
        <v>8295</v>
      </c>
      <c r="Q2240" t="str">
        <f t="shared" si="172"/>
        <v>games</v>
      </c>
      <c r="R2240" t="str">
        <f t="shared" si="173"/>
        <v>tabletop games</v>
      </c>
      <c r="S2240">
        <f t="shared" si="174"/>
        <v>2017</v>
      </c>
    </row>
    <row r="2241" spans="1:19" ht="3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s="17">
        <f t="shared" si="170"/>
        <v>1.2802667999999999</v>
      </c>
      <c r="G2241" t="s">
        <v>8218</v>
      </c>
      <c r="H2241" t="s">
        <v>8223</v>
      </c>
      <c r="I2241" t="s">
        <v>8245</v>
      </c>
      <c r="J2241">
        <v>1385870520</v>
      </c>
      <c r="K2241" s="10">
        <v>1382742014</v>
      </c>
      <c r="L2241" s="15">
        <f t="shared" si="171"/>
        <v>41572.958495370374</v>
      </c>
      <c r="M2241" t="b">
        <v>0</v>
      </c>
      <c r="N2241">
        <v>426</v>
      </c>
      <c r="O2241" t="b">
        <v>1</v>
      </c>
      <c r="P2241" t="s">
        <v>8295</v>
      </c>
      <c r="Q2241" t="str">
        <f t="shared" si="172"/>
        <v>games</v>
      </c>
      <c r="R2241" t="str">
        <f t="shared" si="173"/>
        <v>tabletop games</v>
      </c>
      <c r="S2241">
        <f t="shared" si="174"/>
        <v>2013</v>
      </c>
    </row>
    <row r="2242" spans="1:19" ht="46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s="17">
        <f t="shared" si="170"/>
        <v>2.7067999999999999</v>
      </c>
      <c r="G2242" t="s">
        <v>8218</v>
      </c>
      <c r="H2242" t="s">
        <v>8223</v>
      </c>
      <c r="I2242" t="s">
        <v>8245</v>
      </c>
      <c r="J2242">
        <v>1461354544</v>
      </c>
      <c r="K2242" s="10">
        <v>1458762544</v>
      </c>
      <c r="L2242" s="15">
        <f t="shared" si="171"/>
        <v>42452.825740740736</v>
      </c>
      <c r="M2242" t="b">
        <v>0</v>
      </c>
      <c r="N2242">
        <v>96</v>
      </c>
      <c r="O2242" t="b">
        <v>1</v>
      </c>
      <c r="P2242" t="s">
        <v>8295</v>
      </c>
      <c r="Q2242" t="str">
        <f t="shared" si="172"/>
        <v>games</v>
      </c>
      <c r="R2242" t="str">
        <f t="shared" si="173"/>
        <v>tabletop games</v>
      </c>
      <c r="S2242">
        <f t="shared" si="174"/>
        <v>2016</v>
      </c>
    </row>
    <row r="2243" spans="1:19" ht="46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s="17">
        <f t="shared" ref="F2243:F2306" si="175">E2243/D2243</f>
        <v>8.0640000000000001</v>
      </c>
      <c r="G2243" t="s">
        <v>8218</v>
      </c>
      <c r="H2243" t="s">
        <v>8224</v>
      </c>
      <c r="I2243" t="s">
        <v>8246</v>
      </c>
      <c r="J2243">
        <v>1488484300</v>
      </c>
      <c r="K2243" s="10">
        <v>1485892300</v>
      </c>
      <c r="L2243" s="15">
        <f t="shared" ref="L2243:L2306" si="176">(K2243/86400)+ DATE(1970,1,1)</f>
        <v>42766.827546296292</v>
      </c>
      <c r="M2243" t="b">
        <v>0</v>
      </c>
      <c r="N2243">
        <v>163</v>
      </c>
      <c r="O2243" t="b">
        <v>1</v>
      </c>
      <c r="P2243" t="s">
        <v>8295</v>
      </c>
      <c r="Q2243" t="str">
        <f t="shared" ref="Q2243:Q2306" si="177">LEFT(P2243, SEARCH("/",P2243)-1)</f>
        <v>games</v>
      </c>
      <c r="R2243" t="str">
        <f t="shared" ref="R2243:R2306" si="178">RIGHT(P2243,LEN(P2243)-FIND("/",P2243))</f>
        <v>tabletop games</v>
      </c>
      <c r="S2243">
        <f t="shared" ref="S2243:S2306" si="179">YEAR(L2243)</f>
        <v>2017</v>
      </c>
    </row>
    <row r="2244" spans="1:19" ht="3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s="17">
        <f t="shared" si="175"/>
        <v>13.600976000000001</v>
      </c>
      <c r="G2244" t="s">
        <v>8218</v>
      </c>
      <c r="H2244" t="s">
        <v>8223</v>
      </c>
      <c r="I2244" t="s">
        <v>8245</v>
      </c>
      <c r="J2244">
        <v>1385521320</v>
      </c>
      <c r="K2244" s="10">
        <v>1382449733</v>
      </c>
      <c r="L2244" s="15">
        <f t="shared" si="176"/>
        <v>41569.575613425928</v>
      </c>
      <c r="M2244" t="b">
        <v>0</v>
      </c>
      <c r="N2244">
        <v>2525</v>
      </c>
      <c r="O2244" t="b">
        <v>1</v>
      </c>
      <c r="P2244" t="s">
        <v>8295</v>
      </c>
      <c r="Q2244" t="str">
        <f t="shared" si="177"/>
        <v>games</v>
      </c>
      <c r="R2244" t="str">
        <f t="shared" si="178"/>
        <v>tabletop games</v>
      </c>
      <c r="S2244">
        <f t="shared" si="179"/>
        <v>2013</v>
      </c>
    </row>
    <row r="2245" spans="1:19" ht="46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s="17">
        <f t="shared" si="175"/>
        <v>9302.5</v>
      </c>
      <c r="G2245" t="s">
        <v>8218</v>
      </c>
      <c r="H2245" t="s">
        <v>8223</v>
      </c>
      <c r="I2245" t="s">
        <v>8245</v>
      </c>
      <c r="J2245">
        <v>1489374000</v>
      </c>
      <c r="K2245" s="10">
        <v>1488823290</v>
      </c>
      <c r="L2245" s="15">
        <f t="shared" si="176"/>
        <v>42800.751041666663</v>
      </c>
      <c r="M2245" t="b">
        <v>0</v>
      </c>
      <c r="N2245">
        <v>2035</v>
      </c>
      <c r="O2245" t="b">
        <v>1</v>
      </c>
      <c r="P2245" t="s">
        <v>8295</v>
      </c>
      <c r="Q2245" t="str">
        <f t="shared" si="177"/>
        <v>games</v>
      </c>
      <c r="R2245" t="str">
        <f t="shared" si="178"/>
        <v>tabletop games</v>
      </c>
      <c r="S2245">
        <f t="shared" si="179"/>
        <v>2017</v>
      </c>
    </row>
    <row r="2246" spans="1:19" ht="46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s="17">
        <f t="shared" si="175"/>
        <v>3.7702</v>
      </c>
      <c r="G2246" t="s">
        <v>8218</v>
      </c>
      <c r="H2246" t="s">
        <v>8223</v>
      </c>
      <c r="I2246" t="s">
        <v>8245</v>
      </c>
      <c r="J2246">
        <v>1476649800</v>
      </c>
      <c r="K2246" s="10">
        <v>1475609946</v>
      </c>
      <c r="L2246" s="15">
        <f t="shared" si="176"/>
        <v>42647.818819444445</v>
      </c>
      <c r="M2246" t="b">
        <v>0</v>
      </c>
      <c r="N2246">
        <v>290</v>
      </c>
      <c r="O2246" t="b">
        <v>1</v>
      </c>
      <c r="P2246" t="s">
        <v>8295</v>
      </c>
      <c r="Q2246" t="str">
        <f t="shared" si="177"/>
        <v>games</v>
      </c>
      <c r="R2246" t="str">
        <f t="shared" si="178"/>
        <v>tabletop games</v>
      </c>
      <c r="S2246">
        <f t="shared" si="179"/>
        <v>2016</v>
      </c>
    </row>
    <row r="2247" spans="1:19" ht="46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s="17">
        <f t="shared" si="175"/>
        <v>26.47025</v>
      </c>
      <c r="G2247" t="s">
        <v>8218</v>
      </c>
      <c r="H2247" t="s">
        <v>8223</v>
      </c>
      <c r="I2247" t="s">
        <v>8245</v>
      </c>
      <c r="J2247">
        <v>1393005600</v>
      </c>
      <c r="K2247" s="10">
        <v>1390323617</v>
      </c>
      <c r="L2247" s="15">
        <f t="shared" si="176"/>
        <v>41660.70853009259</v>
      </c>
      <c r="M2247" t="b">
        <v>0</v>
      </c>
      <c r="N2247">
        <v>1980</v>
      </c>
      <c r="O2247" t="b">
        <v>1</v>
      </c>
      <c r="P2247" t="s">
        <v>8295</v>
      </c>
      <c r="Q2247" t="str">
        <f t="shared" si="177"/>
        <v>games</v>
      </c>
      <c r="R2247" t="str">
        <f t="shared" si="178"/>
        <v>tabletop games</v>
      </c>
      <c r="S2247">
        <f t="shared" si="179"/>
        <v>2014</v>
      </c>
    </row>
    <row r="2248" spans="1:19" ht="46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s="17">
        <f t="shared" si="175"/>
        <v>1.0012000000000001</v>
      </c>
      <c r="G2248" t="s">
        <v>8218</v>
      </c>
      <c r="H2248" t="s">
        <v>8224</v>
      </c>
      <c r="I2248" t="s">
        <v>8246</v>
      </c>
      <c r="J2248">
        <v>1441393210</v>
      </c>
      <c r="K2248" s="10">
        <v>1438801210</v>
      </c>
      <c r="L2248" s="15">
        <f t="shared" si="176"/>
        <v>42221.79178240741</v>
      </c>
      <c r="M2248" t="b">
        <v>0</v>
      </c>
      <c r="N2248">
        <v>57</v>
      </c>
      <c r="O2248" t="b">
        <v>1</v>
      </c>
      <c r="P2248" t="s">
        <v>8295</v>
      </c>
      <c r="Q2248" t="str">
        <f t="shared" si="177"/>
        <v>games</v>
      </c>
      <c r="R2248" t="str">
        <f t="shared" si="178"/>
        <v>tabletop games</v>
      </c>
      <c r="S2248">
        <f t="shared" si="179"/>
        <v>2015</v>
      </c>
    </row>
    <row r="2249" spans="1:19" ht="3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s="17">
        <f t="shared" si="175"/>
        <v>1.0445405405405406</v>
      </c>
      <c r="G2249" t="s">
        <v>8218</v>
      </c>
      <c r="H2249" t="s">
        <v>8223</v>
      </c>
      <c r="I2249" t="s">
        <v>8245</v>
      </c>
      <c r="J2249">
        <v>1438185565</v>
      </c>
      <c r="K2249" s="10">
        <v>1436975965</v>
      </c>
      <c r="L2249" s="15">
        <f t="shared" si="176"/>
        <v>42200.666261574079</v>
      </c>
      <c r="M2249" t="b">
        <v>0</v>
      </c>
      <c r="N2249">
        <v>380</v>
      </c>
      <c r="O2249" t="b">
        <v>1</v>
      </c>
      <c r="P2249" t="s">
        <v>8295</v>
      </c>
      <c r="Q2249" t="str">
        <f t="shared" si="177"/>
        <v>games</v>
      </c>
      <c r="R2249" t="str">
        <f t="shared" si="178"/>
        <v>tabletop games</v>
      </c>
      <c r="S2249">
        <f t="shared" si="179"/>
        <v>2015</v>
      </c>
    </row>
    <row r="2250" spans="1:19" ht="46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s="17">
        <f t="shared" si="175"/>
        <v>1.0721428571428571</v>
      </c>
      <c r="G2250" t="s">
        <v>8218</v>
      </c>
      <c r="H2250" t="s">
        <v>8224</v>
      </c>
      <c r="I2250" t="s">
        <v>8246</v>
      </c>
      <c r="J2250">
        <v>1481749278</v>
      </c>
      <c r="K2250" s="10">
        <v>1479157278</v>
      </c>
      <c r="L2250" s="15">
        <f t="shared" si="176"/>
        <v>42688.875902777778</v>
      </c>
      <c r="M2250" t="b">
        <v>0</v>
      </c>
      <c r="N2250">
        <v>128</v>
      </c>
      <c r="O2250" t="b">
        <v>1</v>
      </c>
      <c r="P2250" t="s">
        <v>8295</v>
      </c>
      <c r="Q2250" t="str">
        <f t="shared" si="177"/>
        <v>games</v>
      </c>
      <c r="R2250" t="str">
        <f t="shared" si="178"/>
        <v>tabletop games</v>
      </c>
      <c r="S2250">
        <f t="shared" si="179"/>
        <v>2016</v>
      </c>
    </row>
    <row r="2251" spans="1:19" ht="3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s="17">
        <f t="shared" si="175"/>
        <v>1.6877142857142857</v>
      </c>
      <c r="G2251" t="s">
        <v>8218</v>
      </c>
      <c r="H2251" t="s">
        <v>8223</v>
      </c>
      <c r="I2251" t="s">
        <v>8245</v>
      </c>
      <c r="J2251">
        <v>1364917965</v>
      </c>
      <c r="K2251" s="10">
        <v>1362329565</v>
      </c>
      <c r="L2251" s="15">
        <f t="shared" si="176"/>
        <v>41336.703298611115</v>
      </c>
      <c r="M2251" t="b">
        <v>0</v>
      </c>
      <c r="N2251">
        <v>180</v>
      </c>
      <c r="O2251" t="b">
        <v>1</v>
      </c>
      <c r="P2251" t="s">
        <v>8295</v>
      </c>
      <c r="Q2251" t="str">
        <f t="shared" si="177"/>
        <v>games</v>
      </c>
      <c r="R2251" t="str">
        <f t="shared" si="178"/>
        <v>tabletop games</v>
      </c>
      <c r="S2251">
        <f t="shared" si="179"/>
        <v>2013</v>
      </c>
    </row>
    <row r="2252" spans="1:19" ht="46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s="17">
        <f t="shared" si="175"/>
        <v>9.7511200000000002</v>
      </c>
      <c r="G2252" t="s">
        <v>8218</v>
      </c>
      <c r="H2252" t="s">
        <v>8223</v>
      </c>
      <c r="I2252" t="s">
        <v>8245</v>
      </c>
      <c r="J2252">
        <v>1480727273</v>
      </c>
      <c r="K2252" s="10">
        <v>1478131673</v>
      </c>
      <c r="L2252" s="15">
        <f t="shared" si="176"/>
        <v>42677.005474537036</v>
      </c>
      <c r="M2252" t="b">
        <v>0</v>
      </c>
      <c r="N2252">
        <v>571</v>
      </c>
      <c r="O2252" t="b">
        <v>1</v>
      </c>
      <c r="P2252" t="s">
        <v>8295</v>
      </c>
      <c r="Q2252" t="str">
        <f t="shared" si="177"/>
        <v>games</v>
      </c>
      <c r="R2252" t="str">
        <f t="shared" si="178"/>
        <v>tabletop games</v>
      </c>
      <c r="S2252">
        <f t="shared" si="179"/>
        <v>2016</v>
      </c>
    </row>
    <row r="2253" spans="1:19" ht="46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s="17">
        <f t="shared" si="175"/>
        <v>1.3444929411764706</v>
      </c>
      <c r="G2253" t="s">
        <v>8218</v>
      </c>
      <c r="H2253" t="s">
        <v>8223</v>
      </c>
      <c r="I2253" t="s">
        <v>8245</v>
      </c>
      <c r="J2253">
        <v>1408177077</v>
      </c>
      <c r="K2253" s="10">
        <v>1406362677</v>
      </c>
      <c r="L2253" s="15">
        <f t="shared" si="176"/>
        <v>41846.34579861111</v>
      </c>
      <c r="M2253" t="b">
        <v>0</v>
      </c>
      <c r="N2253">
        <v>480</v>
      </c>
      <c r="O2253" t="b">
        <v>1</v>
      </c>
      <c r="P2253" t="s">
        <v>8295</v>
      </c>
      <c r="Q2253" t="str">
        <f t="shared" si="177"/>
        <v>games</v>
      </c>
      <c r="R2253" t="str">
        <f t="shared" si="178"/>
        <v>tabletop games</v>
      </c>
      <c r="S2253">
        <f t="shared" si="179"/>
        <v>2014</v>
      </c>
    </row>
    <row r="2254" spans="1:19" ht="46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s="17">
        <f t="shared" si="175"/>
        <v>2.722777777777778</v>
      </c>
      <c r="G2254" t="s">
        <v>8218</v>
      </c>
      <c r="H2254" t="s">
        <v>8226</v>
      </c>
      <c r="I2254" t="s">
        <v>8248</v>
      </c>
      <c r="J2254">
        <v>1470469938</v>
      </c>
      <c r="K2254" s="10">
        <v>1469173938</v>
      </c>
      <c r="L2254" s="15">
        <f t="shared" si="176"/>
        <v>42573.327986111108</v>
      </c>
      <c r="M2254" t="b">
        <v>0</v>
      </c>
      <c r="N2254">
        <v>249</v>
      </c>
      <c r="O2254" t="b">
        <v>1</v>
      </c>
      <c r="P2254" t="s">
        <v>8295</v>
      </c>
      <c r="Q2254" t="str">
        <f t="shared" si="177"/>
        <v>games</v>
      </c>
      <c r="R2254" t="str">
        <f t="shared" si="178"/>
        <v>tabletop games</v>
      </c>
      <c r="S2254">
        <f t="shared" si="179"/>
        <v>2016</v>
      </c>
    </row>
    <row r="2255" spans="1:19" ht="46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s="17">
        <f t="shared" si="175"/>
        <v>1.1268750000000001</v>
      </c>
      <c r="G2255" t="s">
        <v>8218</v>
      </c>
      <c r="H2255" t="s">
        <v>8223</v>
      </c>
      <c r="I2255" t="s">
        <v>8245</v>
      </c>
      <c r="J2255">
        <v>1447862947</v>
      </c>
      <c r="K2255" s="10">
        <v>1445267347</v>
      </c>
      <c r="L2255" s="15">
        <f t="shared" si="176"/>
        <v>42296.631331018521</v>
      </c>
      <c r="M2255" t="b">
        <v>0</v>
      </c>
      <c r="N2255">
        <v>84</v>
      </c>
      <c r="O2255" t="b">
        <v>1</v>
      </c>
      <c r="P2255" t="s">
        <v>8295</v>
      </c>
      <c r="Q2255" t="str">
        <f t="shared" si="177"/>
        <v>games</v>
      </c>
      <c r="R2255" t="str">
        <f t="shared" si="178"/>
        <v>tabletop games</v>
      </c>
      <c r="S2255">
        <f t="shared" si="179"/>
        <v>2015</v>
      </c>
    </row>
    <row r="2256" spans="1:19" ht="3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s="17">
        <f t="shared" si="175"/>
        <v>4.5979999999999999</v>
      </c>
      <c r="G2256" t="s">
        <v>8218</v>
      </c>
      <c r="H2256" t="s">
        <v>8223</v>
      </c>
      <c r="I2256" t="s">
        <v>8245</v>
      </c>
      <c r="J2256">
        <v>1485271968</v>
      </c>
      <c r="K2256" s="10">
        <v>1484667168</v>
      </c>
      <c r="L2256" s="15">
        <f t="shared" si="176"/>
        <v>42752.647777777776</v>
      </c>
      <c r="M2256" t="b">
        <v>0</v>
      </c>
      <c r="N2256">
        <v>197</v>
      </c>
      <c r="O2256" t="b">
        <v>1</v>
      </c>
      <c r="P2256" t="s">
        <v>8295</v>
      </c>
      <c r="Q2256" t="str">
        <f t="shared" si="177"/>
        <v>games</v>
      </c>
      <c r="R2256" t="str">
        <f t="shared" si="178"/>
        <v>tabletop games</v>
      </c>
      <c r="S2256">
        <f t="shared" si="179"/>
        <v>2017</v>
      </c>
    </row>
    <row r="2257" spans="1:19" ht="3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s="17">
        <f t="shared" si="175"/>
        <v>2.8665822784810127</v>
      </c>
      <c r="G2257" t="s">
        <v>8218</v>
      </c>
      <c r="H2257" t="s">
        <v>8223</v>
      </c>
      <c r="I2257" t="s">
        <v>8245</v>
      </c>
      <c r="J2257">
        <v>1462661451</v>
      </c>
      <c r="K2257" s="10">
        <v>1460069451</v>
      </c>
      <c r="L2257" s="15">
        <f t="shared" si="176"/>
        <v>42467.951979166668</v>
      </c>
      <c r="M2257" t="b">
        <v>0</v>
      </c>
      <c r="N2257">
        <v>271</v>
      </c>
      <c r="O2257" t="b">
        <v>1</v>
      </c>
      <c r="P2257" t="s">
        <v>8295</v>
      </c>
      <c r="Q2257" t="str">
        <f t="shared" si="177"/>
        <v>games</v>
      </c>
      <c r="R2257" t="str">
        <f t="shared" si="178"/>
        <v>tabletop games</v>
      </c>
      <c r="S2257">
        <f t="shared" si="179"/>
        <v>2016</v>
      </c>
    </row>
    <row r="2258" spans="1:19" ht="46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s="17">
        <f t="shared" si="175"/>
        <v>2.2270833333333333</v>
      </c>
      <c r="G2258" t="s">
        <v>8218</v>
      </c>
      <c r="H2258" t="s">
        <v>8224</v>
      </c>
      <c r="I2258" t="s">
        <v>8246</v>
      </c>
      <c r="J2258">
        <v>1479811846</v>
      </c>
      <c r="K2258" s="10">
        <v>1478602246</v>
      </c>
      <c r="L2258" s="15">
        <f t="shared" si="176"/>
        <v>42682.451921296291</v>
      </c>
      <c r="M2258" t="b">
        <v>0</v>
      </c>
      <c r="N2258">
        <v>50</v>
      </c>
      <c r="O2258" t="b">
        <v>1</v>
      </c>
      <c r="P2258" t="s">
        <v>8295</v>
      </c>
      <c r="Q2258" t="str">
        <f t="shared" si="177"/>
        <v>games</v>
      </c>
      <c r="R2258" t="str">
        <f t="shared" si="178"/>
        <v>tabletop games</v>
      </c>
      <c r="S2258">
        <f t="shared" si="179"/>
        <v>2016</v>
      </c>
    </row>
    <row r="2259" spans="1:19" ht="46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s="17">
        <f t="shared" si="175"/>
        <v>6.3613999999999997</v>
      </c>
      <c r="G2259" t="s">
        <v>8218</v>
      </c>
      <c r="H2259" t="s">
        <v>8224</v>
      </c>
      <c r="I2259" t="s">
        <v>8246</v>
      </c>
      <c r="J2259">
        <v>1466377200</v>
      </c>
      <c r="K2259" s="10">
        <v>1463351329</v>
      </c>
      <c r="L2259" s="15">
        <f t="shared" si="176"/>
        <v>42505.936678240745</v>
      </c>
      <c r="M2259" t="b">
        <v>0</v>
      </c>
      <c r="N2259">
        <v>169</v>
      </c>
      <c r="O2259" t="b">
        <v>1</v>
      </c>
      <c r="P2259" t="s">
        <v>8295</v>
      </c>
      <c r="Q2259" t="str">
        <f t="shared" si="177"/>
        <v>games</v>
      </c>
      <c r="R2259" t="str">
        <f t="shared" si="178"/>
        <v>tabletop games</v>
      </c>
      <c r="S2259">
        <f t="shared" si="179"/>
        <v>2016</v>
      </c>
    </row>
    <row r="2260" spans="1:19" ht="3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s="17">
        <f t="shared" si="175"/>
        <v>1.4650000000000001</v>
      </c>
      <c r="G2260" t="s">
        <v>8218</v>
      </c>
      <c r="H2260" t="s">
        <v>8223</v>
      </c>
      <c r="I2260" t="s">
        <v>8245</v>
      </c>
      <c r="J2260">
        <v>1434045687</v>
      </c>
      <c r="K2260" s="10">
        <v>1431453687</v>
      </c>
      <c r="L2260" s="15">
        <f t="shared" si="176"/>
        <v>42136.75100694444</v>
      </c>
      <c r="M2260" t="b">
        <v>0</v>
      </c>
      <c r="N2260">
        <v>205</v>
      </c>
      <c r="O2260" t="b">
        <v>1</v>
      </c>
      <c r="P2260" t="s">
        <v>8295</v>
      </c>
      <c r="Q2260" t="str">
        <f t="shared" si="177"/>
        <v>games</v>
      </c>
      <c r="R2260" t="str">
        <f t="shared" si="178"/>
        <v>tabletop games</v>
      </c>
      <c r="S2260">
        <f t="shared" si="179"/>
        <v>2015</v>
      </c>
    </row>
    <row r="2261" spans="1:19" ht="46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s="17">
        <f t="shared" si="175"/>
        <v>18.670999999999999</v>
      </c>
      <c r="G2261" t="s">
        <v>8218</v>
      </c>
      <c r="H2261" t="s">
        <v>8224</v>
      </c>
      <c r="I2261" t="s">
        <v>8246</v>
      </c>
      <c r="J2261">
        <v>1481224736</v>
      </c>
      <c r="K2261" s="10">
        <v>1480360736</v>
      </c>
      <c r="L2261" s="15">
        <f t="shared" si="176"/>
        <v>42702.804814814815</v>
      </c>
      <c r="M2261" t="b">
        <v>0</v>
      </c>
      <c r="N2261">
        <v>206</v>
      </c>
      <c r="O2261" t="b">
        <v>1</v>
      </c>
      <c r="P2261" t="s">
        <v>8295</v>
      </c>
      <c r="Q2261" t="str">
        <f t="shared" si="177"/>
        <v>games</v>
      </c>
      <c r="R2261" t="str">
        <f t="shared" si="178"/>
        <v>tabletop games</v>
      </c>
      <c r="S2261">
        <f t="shared" si="179"/>
        <v>2016</v>
      </c>
    </row>
    <row r="2262" spans="1:19" ht="46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s="17">
        <f t="shared" si="175"/>
        <v>3.2692000000000001</v>
      </c>
      <c r="G2262" t="s">
        <v>8218</v>
      </c>
      <c r="H2262" t="s">
        <v>8223</v>
      </c>
      <c r="I2262" t="s">
        <v>8245</v>
      </c>
      <c r="J2262">
        <v>1395876250</v>
      </c>
      <c r="K2262" s="10">
        <v>1393287850</v>
      </c>
      <c r="L2262" s="15">
        <f t="shared" si="176"/>
        <v>41695.016782407409</v>
      </c>
      <c r="M2262" t="b">
        <v>0</v>
      </c>
      <c r="N2262">
        <v>84</v>
      </c>
      <c r="O2262" t="b">
        <v>1</v>
      </c>
      <c r="P2262" t="s">
        <v>8295</v>
      </c>
      <c r="Q2262" t="str">
        <f t="shared" si="177"/>
        <v>games</v>
      </c>
      <c r="R2262" t="str">
        <f t="shared" si="178"/>
        <v>tabletop games</v>
      </c>
      <c r="S2262">
        <f t="shared" si="179"/>
        <v>2014</v>
      </c>
    </row>
    <row r="2263" spans="1:19" ht="46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s="17">
        <f t="shared" si="175"/>
        <v>7.7949999999999999</v>
      </c>
      <c r="G2263" t="s">
        <v>8218</v>
      </c>
      <c r="H2263" t="s">
        <v>8225</v>
      </c>
      <c r="I2263" t="s">
        <v>8247</v>
      </c>
      <c r="J2263">
        <v>1487093020</v>
      </c>
      <c r="K2263" s="10">
        <v>1485278620</v>
      </c>
      <c r="L2263" s="15">
        <f t="shared" si="176"/>
        <v>42759.724768518514</v>
      </c>
      <c r="M2263" t="b">
        <v>0</v>
      </c>
      <c r="N2263">
        <v>210</v>
      </c>
      <c r="O2263" t="b">
        <v>1</v>
      </c>
      <c r="P2263" t="s">
        <v>8295</v>
      </c>
      <c r="Q2263" t="str">
        <f t="shared" si="177"/>
        <v>games</v>
      </c>
      <c r="R2263" t="str">
        <f t="shared" si="178"/>
        <v>tabletop games</v>
      </c>
      <c r="S2263">
        <f t="shared" si="179"/>
        <v>2017</v>
      </c>
    </row>
    <row r="2264" spans="1:19" ht="3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s="17">
        <f t="shared" si="175"/>
        <v>1.5415151515151515</v>
      </c>
      <c r="G2264" t="s">
        <v>8218</v>
      </c>
      <c r="H2264" t="s">
        <v>8223</v>
      </c>
      <c r="I2264" t="s">
        <v>8245</v>
      </c>
      <c r="J2264">
        <v>1416268800</v>
      </c>
      <c r="K2264" s="10">
        <v>1413295358</v>
      </c>
      <c r="L2264" s="15">
        <f t="shared" si="176"/>
        <v>41926.585162037038</v>
      </c>
      <c r="M2264" t="b">
        <v>0</v>
      </c>
      <c r="N2264">
        <v>181</v>
      </c>
      <c r="O2264" t="b">
        <v>1</v>
      </c>
      <c r="P2264" t="s">
        <v>8295</v>
      </c>
      <c r="Q2264" t="str">
        <f t="shared" si="177"/>
        <v>games</v>
      </c>
      <c r="R2264" t="str">
        <f t="shared" si="178"/>
        <v>tabletop games</v>
      </c>
      <c r="S2264">
        <f t="shared" si="179"/>
        <v>2014</v>
      </c>
    </row>
    <row r="2265" spans="1:19" ht="46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s="17">
        <f t="shared" si="175"/>
        <v>1.1554666666666666</v>
      </c>
      <c r="G2265" t="s">
        <v>8218</v>
      </c>
      <c r="H2265" t="s">
        <v>8234</v>
      </c>
      <c r="I2265" t="s">
        <v>8254</v>
      </c>
      <c r="J2265">
        <v>1422734313</v>
      </c>
      <c r="K2265" s="10">
        <v>1420919913</v>
      </c>
      <c r="L2265" s="15">
        <f t="shared" si="176"/>
        <v>42014.832326388889</v>
      </c>
      <c r="M2265" t="b">
        <v>0</v>
      </c>
      <c r="N2265">
        <v>60</v>
      </c>
      <c r="O2265" t="b">
        <v>1</v>
      </c>
      <c r="P2265" t="s">
        <v>8295</v>
      </c>
      <c r="Q2265" t="str">
        <f t="shared" si="177"/>
        <v>games</v>
      </c>
      <c r="R2265" t="str">
        <f t="shared" si="178"/>
        <v>tabletop games</v>
      </c>
      <c r="S2265">
        <f t="shared" si="179"/>
        <v>2015</v>
      </c>
    </row>
    <row r="2266" spans="1:19" ht="46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s="17">
        <f t="shared" si="175"/>
        <v>1.8003333333333333</v>
      </c>
      <c r="G2266" t="s">
        <v>8218</v>
      </c>
      <c r="H2266" t="s">
        <v>8223</v>
      </c>
      <c r="I2266" t="s">
        <v>8245</v>
      </c>
      <c r="J2266">
        <v>1463972400</v>
      </c>
      <c r="K2266" s="10">
        <v>1462543114</v>
      </c>
      <c r="L2266" s="15">
        <f t="shared" si="176"/>
        <v>42496.582337962958</v>
      </c>
      <c r="M2266" t="b">
        <v>0</v>
      </c>
      <c r="N2266">
        <v>445</v>
      </c>
      <c r="O2266" t="b">
        <v>1</v>
      </c>
      <c r="P2266" t="s">
        <v>8295</v>
      </c>
      <c r="Q2266" t="str">
        <f t="shared" si="177"/>
        <v>games</v>
      </c>
      <c r="R2266" t="str">
        <f t="shared" si="178"/>
        <v>tabletop games</v>
      </c>
      <c r="S2266">
        <f t="shared" si="179"/>
        <v>2016</v>
      </c>
    </row>
    <row r="2267" spans="1:19" ht="46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s="17">
        <f t="shared" si="175"/>
        <v>2.9849999999999999</v>
      </c>
      <c r="G2267" t="s">
        <v>8218</v>
      </c>
      <c r="H2267" t="s">
        <v>8224</v>
      </c>
      <c r="I2267" t="s">
        <v>8246</v>
      </c>
      <c r="J2267">
        <v>1479846507</v>
      </c>
      <c r="K2267" s="10">
        <v>1479241707</v>
      </c>
      <c r="L2267" s="15">
        <f t="shared" si="176"/>
        <v>42689.853090277778</v>
      </c>
      <c r="M2267" t="b">
        <v>0</v>
      </c>
      <c r="N2267">
        <v>17</v>
      </c>
      <c r="O2267" t="b">
        <v>1</v>
      </c>
      <c r="P2267" t="s">
        <v>8295</v>
      </c>
      <c r="Q2267" t="str">
        <f t="shared" si="177"/>
        <v>games</v>
      </c>
      <c r="R2267" t="str">
        <f t="shared" si="178"/>
        <v>tabletop games</v>
      </c>
      <c r="S2267">
        <f t="shared" si="179"/>
        <v>2016</v>
      </c>
    </row>
    <row r="2268" spans="1:19" ht="46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s="17">
        <f t="shared" si="175"/>
        <v>3.2026666666666666</v>
      </c>
      <c r="G2268" t="s">
        <v>8218</v>
      </c>
      <c r="H2268" t="s">
        <v>8223</v>
      </c>
      <c r="I2268" t="s">
        <v>8245</v>
      </c>
      <c r="J2268">
        <v>1461722400</v>
      </c>
      <c r="K2268" s="10">
        <v>1460235592</v>
      </c>
      <c r="L2268" s="15">
        <f t="shared" si="176"/>
        <v>42469.874907407408</v>
      </c>
      <c r="M2268" t="b">
        <v>0</v>
      </c>
      <c r="N2268">
        <v>194</v>
      </c>
      <c r="O2268" t="b">
        <v>1</v>
      </c>
      <c r="P2268" t="s">
        <v>8295</v>
      </c>
      <c r="Q2268" t="str">
        <f t="shared" si="177"/>
        <v>games</v>
      </c>
      <c r="R2268" t="str">
        <f t="shared" si="178"/>
        <v>tabletop games</v>
      </c>
      <c r="S2268">
        <f t="shared" si="179"/>
        <v>2016</v>
      </c>
    </row>
    <row r="2269" spans="1:19" ht="46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s="17">
        <f t="shared" si="175"/>
        <v>3.80525</v>
      </c>
      <c r="G2269" t="s">
        <v>8218</v>
      </c>
      <c r="H2269" t="s">
        <v>8223</v>
      </c>
      <c r="I2269" t="s">
        <v>8245</v>
      </c>
      <c r="J2269">
        <v>1419123600</v>
      </c>
      <c r="K2269" s="10">
        <v>1416945297</v>
      </c>
      <c r="L2269" s="15">
        <f t="shared" si="176"/>
        <v>41968.829826388886</v>
      </c>
      <c r="M2269" t="b">
        <v>0</v>
      </c>
      <c r="N2269">
        <v>404</v>
      </c>
      <c r="O2269" t="b">
        <v>1</v>
      </c>
      <c r="P2269" t="s">
        <v>8295</v>
      </c>
      <c r="Q2269" t="str">
        <f t="shared" si="177"/>
        <v>games</v>
      </c>
      <c r="R2269" t="str">
        <f t="shared" si="178"/>
        <v>tabletop games</v>
      </c>
      <c r="S2269">
        <f t="shared" si="179"/>
        <v>2014</v>
      </c>
    </row>
    <row r="2270" spans="1:19" ht="46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s="17">
        <f t="shared" si="175"/>
        <v>1.026</v>
      </c>
      <c r="G2270" t="s">
        <v>8218</v>
      </c>
      <c r="H2270" t="s">
        <v>8223</v>
      </c>
      <c r="I2270" t="s">
        <v>8245</v>
      </c>
      <c r="J2270">
        <v>1489283915</v>
      </c>
      <c r="K2270" s="10">
        <v>1486691915</v>
      </c>
      <c r="L2270" s="15">
        <f t="shared" si="176"/>
        <v>42776.082349537042</v>
      </c>
      <c r="M2270" t="b">
        <v>0</v>
      </c>
      <c r="N2270">
        <v>194</v>
      </c>
      <c r="O2270" t="b">
        <v>1</v>
      </c>
      <c r="P2270" t="s">
        <v>8295</v>
      </c>
      <c r="Q2270" t="str">
        <f t="shared" si="177"/>
        <v>games</v>
      </c>
      <c r="R2270" t="str">
        <f t="shared" si="178"/>
        <v>tabletop games</v>
      </c>
      <c r="S2270">
        <f t="shared" si="179"/>
        <v>2017</v>
      </c>
    </row>
    <row r="2271" spans="1:19" ht="46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s="17">
        <f t="shared" si="175"/>
        <v>18.016400000000001</v>
      </c>
      <c r="G2271" t="s">
        <v>8218</v>
      </c>
      <c r="H2271" t="s">
        <v>8223</v>
      </c>
      <c r="I2271" t="s">
        <v>8245</v>
      </c>
      <c r="J2271">
        <v>1488862800</v>
      </c>
      <c r="K2271" s="10">
        <v>1486745663</v>
      </c>
      <c r="L2271" s="15">
        <f t="shared" si="176"/>
        <v>42776.704432870371</v>
      </c>
      <c r="M2271" t="b">
        <v>0</v>
      </c>
      <c r="N2271">
        <v>902</v>
      </c>
      <c r="O2271" t="b">
        <v>1</v>
      </c>
      <c r="P2271" t="s">
        <v>8295</v>
      </c>
      <c r="Q2271" t="str">
        <f t="shared" si="177"/>
        <v>games</v>
      </c>
      <c r="R2271" t="str">
        <f t="shared" si="178"/>
        <v>tabletop games</v>
      </c>
      <c r="S2271">
        <f t="shared" si="179"/>
        <v>2017</v>
      </c>
    </row>
    <row r="2272" spans="1:19" ht="46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s="17">
        <f t="shared" si="175"/>
        <v>7.2024800000000004</v>
      </c>
      <c r="G2272" t="s">
        <v>8218</v>
      </c>
      <c r="H2272" t="s">
        <v>8223</v>
      </c>
      <c r="I2272" t="s">
        <v>8245</v>
      </c>
      <c r="J2272">
        <v>1484085540</v>
      </c>
      <c r="K2272" s="10">
        <v>1482353513</v>
      </c>
      <c r="L2272" s="15">
        <f t="shared" si="176"/>
        <v>42725.869363425925</v>
      </c>
      <c r="M2272" t="b">
        <v>0</v>
      </c>
      <c r="N2272">
        <v>1670</v>
      </c>
      <c r="O2272" t="b">
        <v>1</v>
      </c>
      <c r="P2272" t="s">
        <v>8295</v>
      </c>
      <c r="Q2272" t="str">
        <f t="shared" si="177"/>
        <v>games</v>
      </c>
      <c r="R2272" t="str">
        <f t="shared" si="178"/>
        <v>tabletop games</v>
      </c>
      <c r="S2272">
        <f t="shared" si="179"/>
        <v>2016</v>
      </c>
    </row>
    <row r="2273" spans="1:19" ht="46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s="17">
        <f t="shared" si="175"/>
        <v>2.8309000000000002</v>
      </c>
      <c r="G2273" t="s">
        <v>8218</v>
      </c>
      <c r="H2273" t="s">
        <v>8223</v>
      </c>
      <c r="I2273" t="s">
        <v>8245</v>
      </c>
      <c r="J2273">
        <v>1481328004</v>
      </c>
      <c r="K2273" s="10">
        <v>1478736004</v>
      </c>
      <c r="L2273" s="15">
        <f t="shared" si="176"/>
        <v>42684.000046296293</v>
      </c>
      <c r="M2273" t="b">
        <v>0</v>
      </c>
      <c r="N2273">
        <v>1328</v>
      </c>
      <c r="O2273" t="b">
        <v>1</v>
      </c>
      <c r="P2273" t="s">
        <v>8295</v>
      </c>
      <c r="Q2273" t="str">
        <f t="shared" si="177"/>
        <v>games</v>
      </c>
      <c r="R2273" t="str">
        <f t="shared" si="178"/>
        <v>tabletop games</v>
      </c>
      <c r="S2273">
        <f t="shared" si="179"/>
        <v>2016</v>
      </c>
    </row>
    <row r="2274" spans="1:19" ht="46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s="17">
        <f t="shared" si="175"/>
        <v>13.566000000000001</v>
      </c>
      <c r="G2274" t="s">
        <v>8218</v>
      </c>
      <c r="H2274" t="s">
        <v>8223</v>
      </c>
      <c r="I2274" t="s">
        <v>8245</v>
      </c>
      <c r="J2274">
        <v>1449506836</v>
      </c>
      <c r="K2274" s="10">
        <v>1446914836</v>
      </c>
      <c r="L2274" s="15">
        <f t="shared" si="176"/>
        <v>42315.699490740742</v>
      </c>
      <c r="M2274" t="b">
        <v>0</v>
      </c>
      <c r="N2274">
        <v>944</v>
      </c>
      <c r="O2274" t="b">
        <v>1</v>
      </c>
      <c r="P2274" t="s">
        <v>8295</v>
      </c>
      <c r="Q2274" t="str">
        <f t="shared" si="177"/>
        <v>games</v>
      </c>
      <c r="R2274" t="str">
        <f t="shared" si="178"/>
        <v>tabletop games</v>
      </c>
      <c r="S2274">
        <f t="shared" si="179"/>
        <v>2015</v>
      </c>
    </row>
    <row r="2275" spans="1:19" ht="46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s="17">
        <f t="shared" si="175"/>
        <v>2.2035999999999998</v>
      </c>
      <c r="G2275" t="s">
        <v>8218</v>
      </c>
      <c r="H2275" t="s">
        <v>8228</v>
      </c>
      <c r="I2275" t="s">
        <v>8250</v>
      </c>
      <c r="J2275">
        <v>1489320642</v>
      </c>
      <c r="K2275" s="10">
        <v>1487164242</v>
      </c>
      <c r="L2275" s="15">
        <f t="shared" si="176"/>
        <v>42781.549097222218</v>
      </c>
      <c r="M2275" t="b">
        <v>0</v>
      </c>
      <c r="N2275">
        <v>147</v>
      </c>
      <c r="O2275" t="b">
        <v>1</v>
      </c>
      <c r="P2275" t="s">
        <v>8295</v>
      </c>
      <c r="Q2275" t="str">
        <f t="shared" si="177"/>
        <v>games</v>
      </c>
      <c r="R2275" t="str">
        <f t="shared" si="178"/>
        <v>tabletop games</v>
      </c>
      <c r="S2275">
        <f t="shared" si="179"/>
        <v>2017</v>
      </c>
    </row>
    <row r="2276" spans="1:19" ht="46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s="17">
        <f t="shared" si="175"/>
        <v>1.196</v>
      </c>
      <c r="G2276" t="s">
        <v>8218</v>
      </c>
      <c r="H2276" t="s">
        <v>8223</v>
      </c>
      <c r="I2276" t="s">
        <v>8245</v>
      </c>
      <c r="J2276">
        <v>1393156857</v>
      </c>
      <c r="K2276" s="10">
        <v>1390564857</v>
      </c>
      <c r="L2276" s="15">
        <f t="shared" si="176"/>
        <v>41663.500659722224</v>
      </c>
      <c r="M2276" t="b">
        <v>0</v>
      </c>
      <c r="N2276">
        <v>99</v>
      </c>
      <c r="O2276" t="b">
        <v>1</v>
      </c>
      <c r="P2276" t="s">
        <v>8295</v>
      </c>
      <c r="Q2276" t="str">
        <f t="shared" si="177"/>
        <v>games</v>
      </c>
      <c r="R2276" t="str">
        <f t="shared" si="178"/>
        <v>tabletop games</v>
      </c>
      <c r="S2276">
        <f t="shared" si="179"/>
        <v>2014</v>
      </c>
    </row>
    <row r="2277" spans="1:19" ht="46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s="17">
        <f t="shared" si="175"/>
        <v>4.0776923076923079</v>
      </c>
      <c r="G2277" t="s">
        <v>8218</v>
      </c>
      <c r="H2277" t="s">
        <v>8224</v>
      </c>
      <c r="I2277" t="s">
        <v>8246</v>
      </c>
      <c r="J2277">
        <v>1419259679</v>
      </c>
      <c r="K2277" s="10">
        <v>1416667679</v>
      </c>
      <c r="L2277" s="15">
        <f t="shared" si="176"/>
        <v>41965.616655092592</v>
      </c>
      <c r="M2277" t="b">
        <v>0</v>
      </c>
      <c r="N2277">
        <v>79</v>
      </c>
      <c r="O2277" t="b">
        <v>1</v>
      </c>
      <c r="P2277" t="s">
        <v>8295</v>
      </c>
      <c r="Q2277" t="str">
        <f t="shared" si="177"/>
        <v>games</v>
      </c>
      <c r="R2277" t="str">
        <f t="shared" si="178"/>
        <v>tabletop games</v>
      </c>
      <c r="S2277">
        <f t="shared" si="179"/>
        <v>2014</v>
      </c>
    </row>
    <row r="2278" spans="1:19" ht="46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s="17">
        <f t="shared" si="175"/>
        <v>1.0581826105905425</v>
      </c>
      <c r="G2278" t="s">
        <v>8218</v>
      </c>
      <c r="H2278" t="s">
        <v>8223</v>
      </c>
      <c r="I2278" t="s">
        <v>8245</v>
      </c>
      <c r="J2278">
        <v>1388936289</v>
      </c>
      <c r="K2278" s="10">
        <v>1386344289</v>
      </c>
      <c r="L2278" s="15">
        <f t="shared" si="176"/>
        <v>41614.651493055557</v>
      </c>
      <c r="M2278" t="b">
        <v>0</v>
      </c>
      <c r="N2278">
        <v>75</v>
      </c>
      <c r="O2278" t="b">
        <v>1</v>
      </c>
      <c r="P2278" t="s">
        <v>8295</v>
      </c>
      <c r="Q2278" t="str">
        <f t="shared" si="177"/>
        <v>games</v>
      </c>
      <c r="R2278" t="str">
        <f t="shared" si="178"/>
        <v>tabletop games</v>
      </c>
      <c r="S2278">
        <f t="shared" si="179"/>
        <v>2013</v>
      </c>
    </row>
    <row r="2279" spans="1:19" ht="46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s="17">
        <f t="shared" si="175"/>
        <v>1.4108235294117648</v>
      </c>
      <c r="G2279" t="s">
        <v>8218</v>
      </c>
      <c r="H2279" t="s">
        <v>8223</v>
      </c>
      <c r="I2279" t="s">
        <v>8245</v>
      </c>
      <c r="J2279">
        <v>1330359423</v>
      </c>
      <c r="K2279" s="10">
        <v>1327767423</v>
      </c>
      <c r="L2279" s="15">
        <f t="shared" si="176"/>
        <v>40936.678506944445</v>
      </c>
      <c r="M2279" t="b">
        <v>0</v>
      </c>
      <c r="N2279">
        <v>207</v>
      </c>
      <c r="O2279" t="b">
        <v>1</v>
      </c>
      <c r="P2279" t="s">
        <v>8295</v>
      </c>
      <c r="Q2279" t="str">
        <f t="shared" si="177"/>
        <v>games</v>
      </c>
      <c r="R2279" t="str">
        <f t="shared" si="178"/>
        <v>tabletop games</v>
      </c>
      <c r="S2279">
        <f t="shared" si="179"/>
        <v>2012</v>
      </c>
    </row>
    <row r="2280" spans="1:19" ht="3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s="17">
        <f t="shared" si="175"/>
        <v>2.7069999999999999</v>
      </c>
      <c r="G2280" t="s">
        <v>8218</v>
      </c>
      <c r="H2280" t="s">
        <v>8236</v>
      </c>
      <c r="I2280" t="s">
        <v>8248</v>
      </c>
      <c r="J2280">
        <v>1451861940</v>
      </c>
      <c r="K2280" s="10">
        <v>1448902867</v>
      </c>
      <c r="L2280" s="15">
        <f t="shared" si="176"/>
        <v>42338.709108796298</v>
      </c>
      <c r="M2280" t="b">
        <v>0</v>
      </c>
      <c r="N2280">
        <v>102</v>
      </c>
      <c r="O2280" t="b">
        <v>1</v>
      </c>
      <c r="P2280" t="s">
        <v>8295</v>
      </c>
      <c r="Q2280" t="str">
        <f t="shared" si="177"/>
        <v>games</v>
      </c>
      <c r="R2280" t="str">
        <f t="shared" si="178"/>
        <v>tabletop games</v>
      </c>
      <c r="S2280">
        <f t="shared" si="179"/>
        <v>2015</v>
      </c>
    </row>
    <row r="2281" spans="1:19" ht="46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s="17">
        <f t="shared" si="175"/>
        <v>1.538</v>
      </c>
      <c r="G2281" t="s">
        <v>8218</v>
      </c>
      <c r="H2281" t="s">
        <v>8223</v>
      </c>
      <c r="I2281" t="s">
        <v>8245</v>
      </c>
      <c r="J2281">
        <v>1423022400</v>
      </c>
      <c r="K2281" s="10">
        <v>1421436099</v>
      </c>
      <c r="L2281" s="15">
        <f t="shared" si="176"/>
        <v>42020.806701388894</v>
      </c>
      <c r="M2281" t="b">
        <v>0</v>
      </c>
      <c r="N2281">
        <v>32</v>
      </c>
      <c r="O2281" t="b">
        <v>1</v>
      </c>
      <c r="P2281" t="s">
        <v>8295</v>
      </c>
      <c r="Q2281" t="str">
        <f t="shared" si="177"/>
        <v>games</v>
      </c>
      <c r="R2281" t="str">
        <f t="shared" si="178"/>
        <v>tabletop games</v>
      </c>
      <c r="S2281">
        <f t="shared" si="179"/>
        <v>2015</v>
      </c>
    </row>
    <row r="2282" spans="1:19" ht="46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s="17">
        <f t="shared" si="175"/>
        <v>4.0357653061224488</v>
      </c>
      <c r="G2282" t="s">
        <v>8218</v>
      </c>
      <c r="H2282" t="s">
        <v>8223</v>
      </c>
      <c r="I2282" t="s">
        <v>8245</v>
      </c>
      <c r="J2282">
        <v>1442501991</v>
      </c>
      <c r="K2282" s="10">
        <v>1439909991</v>
      </c>
      <c r="L2282" s="15">
        <f t="shared" si="176"/>
        <v>42234.624895833331</v>
      </c>
      <c r="M2282" t="b">
        <v>0</v>
      </c>
      <c r="N2282">
        <v>480</v>
      </c>
      <c r="O2282" t="b">
        <v>1</v>
      </c>
      <c r="P2282" t="s">
        <v>8295</v>
      </c>
      <c r="Q2282" t="str">
        <f t="shared" si="177"/>
        <v>games</v>
      </c>
      <c r="R2282" t="str">
        <f t="shared" si="178"/>
        <v>tabletop games</v>
      </c>
      <c r="S2282">
        <f t="shared" si="179"/>
        <v>2015</v>
      </c>
    </row>
    <row r="2283" spans="1:19" ht="46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s="17">
        <f t="shared" si="175"/>
        <v>1.85</v>
      </c>
      <c r="G2283" t="s">
        <v>8218</v>
      </c>
      <c r="H2283" t="s">
        <v>8223</v>
      </c>
      <c r="I2283" t="s">
        <v>8245</v>
      </c>
      <c r="J2283">
        <v>1311576600</v>
      </c>
      <c r="K2283" s="10">
        <v>1306219897</v>
      </c>
      <c r="L2283" s="15">
        <f t="shared" si="176"/>
        <v>40687.285844907405</v>
      </c>
      <c r="M2283" t="b">
        <v>0</v>
      </c>
      <c r="N2283">
        <v>11</v>
      </c>
      <c r="O2283" t="b">
        <v>1</v>
      </c>
      <c r="P2283" t="s">
        <v>8274</v>
      </c>
      <c r="Q2283" t="str">
        <f t="shared" si="177"/>
        <v>music</v>
      </c>
      <c r="R2283" t="str">
        <f t="shared" si="178"/>
        <v>rock</v>
      </c>
      <c r="S2283">
        <f t="shared" si="179"/>
        <v>2011</v>
      </c>
    </row>
    <row r="2284" spans="1:19" ht="3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s="17">
        <f t="shared" si="175"/>
        <v>1.8533333333333333</v>
      </c>
      <c r="G2284" t="s">
        <v>8218</v>
      </c>
      <c r="H2284" t="s">
        <v>8223</v>
      </c>
      <c r="I2284" t="s">
        <v>8245</v>
      </c>
      <c r="J2284">
        <v>1452744686</v>
      </c>
      <c r="K2284" s="10">
        <v>1447560686</v>
      </c>
      <c r="L2284" s="15">
        <f t="shared" si="176"/>
        <v>42323.17460648148</v>
      </c>
      <c r="M2284" t="b">
        <v>0</v>
      </c>
      <c r="N2284">
        <v>12</v>
      </c>
      <c r="O2284" t="b">
        <v>1</v>
      </c>
      <c r="P2284" t="s">
        <v>8274</v>
      </c>
      <c r="Q2284" t="str">
        <f t="shared" si="177"/>
        <v>music</v>
      </c>
      <c r="R2284" t="str">
        <f t="shared" si="178"/>
        <v>rock</v>
      </c>
      <c r="S2284">
        <f t="shared" si="179"/>
        <v>2015</v>
      </c>
    </row>
    <row r="2285" spans="1:19" ht="46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s="17">
        <f t="shared" si="175"/>
        <v>1.0085533333333332</v>
      </c>
      <c r="G2285" t="s">
        <v>8218</v>
      </c>
      <c r="H2285" t="s">
        <v>8223</v>
      </c>
      <c r="I2285" t="s">
        <v>8245</v>
      </c>
      <c r="J2285">
        <v>1336528804</v>
      </c>
      <c r="K2285" s="10">
        <v>1331348404</v>
      </c>
      <c r="L2285" s="15">
        <f t="shared" si="176"/>
        <v>40978.125046296293</v>
      </c>
      <c r="M2285" t="b">
        <v>0</v>
      </c>
      <c r="N2285">
        <v>48</v>
      </c>
      <c r="O2285" t="b">
        <v>1</v>
      </c>
      <c r="P2285" t="s">
        <v>8274</v>
      </c>
      <c r="Q2285" t="str">
        <f t="shared" si="177"/>
        <v>music</v>
      </c>
      <c r="R2285" t="str">
        <f t="shared" si="178"/>
        <v>rock</v>
      </c>
      <c r="S2285">
        <f t="shared" si="179"/>
        <v>2012</v>
      </c>
    </row>
    <row r="2286" spans="1:19" ht="3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s="17">
        <f t="shared" si="175"/>
        <v>1.0622116666666668</v>
      </c>
      <c r="G2286" t="s">
        <v>8218</v>
      </c>
      <c r="H2286" t="s">
        <v>8223</v>
      </c>
      <c r="I2286" t="s">
        <v>8245</v>
      </c>
      <c r="J2286">
        <v>1299902400</v>
      </c>
      <c r="K2286" s="10">
        <v>1297451245</v>
      </c>
      <c r="L2286" s="15">
        <f t="shared" si="176"/>
        <v>40585.796817129631</v>
      </c>
      <c r="M2286" t="b">
        <v>0</v>
      </c>
      <c r="N2286">
        <v>59</v>
      </c>
      <c r="O2286" t="b">
        <v>1</v>
      </c>
      <c r="P2286" t="s">
        <v>8274</v>
      </c>
      <c r="Q2286" t="str">
        <f t="shared" si="177"/>
        <v>music</v>
      </c>
      <c r="R2286" t="str">
        <f t="shared" si="178"/>
        <v>rock</v>
      </c>
      <c r="S2286">
        <f t="shared" si="179"/>
        <v>2011</v>
      </c>
    </row>
    <row r="2287" spans="1:19" ht="46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s="17">
        <f t="shared" si="175"/>
        <v>1.2136666666666667</v>
      </c>
      <c r="G2287" t="s">
        <v>8218</v>
      </c>
      <c r="H2287" t="s">
        <v>8223</v>
      </c>
      <c r="I2287" t="s">
        <v>8245</v>
      </c>
      <c r="J2287">
        <v>1340944043</v>
      </c>
      <c r="K2287" s="10">
        <v>1338352043</v>
      </c>
      <c r="L2287" s="15">
        <f t="shared" si="176"/>
        <v>41059.185682870375</v>
      </c>
      <c r="M2287" t="b">
        <v>0</v>
      </c>
      <c r="N2287">
        <v>79</v>
      </c>
      <c r="O2287" t="b">
        <v>1</v>
      </c>
      <c r="P2287" t="s">
        <v>8274</v>
      </c>
      <c r="Q2287" t="str">
        <f t="shared" si="177"/>
        <v>music</v>
      </c>
      <c r="R2287" t="str">
        <f t="shared" si="178"/>
        <v>rock</v>
      </c>
      <c r="S2287">
        <f t="shared" si="179"/>
        <v>2012</v>
      </c>
    </row>
    <row r="2288" spans="1:19" ht="46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s="17">
        <f t="shared" si="175"/>
        <v>1.0006666666666666</v>
      </c>
      <c r="G2288" t="s">
        <v>8218</v>
      </c>
      <c r="H2288" t="s">
        <v>8223</v>
      </c>
      <c r="I2288" t="s">
        <v>8245</v>
      </c>
      <c r="J2288">
        <v>1378439940</v>
      </c>
      <c r="K2288" s="10">
        <v>1376003254</v>
      </c>
      <c r="L2288" s="15">
        <f t="shared" si="176"/>
        <v>41494.963587962964</v>
      </c>
      <c r="M2288" t="b">
        <v>0</v>
      </c>
      <c r="N2288">
        <v>14</v>
      </c>
      <c r="O2288" t="b">
        <v>1</v>
      </c>
      <c r="P2288" t="s">
        <v>8274</v>
      </c>
      <c r="Q2288" t="str">
        <f t="shared" si="177"/>
        <v>music</v>
      </c>
      <c r="R2288" t="str">
        <f t="shared" si="178"/>
        <v>rock</v>
      </c>
      <c r="S2288">
        <f t="shared" si="179"/>
        <v>2013</v>
      </c>
    </row>
    <row r="2289" spans="1:19" ht="46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s="17">
        <f t="shared" si="175"/>
        <v>1.1997755555555556</v>
      </c>
      <c r="G2289" t="s">
        <v>8218</v>
      </c>
      <c r="H2289" t="s">
        <v>8223</v>
      </c>
      <c r="I2289" t="s">
        <v>8245</v>
      </c>
      <c r="J2289">
        <v>1403539260</v>
      </c>
      <c r="K2289" s="10">
        <v>1401724860</v>
      </c>
      <c r="L2289" s="15">
        <f t="shared" si="176"/>
        <v>41792.667361111111</v>
      </c>
      <c r="M2289" t="b">
        <v>0</v>
      </c>
      <c r="N2289">
        <v>106</v>
      </c>
      <c r="O2289" t="b">
        <v>1</v>
      </c>
      <c r="P2289" t="s">
        <v>8274</v>
      </c>
      <c r="Q2289" t="str">
        <f t="shared" si="177"/>
        <v>music</v>
      </c>
      <c r="R2289" t="str">
        <f t="shared" si="178"/>
        <v>rock</v>
      </c>
      <c r="S2289">
        <f t="shared" si="179"/>
        <v>2014</v>
      </c>
    </row>
    <row r="2290" spans="1:19" ht="46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s="17">
        <f t="shared" si="175"/>
        <v>1.0009999999999999</v>
      </c>
      <c r="G2290" t="s">
        <v>8218</v>
      </c>
      <c r="H2290" t="s">
        <v>8223</v>
      </c>
      <c r="I2290" t="s">
        <v>8245</v>
      </c>
      <c r="J2290">
        <v>1340733600</v>
      </c>
      <c r="K2290" s="10">
        <v>1339098689</v>
      </c>
      <c r="L2290" s="15">
        <f t="shared" si="176"/>
        <v>41067.827418981484</v>
      </c>
      <c r="M2290" t="b">
        <v>0</v>
      </c>
      <c r="N2290">
        <v>25</v>
      </c>
      <c r="O2290" t="b">
        <v>1</v>
      </c>
      <c r="P2290" t="s">
        <v>8274</v>
      </c>
      <c r="Q2290" t="str">
        <f t="shared" si="177"/>
        <v>music</v>
      </c>
      <c r="R2290" t="str">
        <f t="shared" si="178"/>
        <v>rock</v>
      </c>
      <c r="S2290">
        <f t="shared" si="179"/>
        <v>2012</v>
      </c>
    </row>
    <row r="2291" spans="1:19" ht="46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s="17">
        <f t="shared" si="175"/>
        <v>1.0740000000000001</v>
      </c>
      <c r="G2291" t="s">
        <v>8218</v>
      </c>
      <c r="H2291" t="s">
        <v>8223</v>
      </c>
      <c r="I2291" t="s">
        <v>8245</v>
      </c>
      <c r="J2291">
        <v>1386372120</v>
      </c>
      <c r="K2291" s="10">
        <v>1382659060</v>
      </c>
      <c r="L2291" s="15">
        <f t="shared" si="176"/>
        <v>41571.998379629629</v>
      </c>
      <c r="M2291" t="b">
        <v>0</v>
      </c>
      <c r="N2291">
        <v>25</v>
      </c>
      <c r="O2291" t="b">
        <v>1</v>
      </c>
      <c r="P2291" t="s">
        <v>8274</v>
      </c>
      <c r="Q2291" t="str">
        <f t="shared" si="177"/>
        <v>music</v>
      </c>
      <c r="R2291" t="str">
        <f t="shared" si="178"/>
        <v>rock</v>
      </c>
      <c r="S2291">
        <f t="shared" si="179"/>
        <v>2013</v>
      </c>
    </row>
    <row r="2292" spans="1:19" ht="46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s="17">
        <f t="shared" si="175"/>
        <v>1.0406666666666666</v>
      </c>
      <c r="G2292" t="s">
        <v>8218</v>
      </c>
      <c r="H2292" t="s">
        <v>8223</v>
      </c>
      <c r="I2292" t="s">
        <v>8245</v>
      </c>
      <c r="J2292">
        <v>1259686800</v>
      </c>
      <c r="K2292" s="10">
        <v>1252908330</v>
      </c>
      <c r="L2292" s="15">
        <f t="shared" si="176"/>
        <v>40070.253819444442</v>
      </c>
      <c r="M2292" t="b">
        <v>0</v>
      </c>
      <c r="N2292">
        <v>29</v>
      </c>
      <c r="O2292" t="b">
        <v>1</v>
      </c>
      <c r="P2292" t="s">
        <v>8274</v>
      </c>
      <c r="Q2292" t="str">
        <f t="shared" si="177"/>
        <v>music</v>
      </c>
      <c r="R2292" t="str">
        <f t="shared" si="178"/>
        <v>rock</v>
      </c>
      <c r="S2292">
        <f t="shared" si="179"/>
        <v>2009</v>
      </c>
    </row>
    <row r="2293" spans="1:19" ht="46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s="17">
        <f t="shared" si="175"/>
        <v>1.728</v>
      </c>
      <c r="G2293" t="s">
        <v>8218</v>
      </c>
      <c r="H2293" t="s">
        <v>8223</v>
      </c>
      <c r="I2293" t="s">
        <v>8245</v>
      </c>
      <c r="J2293">
        <v>1335153600</v>
      </c>
      <c r="K2293" s="10">
        <v>1332199618</v>
      </c>
      <c r="L2293" s="15">
        <f t="shared" si="176"/>
        <v>40987.977060185185</v>
      </c>
      <c r="M2293" t="b">
        <v>0</v>
      </c>
      <c r="N2293">
        <v>43</v>
      </c>
      <c r="O2293" t="b">
        <v>1</v>
      </c>
      <c r="P2293" t="s">
        <v>8274</v>
      </c>
      <c r="Q2293" t="str">
        <f t="shared" si="177"/>
        <v>music</v>
      </c>
      <c r="R2293" t="str">
        <f t="shared" si="178"/>
        <v>rock</v>
      </c>
      <c r="S2293">
        <f t="shared" si="179"/>
        <v>2012</v>
      </c>
    </row>
    <row r="2294" spans="1:19" ht="46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s="17">
        <f t="shared" si="175"/>
        <v>1.072505</v>
      </c>
      <c r="G2294" t="s">
        <v>8218</v>
      </c>
      <c r="H2294" t="s">
        <v>8223</v>
      </c>
      <c r="I2294" t="s">
        <v>8245</v>
      </c>
      <c r="J2294">
        <v>1334767476</v>
      </c>
      <c r="K2294" s="10">
        <v>1332175476</v>
      </c>
      <c r="L2294" s="15">
        <f t="shared" si="176"/>
        <v>40987.697638888887</v>
      </c>
      <c r="M2294" t="b">
        <v>0</v>
      </c>
      <c r="N2294">
        <v>46</v>
      </c>
      <c r="O2294" t="b">
        <v>1</v>
      </c>
      <c r="P2294" t="s">
        <v>8274</v>
      </c>
      <c r="Q2294" t="str">
        <f t="shared" si="177"/>
        <v>music</v>
      </c>
      <c r="R2294" t="str">
        <f t="shared" si="178"/>
        <v>rock</v>
      </c>
      <c r="S2294">
        <f t="shared" si="179"/>
        <v>2012</v>
      </c>
    </row>
    <row r="2295" spans="1:19" ht="3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s="17">
        <f t="shared" si="175"/>
        <v>1.0823529411764705</v>
      </c>
      <c r="G2295" t="s">
        <v>8218</v>
      </c>
      <c r="H2295" t="s">
        <v>8223</v>
      </c>
      <c r="I2295" t="s">
        <v>8245</v>
      </c>
      <c r="J2295">
        <v>1348545540</v>
      </c>
      <c r="K2295" s="10">
        <v>1346345999</v>
      </c>
      <c r="L2295" s="15">
        <f t="shared" si="176"/>
        <v>41151.708321759259</v>
      </c>
      <c r="M2295" t="b">
        <v>0</v>
      </c>
      <c r="N2295">
        <v>27</v>
      </c>
      <c r="O2295" t="b">
        <v>1</v>
      </c>
      <c r="P2295" t="s">
        <v>8274</v>
      </c>
      <c r="Q2295" t="str">
        <f t="shared" si="177"/>
        <v>music</v>
      </c>
      <c r="R2295" t="str">
        <f t="shared" si="178"/>
        <v>rock</v>
      </c>
      <c r="S2295">
        <f t="shared" si="179"/>
        <v>2012</v>
      </c>
    </row>
    <row r="2296" spans="1:19" ht="46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s="17">
        <f t="shared" si="175"/>
        <v>1.4608079999999999</v>
      </c>
      <c r="G2296" t="s">
        <v>8218</v>
      </c>
      <c r="H2296" t="s">
        <v>8223</v>
      </c>
      <c r="I2296" t="s">
        <v>8245</v>
      </c>
      <c r="J2296">
        <v>1358702480</v>
      </c>
      <c r="K2296" s="10">
        <v>1356110480</v>
      </c>
      <c r="L2296" s="15">
        <f t="shared" si="176"/>
        <v>41264.72314814815</v>
      </c>
      <c r="M2296" t="b">
        <v>0</v>
      </c>
      <c r="N2296">
        <v>112</v>
      </c>
      <c r="O2296" t="b">
        <v>1</v>
      </c>
      <c r="P2296" t="s">
        <v>8274</v>
      </c>
      <c r="Q2296" t="str">
        <f t="shared" si="177"/>
        <v>music</v>
      </c>
      <c r="R2296" t="str">
        <f t="shared" si="178"/>
        <v>rock</v>
      </c>
      <c r="S2296">
        <f t="shared" si="179"/>
        <v>2012</v>
      </c>
    </row>
    <row r="2297" spans="1:19" ht="46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s="17">
        <f t="shared" si="175"/>
        <v>1.2524999999999999</v>
      </c>
      <c r="G2297" t="s">
        <v>8218</v>
      </c>
      <c r="H2297" t="s">
        <v>8223</v>
      </c>
      <c r="I2297" t="s">
        <v>8245</v>
      </c>
      <c r="J2297">
        <v>1359240856</v>
      </c>
      <c r="K2297" s="10">
        <v>1356648856</v>
      </c>
      <c r="L2297" s="15">
        <f t="shared" si="176"/>
        <v>41270.954351851848</v>
      </c>
      <c r="M2297" t="b">
        <v>0</v>
      </c>
      <c r="N2297">
        <v>34</v>
      </c>
      <c r="O2297" t="b">
        <v>1</v>
      </c>
      <c r="P2297" t="s">
        <v>8274</v>
      </c>
      <c r="Q2297" t="str">
        <f t="shared" si="177"/>
        <v>music</v>
      </c>
      <c r="R2297" t="str">
        <f t="shared" si="178"/>
        <v>rock</v>
      </c>
      <c r="S2297">
        <f t="shared" si="179"/>
        <v>2012</v>
      </c>
    </row>
    <row r="2298" spans="1:19" ht="46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s="17">
        <f t="shared" si="175"/>
        <v>1.4907142857142857</v>
      </c>
      <c r="G2298" t="s">
        <v>8218</v>
      </c>
      <c r="H2298" t="s">
        <v>8223</v>
      </c>
      <c r="I2298" t="s">
        <v>8245</v>
      </c>
      <c r="J2298">
        <v>1330018426</v>
      </c>
      <c r="K2298" s="10">
        <v>1326994426</v>
      </c>
      <c r="L2298" s="15">
        <f t="shared" si="176"/>
        <v>40927.731782407405</v>
      </c>
      <c r="M2298" t="b">
        <v>0</v>
      </c>
      <c r="N2298">
        <v>145</v>
      </c>
      <c r="O2298" t="b">
        <v>1</v>
      </c>
      <c r="P2298" t="s">
        <v>8274</v>
      </c>
      <c r="Q2298" t="str">
        <f t="shared" si="177"/>
        <v>music</v>
      </c>
      <c r="R2298" t="str">
        <f t="shared" si="178"/>
        <v>rock</v>
      </c>
      <c r="S2298">
        <f t="shared" si="179"/>
        <v>2012</v>
      </c>
    </row>
    <row r="2299" spans="1:19" ht="3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s="17">
        <f t="shared" si="175"/>
        <v>1.006</v>
      </c>
      <c r="G2299" t="s">
        <v>8218</v>
      </c>
      <c r="H2299" t="s">
        <v>8223</v>
      </c>
      <c r="I2299" t="s">
        <v>8245</v>
      </c>
      <c r="J2299">
        <v>1331697540</v>
      </c>
      <c r="K2299" s="10">
        <v>1328749249</v>
      </c>
      <c r="L2299" s="15">
        <f t="shared" si="176"/>
        <v>40948.042233796295</v>
      </c>
      <c r="M2299" t="b">
        <v>0</v>
      </c>
      <c r="N2299">
        <v>19</v>
      </c>
      <c r="O2299" t="b">
        <v>1</v>
      </c>
      <c r="P2299" t="s">
        <v>8274</v>
      </c>
      <c r="Q2299" t="str">
        <f t="shared" si="177"/>
        <v>music</v>
      </c>
      <c r="R2299" t="str">
        <f t="shared" si="178"/>
        <v>rock</v>
      </c>
      <c r="S2299">
        <f t="shared" si="179"/>
        <v>2012</v>
      </c>
    </row>
    <row r="2300" spans="1:19" ht="3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s="17">
        <f t="shared" si="175"/>
        <v>1.0507333333333333</v>
      </c>
      <c r="G2300" t="s">
        <v>8218</v>
      </c>
      <c r="H2300" t="s">
        <v>8223</v>
      </c>
      <c r="I2300" t="s">
        <v>8245</v>
      </c>
      <c r="J2300">
        <v>1395861033</v>
      </c>
      <c r="K2300" s="10">
        <v>1393272633</v>
      </c>
      <c r="L2300" s="15">
        <f t="shared" si="176"/>
        <v>41694.84065972222</v>
      </c>
      <c r="M2300" t="b">
        <v>0</v>
      </c>
      <c r="N2300">
        <v>288</v>
      </c>
      <c r="O2300" t="b">
        <v>1</v>
      </c>
      <c r="P2300" t="s">
        <v>8274</v>
      </c>
      <c r="Q2300" t="str">
        <f t="shared" si="177"/>
        <v>music</v>
      </c>
      <c r="R2300" t="str">
        <f t="shared" si="178"/>
        <v>rock</v>
      </c>
      <c r="S2300">
        <f t="shared" si="179"/>
        <v>2014</v>
      </c>
    </row>
    <row r="2301" spans="1:19" ht="3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s="17">
        <f t="shared" si="175"/>
        <v>3.5016666666666665</v>
      </c>
      <c r="G2301" t="s">
        <v>8218</v>
      </c>
      <c r="H2301" t="s">
        <v>8223</v>
      </c>
      <c r="I2301" t="s">
        <v>8245</v>
      </c>
      <c r="J2301">
        <v>1296953209</v>
      </c>
      <c r="K2301" s="10">
        <v>1295657209</v>
      </c>
      <c r="L2301" s="15">
        <f t="shared" si="176"/>
        <v>40565.032511574071</v>
      </c>
      <c r="M2301" t="b">
        <v>0</v>
      </c>
      <c r="N2301">
        <v>14</v>
      </c>
      <c r="O2301" t="b">
        <v>1</v>
      </c>
      <c r="P2301" t="s">
        <v>8274</v>
      </c>
      <c r="Q2301" t="str">
        <f t="shared" si="177"/>
        <v>music</v>
      </c>
      <c r="R2301" t="str">
        <f t="shared" si="178"/>
        <v>rock</v>
      </c>
      <c r="S2301">
        <f t="shared" si="179"/>
        <v>2011</v>
      </c>
    </row>
    <row r="2302" spans="1:19" ht="46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s="17">
        <f t="shared" si="175"/>
        <v>1.0125</v>
      </c>
      <c r="G2302" t="s">
        <v>8218</v>
      </c>
      <c r="H2302" t="s">
        <v>8223</v>
      </c>
      <c r="I2302" t="s">
        <v>8245</v>
      </c>
      <c r="J2302">
        <v>1340904416</v>
      </c>
      <c r="K2302" s="10">
        <v>1339694816</v>
      </c>
      <c r="L2302" s="15">
        <f t="shared" si="176"/>
        <v>41074.727037037039</v>
      </c>
      <c r="M2302" t="b">
        <v>0</v>
      </c>
      <c r="N2302">
        <v>7</v>
      </c>
      <c r="O2302" t="b">
        <v>1</v>
      </c>
      <c r="P2302" t="s">
        <v>8274</v>
      </c>
      <c r="Q2302" t="str">
        <f t="shared" si="177"/>
        <v>music</v>
      </c>
      <c r="R2302" t="str">
        <f t="shared" si="178"/>
        <v>rock</v>
      </c>
      <c r="S2302">
        <f t="shared" si="179"/>
        <v>2012</v>
      </c>
    </row>
    <row r="2303" spans="1:19" ht="3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s="17">
        <f t="shared" si="175"/>
        <v>1.336044</v>
      </c>
      <c r="G2303" t="s">
        <v>8218</v>
      </c>
      <c r="H2303" t="s">
        <v>8223</v>
      </c>
      <c r="I2303" t="s">
        <v>8245</v>
      </c>
      <c r="J2303">
        <v>1371785496</v>
      </c>
      <c r="K2303" s="10">
        <v>1369193496</v>
      </c>
      <c r="L2303" s="15">
        <f t="shared" si="176"/>
        <v>41416.146944444445</v>
      </c>
      <c r="M2303" t="b">
        <v>1</v>
      </c>
      <c r="N2303">
        <v>211</v>
      </c>
      <c r="O2303" t="b">
        <v>1</v>
      </c>
      <c r="P2303" t="s">
        <v>8277</v>
      </c>
      <c r="Q2303" t="str">
        <f t="shared" si="177"/>
        <v>music</v>
      </c>
      <c r="R2303" t="str">
        <f t="shared" si="178"/>
        <v>indie rock</v>
      </c>
      <c r="S2303">
        <f t="shared" si="179"/>
        <v>2013</v>
      </c>
    </row>
    <row r="2304" spans="1:19" ht="46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s="17">
        <f t="shared" si="175"/>
        <v>1.7065217391304348</v>
      </c>
      <c r="G2304" t="s">
        <v>8218</v>
      </c>
      <c r="H2304" t="s">
        <v>8223</v>
      </c>
      <c r="I2304" t="s">
        <v>8245</v>
      </c>
      <c r="J2304">
        <v>1388473200</v>
      </c>
      <c r="K2304" s="10">
        <v>1385585434</v>
      </c>
      <c r="L2304" s="15">
        <f t="shared" si="176"/>
        <v>41605.868449074071</v>
      </c>
      <c r="M2304" t="b">
        <v>1</v>
      </c>
      <c r="N2304">
        <v>85</v>
      </c>
      <c r="O2304" t="b">
        <v>1</v>
      </c>
      <c r="P2304" t="s">
        <v>8277</v>
      </c>
      <c r="Q2304" t="str">
        <f t="shared" si="177"/>
        <v>music</v>
      </c>
      <c r="R2304" t="str">
        <f t="shared" si="178"/>
        <v>indie rock</v>
      </c>
      <c r="S2304">
        <f t="shared" si="179"/>
        <v>2013</v>
      </c>
    </row>
    <row r="2305" spans="1:19" ht="46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s="17">
        <f t="shared" si="175"/>
        <v>1.0935829457364341</v>
      </c>
      <c r="G2305" t="s">
        <v>8218</v>
      </c>
      <c r="H2305" t="s">
        <v>8223</v>
      </c>
      <c r="I2305" t="s">
        <v>8245</v>
      </c>
      <c r="J2305">
        <v>1323747596</v>
      </c>
      <c r="K2305" s="10">
        <v>1320287996</v>
      </c>
      <c r="L2305" s="15">
        <f t="shared" si="176"/>
        <v>40850.111064814817</v>
      </c>
      <c r="M2305" t="b">
        <v>1</v>
      </c>
      <c r="N2305">
        <v>103</v>
      </c>
      <c r="O2305" t="b">
        <v>1</v>
      </c>
      <c r="P2305" t="s">
        <v>8277</v>
      </c>
      <c r="Q2305" t="str">
        <f t="shared" si="177"/>
        <v>music</v>
      </c>
      <c r="R2305" t="str">
        <f t="shared" si="178"/>
        <v>indie rock</v>
      </c>
      <c r="S2305">
        <f t="shared" si="179"/>
        <v>2011</v>
      </c>
    </row>
    <row r="2306" spans="1:19" ht="46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s="17">
        <f t="shared" si="175"/>
        <v>1.0070033333333335</v>
      </c>
      <c r="G2306" t="s">
        <v>8218</v>
      </c>
      <c r="H2306" t="s">
        <v>8223</v>
      </c>
      <c r="I2306" t="s">
        <v>8245</v>
      </c>
      <c r="J2306">
        <v>1293857940</v>
      </c>
      <c r="K2306" s="10">
        <v>1290281691</v>
      </c>
      <c r="L2306" s="15">
        <f t="shared" si="176"/>
        <v>40502.815868055557</v>
      </c>
      <c r="M2306" t="b">
        <v>1</v>
      </c>
      <c r="N2306">
        <v>113</v>
      </c>
      <c r="O2306" t="b">
        <v>1</v>
      </c>
      <c r="P2306" t="s">
        <v>8277</v>
      </c>
      <c r="Q2306" t="str">
        <f t="shared" si="177"/>
        <v>music</v>
      </c>
      <c r="R2306" t="str">
        <f t="shared" si="178"/>
        <v>indie rock</v>
      </c>
      <c r="S2306">
        <f t="shared" si="179"/>
        <v>2010</v>
      </c>
    </row>
    <row r="2307" spans="1:19" ht="46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s="17">
        <f t="shared" ref="F2307:F2370" si="180">E2307/D2307</f>
        <v>1.0122777777777778</v>
      </c>
      <c r="G2307" t="s">
        <v>8218</v>
      </c>
      <c r="H2307" t="s">
        <v>8223</v>
      </c>
      <c r="I2307" t="s">
        <v>8245</v>
      </c>
      <c r="J2307">
        <v>1407520800</v>
      </c>
      <c r="K2307" s="10">
        <v>1405356072</v>
      </c>
      <c r="L2307" s="15">
        <f t="shared" ref="L2307:L2370" si="181">(K2307/86400)+ DATE(1970,1,1)</f>
        <v>41834.695277777777</v>
      </c>
      <c r="M2307" t="b">
        <v>1</v>
      </c>
      <c r="N2307">
        <v>167</v>
      </c>
      <c r="O2307" t="b">
        <v>1</v>
      </c>
      <c r="P2307" t="s">
        <v>8277</v>
      </c>
      <c r="Q2307" t="str">
        <f t="shared" ref="Q2307:Q2370" si="182">LEFT(P2307, SEARCH("/",P2307)-1)</f>
        <v>music</v>
      </c>
      <c r="R2307" t="str">
        <f t="shared" ref="R2307:R2370" si="183">RIGHT(P2307,LEN(P2307)-FIND("/",P2307))</f>
        <v>indie rock</v>
      </c>
      <c r="S2307">
        <f t="shared" ref="S2307:S2370" si="184">YEAR(L2307)</f>
        <v>2014</v>
      </c>
    </row>
    <row r="2308" spans="1:19" ht="46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s="17">
        <f t="shared" si="180"/>
        <v>1.0675857142857144</v>
      </c>
      <c r="G2308" t="s">
        <v>8218</v>
      </c>
      <c r="H2308" t="s">
        <v>8223</v>
      </c>
      <c r="I2308" t="s">
        <v>8245</v>
      </c>
      <c r="J2308">
        <v>1331352129</v>
      </c>
      <c r="K2308" s="10">
        <v>1328760129</v>
      </c>
      <c r="L2308" s="15">
        <f t="shared" si="181"/>
        <v>40948.16815972222</v>
      </c>
      <c r="M2308" t="b">
        <v>1</v>
      </c>
      <c r="N2308">
        <v>73</v>
      </c>
      <c r="O2308" t="b">
        <v>1</v>
      </c>
      <c r="P2308" t="s">
        <v>8277</v>
      </c>
      <c r="Q2308" t="str">
        <f t="shared" si="182"/>
        <v>music</v>
      </c>
      <c r="R2308" t="str">
        <f t="shared" si="183"/>
        <v>indie rock</v>
      </c>
      <c r="S2308">
        <f t="shared" si="184"/>
        <v>2012</v>
      </c>
    </row>
    <row r="2309" spans="1:19" ht="46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s="17">
        <f t="shared" si="180"/>
        <v>1.0665777537961894</v>
      </c>
      <c r="G2309" t="s">
        <v>8218</v>
      </c>
      <c r="H2309" t="s">
        <v>8223</v>
      </c>
      <c r="I2309" t="s">
        <v>8245</v>
      </c>
      <c r="J2309">
        <v>1336245328</v>
      </c>
      <c r="K2309" s="10">
        <v>1333653333</v>
      </c>
      <c r="L2309" s="15">
        <f t="shared" si="181"/>
        <v>41004.802465277782</v>
      </c>
      <c r="M2309" t="b">
        <v>1</v>
      </c>
      <c r="N2309">
        <v>75</v>
      </c>
      <c r="O2309" t="b">
        <v>1</v>
      </c>
      <c r="P2309" t="s">
        <v>8277</v>
      </c>
      <c r="Q2309" t="str">
        <f t="shared" si="182"/>
        <v>music</v>
      </c>
      <c r="R2309" t="str">
        <f t="shared" si="183"/>
        <v>indie rock</v>
      </c>
      <c r="S2309">
        <f t="shared" si="184"/>
        <v>2012</v>
      </c>
    </row>
    <row r="2310" spans="1:19" ht="46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s="17">
        <f t="shared" si="180"/>
        <v>1.0130622</v>
      </c>
      <c r="G2310" t="s">
        <v>8218</v>
      </c>
      <c r="H2310" t="s">
        <v>8223</v>
      </c>
      <c r="I2310" t="s">
        <v>8245</v>
      </c>
      <c r="J2310">
        <v>1409274000</v>
      </c>
      <c r="K2310" s="10">
        <v>1406847996</v>
      </c>
      <c r="L2310" s="15">
        <f t="shared" si="181"/>
        <v>41851.962916666671</v>
      </c>
      <c r="M2310" t="b">
        <v>1</v>
      </c>
      <c r="N2310">
        <v>614</v>
      </c>
      <c r="O2310" t="b">
        <v>1</v>
      </c>
      <c r="P2310" t="s">
        <v>8277</v>
      </c>
      <c r="Q2310" t="str">
        <f t="shared" si="182"/>
        <v>music</v>
      </c>
      <c r="R2310" t="str">
        <f t="shared" si="183"/>
        <v>indie rock</v>
      </c>
      <c r="S2310">
        <f t="shared" si="184"/>
        <v>2014</v>
      </c>
    </row>
    <row r="2311" spans="1:19" ht="46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s="17">
        <f t="shared" si="180"/>
        <v>1.0667450000000001</v>
      </c>
      <c r="G2311" t="s">
        <v>8218</v>
      </c>
      <c r="H2311" t="s">
        <v>8223</v>
      </c>
      <c r="I2311" t="s">
        <v>8245</v>
      </c>
      <c r="J2311">
        <v>1362872537</v>
      </c>
      <c r="K2311" s="10">
        <v>1359848537</v>
      </c>
      <c r="L2311" s="15">
        <f t="shared" si="181"/>
        <v>41307.987696759257</v>
      </c>
      <c r="M2311" t="b">
        <v>1</v>
      </c>
      <c r="N2311">
        <v>107</v>
      </c>
      <c r="O2311" t="b">
        <v>1</v>
      </c>
      <c r="P2311" t="s">
        <v>8277</v>
      </c>
      <c r="Q2311" t="str">
        <f t="shared" si="182"/>
        <v>music</v>
      </c>
      <c r="R2311" t="str">
        <f t="shared" si="183"/>
        <v>indie rock</v>
      </c>
      <c r="S2311">
        <f t="shared" si="184"/>
        <v>2013</v>
      </c>
    </row>
    <row r="2312" spans="1:19" ht="46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s="17">
        <f t="shared" si="180"/>
        <v>4.288397837837838</v>
      </c>
      <c r="G2312" t="s">
        <v>8218</v>
      </c>
      <c r="H2312" t="s">
        <v>8223</v>
      </c>
      <c r="I2312" t="s">
        <v>8245</v>
      </c>
      <c r="J2312">
        <v>1363889015</v>
      </c>
      <c r="K2312" s="10">
        <v>1361300615</v>
      </c>
      <c r="L2312" s="15">
        <f t="shared" si="181"/>
        <v>41324.79415509259</v>
      </c>
      <c r="M2312" t="b">
        <v>1</v>
      </c>
      <c r="N2312">
        <v>1224</v>
      </c>
      <c r="O2312" t="b">
        <v>1</v>
      </c>
      <c r="P2312" t="s">
        <v>8277</v>
      </c>
      <c r="Q2312" t="str">
        <f t="shared" si="182"/>
        <v>music</v>
      </c>
      <c r="R2312" t="str">
        <f t="shared" si="183"/>
        <v>indie rock</v>
      </c>
      <c r="S2312">
        <f t="shared" si="184"/>
        <v>2013</v>
      </c>
    </row>
    <row r="2313" spans="1:19" ht="46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s="17">
        <f t="shared" si="180"/>
        <v>1.0411111111111111</v>
      </c>
      <c r="G2313" t="s">
        <v>8218</v>
      </c>
      <c r="H2313" t="s">
        <v>8223</v>
      </c>
      <c r="I2313" t="s">
        <v>8245</v>
      </c>
      <c r="J2313">
        <v>1399421189</v>
      </c>
      <c r="K2313" s="10">
        <v>1396829189</v>
      </c>
      <c r="L2313" s="15">
        <f t="shared" si="181"/>
        <v>41736.004502314812</v>
      </c>
      <c r="M2313" t="b">
        <v>1</v>
      </c>
      <c r="N2313">
        <v>104</v>
      </c>
      <c r="O2313" t="b">
        <v>1</v>
      </c>
      <c r="P2313" t="s">
        <v>8277</v>
      </c>
      <c r="Q2313" t="str">
        <f t="shared" si="182"/>
        <v>music</v>
      </c>
      <c r="R2313" t="str">
        <f t="shared" si="183"/>
        <v>indie rock</v>
      </c>
      <c r="S2313">
        <f t="shared" si="184"/>
        <v>2014</v>
      </c>
    </row>
    <row r="2314" spans="1:19" ht="46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s="17">
        <f t="shared" si="180"/>
        <v>1.0786666666666667</v>
      </c>
      <c r="G2314" t="s">
        <v>8218</v>
      </c>
      <c r="H2314" t="s">
        <v>8223</v>
      </c>
      <c r="I2314" t="s">
        <v>8245</v>
      </c>
      <c r="J2314">
        <v>1397862000</v>
      </c>
      <c r="K2314" s="10">
        <v>1395155478</v>
      </c>
      <c r="L2314" s="15">
        <f t="shared" si="181"/>
        <v>41716.632847222223</v>
      </c>
      <c r="M2314" t="b">
        <v>1</v>
      </c>
      <c r="N2314">
        <v>79</v>
      </c>
      <c r="O2314" t="b">
        <v>1</v>
      </c>
      <c r="P2314" t="s">
        <v>8277</v>
      </c>
      <c r="Q2314" t="str">
        <f t="shared" si="182"/>
        <v>music</v>
      </c>
      <c r="R2314" t="str">
        <f t="shared" si="183"/>
        <v>indie rock</v>
      </c>
      <c r="S2314">
        <f t="shared" si="184"/>
        <v>2014</v>
      </c>
    </row>
    <row r="2315" spans="1:19" ht="3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s="17">
        <f t="shared" si="180"/>
        <v>1.7584040000000001</v>
      </c>
      <c r="G2315" t="s">
        <v>8218</v>
      </c>
      <c r="H2315" t="s">
        <v>8223</v>
      </c>
      <c r="I2315" t="s">
        <v>8245</v>
      </c>
      <c r="J2315">
        <v>1336086026</v>
      </c>
      <c r="K2315" s="10">
        <v>1333494026</v>
      </c>
      <c r="L2315" s="15">
        <f t="shared" si="181"/>
        <v>41002.958634259259</v>
      </c>
      <c r="M2315" t="b">
        <v>1</v>
      </c>
      <c r="N2315">
        <v>157</v>
      </c>
      <c r="O2315" t="b">
        <v>1</v>
      </c>
      <c r="P2315" t="s">
        <v>8277</v>
      </c>
      <c r="Q2315" t="str">
        <f t="shared" si="182"/>
        <v>music</v>
      </c>
      <c r="R2315" t="str">
        <f t="shared" si="183"/>
        <v>indie rock</v>
      </c>
      <c r="S2315">
        <f t="shared" si="184"/>
        <v>2012</v>
      </c>
    </row>
    <row r="2316" spans="1:19" ht="46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s="17">
        <f t="shared" si="180"/>
        <v>1.5697000000000001</v>
      </c>
      <c r="G2316" t="s">
        <v>8218</v>
      </c>
      <c r="H2316" t="s">
        <v>8223</v>
      </c>
      <c r="I2316" t="s">
        <v>8245</v>
      </c>
      <c r="J2316">
        <v>1339074857</v>
      </c>
      <c r="K2316" s="10">
        <v>1336482857</v>
      </c>
      <c r="L2316" s="15">
        <f t="shared" si="181"/>
        <v>41037.551585648151</v>
      </c>
      <c r="M2316" t="b">
        <v>1</v>
      </c>
      <c r="N2316">
        <v>50</v>
      </c>
      <c r="O2316" t="b">
        <v>1</v>
      </c>
      <c r="P2316" t="s">
        <v>8277</v>
      </c>
      <c r="Q2316" t="str">
        <f t="shared" si="182"/>
        <v>music</v>
      </c>
      <c r="R2316" t="str">
        <f t="shared" si="183"/>
        <v>indie rock</v>
      </c>
      <c r="S2316">
        <f t="shared" si="184"/>
        <v>2012</v>
      </c>
    </row>
    <row r="2317" spans="1:19" ht="3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s="17">
        <f t="shared" si="180"/>
        <v>1.026</v>
      </c>
      <c r="G2317" t="s">
        <v>8218</v>
      </c>
      <c r="H2317" t="s">
        <v>8223</v>
      </c>
      <c r="I2317" t="s">
        <v>8245</v>
      </c>
      <c r="J2317">
        <v>1336238743</v>
      </c>
      <c r="K2317" s="10">
        <v>1333646743</v>
      </c>
      <c r="L2317" s="15">
        <f t="shared" si="181"/>
        <v>41004.72619212963</v>
      </c>
      <c r="M2317" t="b">
        <v>1</v>
      </c>
      <c r="N2317">
        <v>64</v>
      </c>
      <c r="O2317" t="b">
        <v>1</v>
      </c>
      <c r="P2317" t="s">
        <v>8277</v>
      </c>
      <c r="Q2317" t="str">
        <f t="shared" si="182"/>
        <v>music</v>
      </c>
      <c r="R2317" t="str">
        <f t="shared" si="183"/>
        <v>indie rock</v>
      </c>
      <c r="S2317">
        <f t="shared" si="184"/>
        <v>2012</v>
      </c>
    </row>
    <row r="2318" spans="1:19" ht="46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s="17">
        <f t="shared" si="180"/>
        <v>1.0404266666666666</v>
      </c>
      <c r="G2318" t="s">
        <v>8218</v>
      </c>
      <c r="H2318" t="s">
        <v>8223</v>
      </c>
      <c r="I2318" t="s">
        <v>8245</v>
      </c>
      <c r="J2318">
        <v>1260383040</v>
      </c>
      <c r="K2318" s="10">
        <v>1253726650</v>
      </c>
      <c r="L2318" s="15">
        <f t="shared" si="181"/>
        <v>40079.725115740745</v>
      </c>
      <c r="M2318" t="b">
        <v>1</v>
      </c>
      <c r="N2318">
        <v>200</v>
      </c>
      <c r="O2318" t="b">
        <v>1</v>
      </c>
      <c r="P2318" t="s">
        <v>8277</v>
      </c>
      <c r="Q2318" t="str">
        <f t="shared" si="182"/>
        <v>music</v>
      </c>
      <c r="R2318" t="str">
        <f t="shared" si="183"/>
        <v>indie rock</v>
      </c>
      <c r="S2318">
        <f t="shared" si="184"/>
        <v>2009</v>
      </c>
    </row>
    <row r="2319" spans="1:19" ht="46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s="17">
        <f t="shared" si="180"/>
        <v>1.04</v>
      </c>
      <c r="G2319" t="s">
        <v>8218</v>
      </c>
      <c r="H2319" t="s">
        <v>8223</v>
      </c>
      <c r="I2319" t="s">
        <v>8245</v>
      </c>
      <c r="J2319">
        <v>1266210000</v>
      </c>
      <c r="K2319" s="10">
        <v>1263474049</v>
      </c>
      <c r="L2319" s="15">
        <f t="shared" si="181"/>
        <v>40192.542233796295</v>
      </c>
      <c r="M2319" t="b">
        <v>1</v>
      </c>
      <c r="N2319">
        <v>22</v>
      </c>
      <c r="O2319" t="b">
        <v>1</v>
      </c>
      <c r="P2319" t="s">
        <v>8277</v>
      </c>
      <c r="Q2319" t="str">
        <f t="shared" si="182"/>
        <v>music</v>
      </c>
      <c r="R2319" t="str">
        <f t="shared" si="183"/>
        <v>indie rock</v>
      </c>
      <c r="S2319">
        <f t="shared" si="184"/>
        <v>2010</v>
      </c>
    </row>
    <row r="2320" spans="1:19" ht="6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s="17">
        <f t="shared" si="180"/>
        <v>1.2105999999999999</v>
      </c>
      <c r="G2320" t="s">
        <v>8218</v>
      </c>
      <c r="H2320" t="s">
        <v>8223</v>
      </c>
      <c r="I2320" t="s">
        <v>8245</v>
      </c>
      <c r="J2320">
        <v>1253937540</v>
      </c>
      <c r="K2320" s="10">
        <v>1251214014</v>
      </c>
      <c r="L2320" s="15">
        <f t="shared" si="181"/>
        <v>40050.643680555557</v>
      </c>
      <c r="M2320" t="b">
        <v>1</v>
      </c>
      <c r="N2320">
        <v>163</v>
      </c>
      <c r="O2320" t="b">
        <v>1</v>
      </c>
      <c r="P2320" t="s">
        <v>8277</v>
      </c>
      <c r="Q2320" t="str">
        <f t="shared" si="182"/>
        <v>music</v>
      </c>
      <c r="R2320" t="str">
        <f t="shared" si="183"/>
        <v>indie rock</v>
      </c>
      <c r="S2320">
        <f t="shared" si="184"/>
        <v>2009</v>
      </c>
    </row>
    <row r="2321" spans="1:19" ht="46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s="17">
        <f t="shared" si="180"/>
        <v>1.077</v>
      </c>
      <c r="G2321" t="s">
        <v>8218</v>
      </c>
      <c r="H2321" t="s">
        <v>8223</v>
      </c>
      <c r="I2321" t="s">
        <v>8245</v>
      </c>
      <c r="J2321">
        <v>1387072685</v>
      </c>
      <c r="K2321" s="10">
        <v>1384480685</v>
      </c>
      <c r="L2321" s="15">
        <f t="shared" si="181"/>
        <v>41593.082002314812</v>
      </c>
      <c r="M2321" t="b">
        <v>1</v>
      </c>
      <c r="N2321">
        <v>77</v>
      </c>
      <c r="O2321" t="b">
        <v>1</v>
      </c>
      <c r="P2321" t="s">
        <v>8277</v>
      </c>
      <c r="Q2321" t="str">
        <f t="shared" si="182"/>
        <v>music</v>
      </c>
      <c r="R2321" t="str">
        <f t="shared" si="183"/>
        <v>indie rock</v>
      </c>
      <c r="S2321">
        <f t="shared" si="184"/>
        <v>2013</v>
      </c>
    </row>
    <row r="2322" spans="1:19" ht="46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s="17">
        <f t="shared" si="180"/>
        <v>1.0866</v>
      </c>
      <c r="G2322" t="s">
        <v>8218</v>
      </c>
      <c r="H2322" t="s">
        <v>8223</v>
      </c>
      <c r="I2322" t="s">
        <v>8245</v>
      </c>
      <c r="J2322">
        <v>1396463800</v>
      </c>
      <c r="K2322" s="10">
        <v>1393443400</v>
      </c>
      <c r="L2322" s="15">
        <f t="shared" si="181"/>
        <v>41696.817129629628</v>
      </c>
      <c r="M2322" t="b">
        <v>1</v>
      </c>
      <c r="N2322">
        <v>89</v>
      </c>
      <c r="O2322" t="b">
        <v>1</v>
      </c>
      <c r="P2322" t="s">
        <v>8277</v>
      </c>
      <c r="Q2322" t="str">
        <f t="shared" si="182"/>
        <v>music</v>
      </c>
      <c r="R2322" t="str">
        <f t="shared" si="183"/>
        <v>indie rock</v>
      </c>
      <c r="S2322">
        <f t="shared" si="184"/>
        <v>2014</v>
      </c>
    </row>
    <row r="2323" spans="1:19" ht="46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s="17">
        <f t="shared" si="180"/>
        <v>0.39120962394619685</v>
      </c>
      <c r="G2323" t="s">
        <v>8221</v>
      </c>
      <c r="H2323" t="s">
        <v>8238</v>
      </c>
      <c r="I2323" t="s">
        <v>8248</v>
      </c>
      <c r="J2323">
        <v>1491282901</v>
      </c>
      <c r="K2323" s="10">
        <v>1488694501</v>
      </c>
      <c r="L2323" s="15">
        <f t="shared" si="181"/>
        <v>42799.260428240741</v>
      </c>
      <c r="M2323" t="b">
        <v>0</v>
      </c>
      <c r="N2323">
        <v>64</v>
      </c>
      <c r="O2323" t="b">
        <v>0</v>
      </c>
      <c r="P2323" t="s">
        <v>8296</v>
      </c>
      <c r="Q2323" t="str">
        <f t="shared" si="182"/>
        <v>food</v>
      </c>
      <c r="R2323" t="str">
        <f t="shared" si="183"/>
        <v>small batch</v>
      </c>
      <c r="S2323">
        <f t="shared" si="184"/>
        <v>2017</v>
      </c>
    </row>
    <row r="2324" spans="1:19" ht="46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s="17">
        <f t="shared" si="180"/>
        <v>3.1481481481481478E-2</v>
      </c>
      <c r="G2324" t="s">
        <v>8221</v>
      </c>
      <c r="H2324" t="s">
        <v>8223</v>
      </c>
      <c r="I2324" t="s">
        <v>8245</v>
      </c>
      <c r="J2324">
        <v>1491769769</v>
      </c>
      <c r="K2324" s="10">
        <v>1489181369</v>
      </c>
      <c r="L2324" s="15">
        <f t="shared" si="181"/>
        <v>42804.895474537036</v>
      </c>
      <c r="M2324" t="b">
        <v>0</v>
      </c>
      <c r="N2324">
        <v>4</v>
      </c>
      <c r="O2324" t="b">
        <v>0</v>
      </c>
      <c r="P2324" t="s">
        <v>8296</v>
      </c>
      <c r="Q2324" t="str">
        <f t="shared" si="182"/>
        <v>food</v>
      </c>
      <c r="R2324" t="str">
        <f t="shared" si="183"/>
        <v>small batch</v>
      </c>
      <c r="S2324">
        <f t="shared" si="184"/>
        <v>2017</v>
      </c>
    </row>
    <row r="2325" spans="1:19" ht="46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s="17">
        <f t="shared" si="180"/>
        <v>0.48</v>
      </c>
      <c r="G2325" t="s">
        <v>8221</v>
      </c>
      <c r="H2325" t="s">
        <v>8223</v>
      </c>
      <c r="I2325" t="s">
        <v>8245</v>
      </c>
      <c r="J2325">
        <v>1490033247</v>
      </c>
      <c r="K2325" s="10">
        <v>1489428447</v>
      </c>
      <c r="L2325" s="15">
        <f t="shared" si="181"/>
        <v>42807.755173611113</v>
      </c>
      <c r="M2325" t="b">
        <v>0</v>
      </c>
      <c r="N2325">
        <v>4</v>
      </c>
      <c r="O2325" t="b">
        <v>0</v>
      </c>
      <c r="P2325" t="s">
        <v>8296</v>
      </c>
      <c r="Q2325" t="str">
        <f t="shared" si="182"/>
        <v>food</v>
      </c>
      <c r="R2325" t="str">
        <f t="shared" si="183"/>
        <v>small batch</v>
      </c>
      <c r="S2325">
        <f t="shared" si="184"/>
        <v>2017</v>
      </c>
    </row>
    <row r="2326" spans="1:19" ht="3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s="17">
        <f t="shared" si="180"/>
        <v>0.20733333333333334</v>
      </c>
      <c r="G2326" t="s">
        <v>8221</v>
      </c>
      <c r="H2326" t="s">
        <v>8224</v>
      </c>
      <c r="I2326" t="s">
        <v>8246</v>
      </c>
      <c r="J2326">
        <v>1490559285</v>
      </c>
      <c r="K2326" s="10">
        <v>1487970885</v>
      </c>
      <c r="L2326" s="15">
        <f t="shared" si="181"/>
        <v>42790.885243055556</v>
      </c>
      <c r="M2326" t="b">
        <v>0</v>
      </c>
      <c r="N2326">
        <v>61</v>
      </c>
      <c r="O2326" t="b">
        <v>0</v>
      </c>
      <c r="P2326" t="s">
        <v>8296</v>
      </c>
      <c r="Q2326" t="str">
        <f t="shared" si="182"/>
        <v>food</v>
      </c>
      <c r="R2326" t="str">
        <f t="shared" si="183"/>
        <v>small batch</v>
      </c>
      <c r="S2326">
        <f t="shared" si="184"/>
        <v>2017</v>
      </c>
    </row>
    <row r="2327" spans="1:19" ht="46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s="17">
        <f t="shared" si="180"/>
        <v>0.08</v>
      </c>
      <c r="G2327" t="s">
        <v>8221</v>
      </c>
      <c r="H2327" t="s">
        <v>8223</v>
      </c>
      <c r="I2327" t="s">
        <v>8245</v>
      </c>
      <c r="J2327">
        <v>1490830331</v>
      </c>
      <c r="K2327" s="10">
        <v>1488241931</v>
      </c>
      <c r="L2327" s="15">
        <f t="shared" si="181"/>
        <v>42794.022349537037</v>
      </c>
      <c r="M2327" t="b">
        <v>0</v>
      </c>
      <c r="N2327">
        <v>7</v>
      </c>
      <c r="O2327" t="b">
        <v>0</v>
      </c>
      <c r="P2327" t="s">
        <v>8296</v>
      </c>
      <c r="Q2327" t="str">
        <f t="shared" si="182"/>
        <v>food</v>
      </c>
      <c r="R2327" t="str">
        <f t="shared" si="183"/>
        <v>small batch</v>
      </c>
      <c r="S2327">
        <f t="shared" si="184"/>
        <v>2017</v>
      </c>
    </row>
    <row r="2328" spans="1:19" ht="46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s="17">
        <f t="shared" si="180"/>
        <v>7.1999999999999998E-3</v>
      </c>
      <c r="G2328" t="s">
        <v>8221</v>
      </c>
      <c r="H2328" t="s">
        <v>8223</v>
      </c>
      <c r="I2328" t="s">
        <v>8245</v>
      </c>
      <c r="J2328">
        <v>1493571600</v>
      </c>
      <c r="K2328" s="10">
        <v>1489106948</v>
      </c>
      <c r="L2328" s="15">
        <f t="shared" si="181"/>
        <v>42804.034120370372</v>
      </c>
      <c r="M2328" t="b">
        <v>0</v>
      </c>
      <c r="N2328">
        <v>1</v>
      </c>
      <c r="O2328" t="b">
        <v>0</v>
      </c>
      <c r="P2328" t="s">
        <v>8296</v>
      </c>
      <c r="Q2328" t="str">
        <f t="shared" si="182"/>
        <v>food</v>
      </c>
      <c r="R2328" t="str">
        <f t="shared" si="183"/>
        <v>small batch</v>
      </c>
      <c r="S2328">
        <f t="shared" si="184"/>
        <v>2017</v>
      </c>
    </row>
    <row r="2329" spans="1:19" ht="3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s="17">
        <f t="shared" si="180"/>
        <v>5.2609431428571432</v>
      </c>
      <c r="G2329" t="s">
        <v>8218</v>
      </c>
      <c r="H2329" t="s">
        <v>8223</v>
      </c>
      <c r="I2329" t="s">
        <v>8245</v>
      </c>
      <c r="J2329">
        <v>1409090440</v>
      </c>
      <c r="K2329" s="10">
        <v>1406066440</v>
      </c>
      <c r="L2329" s="15">
        <f t="shared" si="181"/>
        <v>41842.917129629626</v>
      </c>
      <c r="M2329" t="b">
        <v>1</v>
      </c>
      <c r="N2329">
        <v>3355</v>
      </c>
      <c r="O2329" t="b">
        <v>1</v>
      </c>
      <c r="P2329" t="s">
        <v>8296</v>
      </c>
      <c r="Q2329" t="str">
        <f t="shared" si="182"/>
        <v>food</v>
      </c>
      <c r="R2329" t="str">
        <f t="shared" si="183"/>
        <v>small batch</v>
      </c>
      <c r="S2329">
        <f t="shared" si="184"/>
        <v>2014</v>
      </c>
    </row>
    <row r="2330" spans="1:19" ht="6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s="17">
        <f t="shared" si="180"/>
        <v>2.5445000000000002</v>
      </c>
      <c r="G2330" t="s">
        <v>8218</v>
      </c>
      <c r="H2330" t="s">
        <v>8223</v>
      </c>
      <c r="I2330" t="s">
        <v>8245</v>
      </c>
      <c r="J2330">
        <v>1434307537</v>
      </c>
      <c r="K2330" s="10">
        <v>1431715537</v>
      </c>
      <c r="L2330" s="15">
        <f t="shared" si="181"/>
        <v>42139.781678240739</v>
      </c>
      <c r="M2330" t="b">
        <v>1</v>
      </c>
      <c r="N2330">
        <v>537</v>
      </c>
      <c r="O2330" t="b">
        <v>1</v>
      </c>
      <c r="P2330" t="s">
        <v>8296</v>
      </c>
      <c r="Q2330" t="str">
        <f t="shared" si="182"/>
        <v>food</v>
      </c>
      <c r="R2330" t="str">
        <f t="shared" si="183"/>
        <v>small batch</v>
      </c>
      <c r="S2330">
        <f t="shared" si="184"/>
        <v>2015</v>
      </c>
    </row>
    <row r="2331" spans="1:19" ht="46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s="17">
        <f t="shared" si="180"/>
        <v>1.0591999999999999</v>
      </c>
      <c r="G2331" t="s">
        <v>8218</v>
      </c>
      <c r="H2331" t="s">
        <v>8223</v>
      </c>
      <c r="I2331" t="s">
        <v>8245</v>
      </c>
      <c r="J2331">
        <v>1405609146</v>
      </c>
      <c r="K2331" s="10">
        <v>1403017146</v>
      </c>
      <c r="L2331" s="15">
        <f t="shared" si="181"/>
        <v>41807.624374999999</v>
      </c>
      <c r="M2331" t="b">
        <v>1</v>
      </c>
      <c r="N2331">
        <v>125</v>
      </c>
      <c r="O2331" t="b">
        <v>1</v>
      </c>
      <c r="P2331" t="s">
        <v>8296</v>
      </c>
      <c r="Q2331" t="str">
        <f t="shared" si="182"/>
        <v>food</v>
      </c>
      <c r="R2331" t="str">
        <f t="shared" si="183"/>
        <v>small batch</v>
      </c>
      <c r="S2331">
        <f t="shared" si="184"/>
        <v>2014</v>
      </c>
    </row>
    <row r="2332" spans="1:19" ht="46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s="17">
        <f t="shared" si="180"/>
        <v>1.0242285714285715</v>
      </c>
      <c r="G2332" t="s">
        <v>8218</v>
      </c>
      <c r="H2332" t="s">
        <v>8223</v>
      </c>
      <c r="I2332" t="s">
        <v>8245</v>
      </c>
      <c r="J2332">
        <v>1451001600</v>
      </c>
      <c r="K2332" s="10">
        <v>1448400943</v>
      </c>
      <c r="L2332" s="15">
        <f t="shared" si="181"/>
        <v>42332.89980324074</v>
      </c>
      <c r="M2332" t="b">
        <v>1</v>
      </c>
      <c r="N2332">
        <v>163</v>
      </c>
      <c r="O2332" t="b">
        <v>1</v>
      </c>
      <c r="P2332" t="s">
        <v>8296</v>
      </c>
      <c r="Q2332" t="str">
        <f t="shared" si="182"/>
        <v>food</v>
      </c>
      <c r="R2332" t="str">
        <f t="shared" si="183"/>
        <v>small batch</v>
      </c>
      <c r="S2332">
        <f t="shared" si="184"/>
        <v>2015</v>
      </c>
    </row>
    <row r="2333" spans="1:19" ht="46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s="17">
        <f t="shared" si="180"/>
        <v>1.4431375</v>
      </c>
      <c r="G2333" t="s">
        <v>8218</v>
      </c>
      <c r="H2333" t="s">
        <v>8223</v>
      </c>
      <c r="I2333" t="s">
        <v>8245</v>
      </c>
      <c r="J2333">
        <v>1408320490</v>
      </c>
      <c r="K2333" s="10">
        <v>1405728490</v>
      </c>
      <c r="L2333" s="15">
        <f t="shared" si="181"/>
        <v>41839.005671296298</v>
      </c>
      <c r="M2333" t="b">
        <v>1</v>
      </c>
      <c r="N2333">
        <v>283</v>
      </c>
      <c r="O2333" t="b">
        <v>1</v>
      </c>
      <c r="P2333" t="s">
        <v>8296</v>
      </c>
      <c r="Q2333" t="str">
        <f t="shared" si="182"/>
        <v>food</v>
      </c>
      <c r="R2333" t="str">
        <f t="shared" si="183"/>
        <v>small batch</v>
      </c>
      <c r="S2333">
        <f t="shared" si="184"/>
        <v>2014</v>
      </c>
    </row>
    <row r="2334" spans="1:19" ht="46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s="17">
        <f t="shared" si="180"/>
        <v>1.06308</v>
      </c>
      <c r="G2334" t="s">
        <v>8218</v>
      </c>
      <c r="H2334" t="s">
        <v>8223</v>
      </c>
      <c r="I2334" t="s">
        <v>8245</v>
      </c>
      <c r="J2334">
        <v>1423235071</v>
      </c>
      <c r="K2334" s="10">
        <v>1420643071</v>
      </c>
      <c r="L2334" s="15">
        <f t="shared" si="181"/>
        <v>42011.628136574072</v>
      </c>
      <c r="M2334" t="b">
        <v>1</v>
      </c>
      <c r="N2334">
        <v>352</v>
      </c>
      <c r="O2334" t="b">
        <v>1</v>
      </c>
      <c r="P2334" t="s">
        <v>8296</v>
      </c>
      <c r="Q2334" t="str">
        <f t="shared" si="182"/>
        <v>food</v>
      </c>
      <c r="R2334" t="str">
        <f t="shared" si="183"/>
        <v>small batch</v>
      </c>
      <c r="S2334">
        <f t="shared" si="184"/>
        <v>2015</v>
      </c>
    </row>
    <row r="2335" spans="1:19" ht="46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s="17">
        <f t="shared" si="180"/>
        <v>2.1216666666666666</v>
      </c>
      <c r="G2335" t="s">
        <v>8218</v>
      </c>
      <c r="H2335" t="s">
        <v>8223</v>
      </c>
      <c r="I2335" t="s">
        <v>8245</v>
      </c>
      <c r="J2335">
        <v>1401385800</v>
      </c>
      <c r="K2335" s="10">
        <v>1399563390</v>
      </c>
      <c r="L2335" s="15">
        <f t="shared" si="181"/>
        <v>41767.650347222225</v>
      </c>
      <c r="M2335" t="b">
        <v>1</v>
      </c>
      <c r="N2335">
        <v>94</v>
      </c>
      <c r="O2335" t="b">
        <v>1</v>
      </c>
      <c r="P2335" t="s">
        <v>8296</v>
      </c>
      <c r="Q2335" t="str">
        <f t="shared" si="182"/>
        <v>food</v>
      </c>
      <c r="R2335" t="str">
        <f t="shared" si="183"/>
        <v>small batch</v>
      </c>
      <c r="S2335">
        <f t="shared" si="184"/>
        <v>2014</v>
      </c>
    </row>
    <row r="2336" spans="1:19" ht="46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s="17">
        <f t="shared" si="180"/>
        <v>1.0195000000000001</v>
      </c>
      <c r="G2336" t="s">
        <v>8218</v>
      </c>
      <c r="H2336" t="s">
        <v>8223</v>
      </c>
      <c r="I2336" t="s">
        <v>8245</v>
      </c>
      <c r="J2336">
        <v>1415208840</v>
      </c>
      <c r="K2336" s="10">
        <v>1412611498</v>
      </c>
      <c r="L2336" s="15">
        <f t="shared" si="181"/>
        <v>41918.670115740737</v>
      </c>
      <c r="M2336" t="b">
        <v>1</v>
      </c>
      <c r="N2336">
        <v>67</v>
      </c>
      <c r="O2336" t="b">
        <v>1</v>
      </c>
      <c r="P2336" t="s">
        <v>8296</v>
      </c>
      <c r="Q2336" t="str">
        <f t="shared" si="182"/>
        <v>food</v>
      </c>
      <c r="R2336" t="str">
        <f t="shared" si="183"/>
        <v>small batch</v>
      </c>
      <c r="S2336">
        <f t="shared" si="184"/>
        <v>2014</v>
      </c>
    </row>
    <row r="2337" spans="1:19" ht="46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s="17">
        <f t="shared" si="180"/>
        <v>1.0227200000000001</v>
      </c>
      <c r="G2337" t="s">
        <v>8218</v>
      </c>
      <c r="H2337" t="s">
        <v>8223</v>
      </c>
      <c r="I2337" t="s">
        <v>8245</v>
      </c>
      <c r="J2337">
        <v>1402494243</v>
      </c>
      <c r="K2337" s="10">
        <v>1399902243</v>
      </c>
      <c r="L2337" s="15">
        <f t="shared" si="181"/>
        <v>41771.572256944448</v>
      </c>
      <c r="M2337" t="b">
        <v>1</v>
      </c>
      <c r="N2337">
        <v>221</v>
      </c>
      <c r="O2337" t="b">
        <v>1</v>
      </c>
      <c r="P2337" t="s">
        <v>8296</v>
      </c>
      <c r="Q2337" t="str">
        <f t="shared" si="182"/>
        <v>food</v>
      </c>
      <c r="R2337" t="str">
        <f t="shared" si="183"/>
        <v>small batch</v>
      </c>
      <c r="S2337">
        <f t="shared" si="184"/>
        <v>2014</v>
      </c>
    </row>
    <row r="2338" spans="1:19" ht="46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s="17">
        <f t="shared" si="180"/>
        <v>5.2073254999999996</v>
      </c>
      <c r="G2338" t="s">
        <v>8218</v>
      </c>
      <c r="H2338" t="s">
        <v>8223</v>
      </c>
      <c r="I2338" t="s">
        <v>8245</v>
      </c>
      <c r="J2338">
        <v>1394316695</v>
      </c>
      <c r="K2338" s="10">
        <v>1390860695</v>
      </c>
      <c r="L2338" s="15">
        <f t="shared" si="181"/>
        <v>41666.924710648149</v>
      </c>
      <c r="M2338" t="b">
        <v>1</v>
      </c>
      <c r="N2338">
        <v>2165</v>
      </c>
      <c r="O2338" t="b">
        <v>1</v>
      </c>
      <c r="P2338" t="s">
        <v>8296</v>
      </c>
      <c r="Q2338" t="str">
        <f t="shared" si="182"/>
        <v>food</v>
      </c>
      <c r="R2338" t="str">
        <f t="shared" si="183"/>
        <v>small batch</v>
      </c>
      <c r="S2338">
        <f t="shared" si="184"/>
        <v>2014</v>
      </c>
    </row>
    <row r="2339" spans="1:19" ht="3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s="17">
        <f t="shared" si="180"/>
        <v>1.1065833333333333</v>
      </c>
      <c r="G2339" t="s">
        <v>8218</v>
      </c>
      <c r="H2339" t="s">
        <v>8223</v>
      </c>
      <c r="I2339" t="s">
        <v>8245</v>
      </c>
      <c r="J2339">
        <v>1403796143</v>
      </c>
      <c r="K2339" s="10">
        <v>1401204143</v>
      </c>
      <c r="L2339" s="15">
        <f t="shared" si="181"/>
        <v>41786.640543981484</v>
      </c>
      <c r="M2339" t="b">
        <v>1</v>
      </c>
      <c r="N2339">
        <v>179</v>
      </c>
      <c r="O2339" t="b">
        <v>1</v>
      </c>
      <c r="P2339" t="s">
        <v>8296</v>
      </c>
      <c r="Q2339" t="str">
        <f t="shared" si="182"/>
        <v>food</v>
      </c>
      <c r="R2339" t="str">
        <f t="shared" si="183"/>
        <v>small batch</v>
      </c>
      <c r="S2339">
        <f t="shared" si="184"/>
        <v>2014</v>
      </c>
    </row>
    <row r="2340" spans="1:19" ht="46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s="17">
        <f t="shared" si="180"/>
        <v>1.0114333333333334</v>
      </c>
      <c r="G2340" t="s">
        <v>8218</v>
      </c>
      <c r="H2340" t="s">
        <v>8223</v>
      </c>
      <c r="I2340" t="s">
        <v>8245</v>
      </c>
      <c r="J2340">
        <v>1404077484</v>
      </c>
      <c r="K2340" s="10">
        <v>1401485484</v>
      </c>
      <c r="L2340" s="15">
        <f t="shared" si="181"/>
        <v>41789.89680555556</v>
      </c>
      <c r="M2340" t="b">
        <v>1</v>
      </c>
      <c r="N2340">
        <v>123</v>
      </c>
      <c r="O2340" t="b">
        <v>1</v>
      </c>
      <c r="P2340" t="s">
        <v>8296</v>
      </c>
      <c r="Q2340" t="str">
        <f t="shared" si="182"/>
        <v>food</v>
      </c>
      <c r="R2340" t="str">
        <f t="shared" si="183"/>
        <v>small batch</v>
      </c>
      <c r="S2340">
        <f t="shared" si="184"/>
        <v>2014</v>
      </c>
    </row>
    <row r="2341" spans="1:19" ht="46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s="17">
        <f t="shared" si="180"/>
        <v>2.9420799999999998</v>
      </c>
      <c r="G2341" t="s">
        <v>8218</v>
      </c>
      <c r="H2341" t="s">
        <v>8223</v>
      </c>
      <c r="I2341" t="s">
        <v>8245</v>
      </c>
      <c r="J2341">
        <v>1482134340</v>
      </c>
      <c r="K2341" s="10">
        <v>1479496309</v>
      </c>
      <c r="L2341" s="15">
        <f t="shared" si="181"/>
        <v>42692.79987268518</v>
      </c>
      <c r="M2341" t="b">
        <v>1</v>
      </c>
      <c r="N2341">
        <v>1104</v>
      </c>
      <c r="O2341" t="b">
        <v>1</v>
      </c>
      <c r="P2341" t="s">
        <v>8296</v>
      </c>
      <c r="Q2341" t="str">
        <f t="shared" si="182"/>
        <v>food</v>
      </c>
      <c r="R2341" t="str">
        <f t="shared" si="183"/>
        <v>small batch</v>
      </c>
      <c r="S2341">
        <f t="shared" si="184"/>
        <v>2016</v>
      </c>
    </row>
    <row r="2342" spans="1:19" ht="46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s="17">
        <f t="shared" si="180"/>
        <v>1.0577749999999999</v>
      </c>
      <c r="G2342" t="s">
        <v>8218</v>
      </c>
      <c r="H2342" t="s">
        <v>8223</v>
      </c>
      <c r="I2342" t="s">
        <v>8245</v>
      </c>
      <c r="J2342">
        <v>1477841138</v>
      </c>
      <c r="K2342" s="10">
        <v>1475249138</v>
      </c>
      <c r="L2342" s="15">
        <f t="shared" si="181"/>
        <v>42643.642800925925</v>
      </c>
      <c r="M2342" t="b">
        <v>1</v>
      </c>
      <c r="N2342">
        <v>403</v>
      </c>
      <c r="O2342" t="b">
        <v>1</v>
      </c>
      <c r="P2342" t="s">
        <v>8296</v>
      </c>
      <c r="Q2342" t="str">
        <f t="shared" si="182"/>
        <v>food</v>
      </c>
      <c r="R2342" t="str">
        <f t="shared" si="183"/>
        <v>small batch</v>
      </c>
      <c r="S2342">
        <f t="shared" si="184"/>
        <v>2016</v>
      </c>
    </row>
    <row r="2343" spans="1:19" ht="46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s="17">
        <f t="shared" si="180"/>
        <v>0</v>
      </c>
      <c r="G2343" t="s">
        <v>8219</v>
      </c>
      <c r="H2343" t="s">
        <v>8223</v>
      </c>
      <c r="I2343" t="s">
        <v>8245</v>
      </c>
      <c r="J2343">
        <v>1436729504</v>
      </c>
      <c r="K2343" s="10">
        <v>1434137504</v>
      </c>
      <c r="L2343" s="15">
        <f t="shared" si="181"/>
        <v>42167.813703703709</v>
      </c>
      <c r="M2343" t="b">
        <v>0</v>
      </c>
      <c r="N2343">
        <v>0</v>
      </c>
      <c r="O2343" t="b">
        <v>0</v>
      </c>
      <c r="P2343" t="s">
        <v>8270</v>
      </c>
      <c r="Q2343" t="str">
        <f t="shared" si="182"/>
        <v>technology</v>
      </c>
      <c r="R2343" t="str">
        <f t="shared" si="183"/>
        <v>web</v>
      </c>
      <c r="S2343">
        <f t="shared" si="184"/>
        <v>2015</v>
      </c>
    </row>
    <row r="2344" spans="1:19" ht="46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s="17">
        <f t="shared" si="180"/>
        <v>0</v>
      </c>
      <c r="G2344" t="s">
        <v>8219</v>
      </c>
      <c r="H2344" t="s">
        <v>8223</v>
      </c>
      <c r="I2344" t="s">
        <v>8245</v>
      </c>
      <c r="J2344">
        <v>1412571600</v>
      </c>
      <c r="K2344" s="10">
        <v>1410799870</v>
      </c>
      <c r="L2344" s="15">
        <f t="shared" si="181"/>
        <v>41897.702199074076</v>
      </c>
      <c r="M2344" t="b">
        <v>0</v>
      </c>
      <c r="N2344">
        <v>0</v>
      </c>
      <c r="O2344" t="b">
        <v>0</v>
      </c>
      <c r="P2344" t="s">
        <v>8270</v>
      </c>
      <c r="Q2344" t="str">
        <f t="shared" si="182"/>
        <v>technology</v>
      </c>
      <c r="R2344" t="str">
        <f t="shared" si="183"/>
        <v>web</v>
      </c>
      <c r="S2344">
        <f t="shared" si="184"/>
        <v>2014</v>
      </c>
    </row>
    <row r="2345" spans="1:19" ht="46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s="17">
        <f t="shared" si="180"/>
        <v>0.03</v>
      </c>
      <c r="G2345" t="s">
        <v>8219</v>
      </c>
      <c r="H2345" t="s">
        <v>8223</v>
      </c>
      <c r="I2345" t="s">
        <v>8245</v>
      </c>
      <c r="J2345">
        <v>1452282420</v>
      </c>
      <c r="K2345" s="10">
        <v>1447962505</v>
      </c>
      <c r="L2345" s="15">
        <f t="shared" si="181"/>
        <v>42327.825289351851</v>
      </c>
      <c r="M2345" t="b">
        <v>0</v>
      </c>
      <c r="N2345">
        <v>1</v>
      </c>
      <c r="O2345" t="b">
        <v>0</v>
      </c>
      <c r="P2345" t="s">
        <v>8270</v>
      </c>
      <c r="Q2345" t="str">
        <f t="shared" si="182"/>
        <v>technology</v>
      </c>
      <c r="R2345" t="str">
        <f t="shared" si="183"/>
        <v>web</v>
      </c>
      <c r="S2345">
        <f t="shared" si="184"/>
        <v>2015</v>
      </c>
    </row>
    <row r="2346" spans="1:19" ht="46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s="17">
        <f t="shared" si="180"/>
        <v>1E-3</v>
      </c>
      <c r="G2346" t="s">
        <v>8219</v>
      </c>
      <c r="H2346" t="s">
        <v>8228</v>
      </c>
      <c r="I2346" t="s">
        <v>8250</v>
      </c>
      <c r="J2346">
        <v>1466789269</v>
      </c>
      <c r="K2346" s="10">
        <v>1464197269</v>
      </c>
      <c r="L2346" s="15">
        <f t="shared" si="181"/>
        <v>42515.727650462963</v>
      </c>
      <c r="M2346" t="b">
        <v>0</v>
      </c>
      <c r="N2346">
        <v>1</v>
      </c>
      <c r="O2346" t="b">
        <v>0</v>
      </c>
      <c r="P2346" t="s">
        <v>8270</v>
      </c>
      <c r="Q2346" t="str">
        <f t="shared" si="182"/>
        <v>technology</v>
      </c>
      <c r="R2346" t="str">
        <f t="shared" si="183"/>
        <v>web</v>
      </c>
      <c r="S2346">
        <f t="shared" si="184"/>
        <v>2016</v>
      </c>
    </row>
    <row r="2347" spans="1:19" ht="46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s="17">
        <f t="shared" si="180"/>
        <v>0</v>
      </c>
      <c r="G2347" t="s">
        <v>8219</v>
      </c>
      <c r="H2347" t="s">
        <v>8223</v>
      </c>
      <c r="I2347" t="s">
        <v>8245</v>
      </c>
      <c r="J2347">
        <v>1427845140</v>
      </c>
      <c r="K2347" s="10">
        <v>1424822556</v>
      </c>
      <c r="L2347" s="15">
        <f t="shared" si="181"/>
        <v>42060.001805555556</v>
      </c>
      <c r="M2347" t="b">
        <v>0</v>
      </c>
      <c r="N2347">
        <v>0</v>
      </c>
      <c r="O2347" t="b">
        <v>0</v>
      </c>
      <c r="P2347" t="s">
        <v>8270</v>
      </c>
      <c r="Q2347" t="str">
        <f t="shared" si="182"/>
        <v>technology</v>
      </c>
      <c r="R2347" t="str">
        <f t="shared" si="183"/>
        <v>web</v>
      </c>
      <c r="S2347">
        <f t="shared" si="184"/>
        <v>2015</v>
      </c>
    </row>
    <row r="2348" spans="1:19" ht="46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s="17">
        <f t="shared" si="180"/>
        <v>6.4999999999999997E-4</v>
      </c>
      <c r="G2348" t="s">
        <v>8219</v>
      </c>
      <c r="H2348" t="s">
        <v>8223</v>
      </c>
      <c r="I2348" t="s">
        <v>8245</v>
      </c>
      <c r="J2348">
        <v>1476731431</v>
      </c>
      <c r="K2348" s="10">
        <v>1472843431</v>
      </c>
      <c r="L2348" s="15">
        <f t="shared" si="181"/>
        <v>42615.79896990741</v>
      </c>
      <c r="M2348" t="b">
        <v>0</v>
      </c>
      <c r="N2348">
        <v>3</v>
      </c>
      <c r="O2348" t="b">
        <v>0</v>
      </c>
      <c r="P2348" t="s">
        <v>8270</v>
      </c>
      <c r="Q2348" t="str">
        <f t="shared" si="182"/>
        <v>technology</v>
      </c>
      <c r="R2348" t="str">
        <f t="shared" si="183"/>
        <v>web</v>
      </c>
      <c r="S2348">
        <f t="shared" si="184"/>
        <v>2016</v>
      </c>
    </row>
    <row r="2349" spans="1:19" ht="46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s="17">
        <f t="shared" si="180"/>
        <v>1.4999999999999999E-2</v>
      </c>
      <c r="G2349" t="s">
        <v>8219</v>
      </c>
      <c r="H2349" t="s">
        <v>8223</v>
      </c>
      <c r="I2349" t="s">
        <v>8245</v>
      </c>
      <c r="J2349">
        <v>1472135676</v>
      </c>
      <c r="K2349" s="10">
        <v>1469543676</v>
      </c>
      <c r="L2349" s="15">
        <f t="shared" si="181"/>
        <v>42577.607361111106</v>
      </c>
      <c r="M2349" t="b">
        <v>0</v>
      </c>
      <c r="N2349">
        <v>1</v>
      </c>
      <c r="O2349" t="b">
        <v>0</v>
      </c>
      <c r="P2349" t="s">
        <v>8270</v>
      </c>
      <c r="Q2349" t="str">
        <f t="shared" si="182"/>
        <v>technology</v>
      </c>
      <c r="R2349" t="str">
        <f t="shared" si="183"/>
        <v>web</v>
      </c>
      <c r="S2349">
        <f t="shared" si="184"/>
        <v>2016</v>
      </c>
    </row>
    <row r="2350" spans="1:19" ht="46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s="17">
        <f t="shared" si="180"/>
        <v>3.8571428571428572E-3</v>
      </c>
      <c r="G2350" t="s">
        <v>8219</v>
      </c>
      <c r="H2350" t="s">
        <v>8223</v>
      </c>
      <c r="I2350" t="s">
        <v>8245</v>
      </c>
      <c r="J2350">
        <v>1456006938</v>
      </c>
      <c r="K2350" s="10">
        <v>1450822938</v>
      </c>
      <c r="L2350" s="15">
        <f t="shared" si="181"/>
        <v>42360.932152777779</v>
      </c>
      <c r="M2350" t="b">
        <v>0</v>
      </c>
      <c r="N2350">
        <v>5</v>
      </c>
      <c r="O2350" t="b">
        <v>0</v>
      </c>
      <c r="P2350" t="s">
        <v>8270</v>
      </c>
      <c r="Q2350" t="str">
        <f t="shared" si="182"/>
        <v>technology</v>
      </c>
      <c r="R2350" t="str">
        <f t="shared" si="183"/>
        <v>web</v>
      </c>
      <c r="S2350">
        <f t="shared" si="184"/>
        <v>2015</v>
      </c>
    </row>
    <row r="2351" spans="1:19" ht="46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s="17">
        <f t="shared" si="180"/>
        <v>0</v>
      </c>
      <c r="G2351" t="s">
        <v>8219</v>
      </c>
      <c r="H2351" t="s">
        <v>8234</v>
      </c>
      <c r="I2351" t="s">
        <v>8254</v>
      </c>
      <c r="J2351">
        <v>1439318228</v>
      </c>
      <c r="K2351" s="10">
        <v>1436812628</v>
      </c>
      <c r="L2351" s="15">
        <f t="shared" si="181"/>
        <v>42198.775787037041</v>
      </c>
      <c r="M2351" t="b">
        <v>0</v>
      </c>
      <c r="N2351">
        <v>0</v>
      </c>
      <c r="O2351" t="b">
        <v>0</v>
      </c>
      <c r="P2351" t="s">
        <v>8270</v>
      </c>
      <c r="Q2351" t="str">
        <f t="shared" si="182"/>
        <v>technology</v>
      </c>
      <c r="R2351" t="str">
        <f t="shared" si="183"/>
        <v>web</v>
      </c>
      <c r="S2351">
        <f t="shared" si="184"/>
        <v>2015</v>
      </c>
    </row>
    <row r="2352" spans="1:19" ht="3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s="17">
        <f t="shared" si="180"/>
        <v>0</v>
      </c>
      <c r="G2352" t="s">
        <v>8219</v>
      </c>
      <c r="H2352" t="s">
        <v>8240</v>
      </c>
      <c r="I2352" t="s">
        <v>8248</v>
      </c>
      <c r="J2352">
        <v>1483474370</v>
      </c>
      <c r="K2352" s="10">
        <v>1480882370</v>
      </c>
      <c r="L2352" s="15">
        <f t="shared" si="181"/>
        <v>42708.842245370368</v>
      </c>
      <c r="M2352" t="b">
        <v>0</v>
      </c>
      <c r="N2352">
        <v>0</v>
      </c>
      <c r="O2352" t="b">
        <v>0</v>
      </c>
      <c r="P2352" t="s">
        <v>8270</v>
      </c>
      <c r="Q2352" t="str">
        <f t="shared" si="182"/>
        <v>technology</v>
      </c>
      <c r="R2352" t="str">
        <f t="shared" si="183"/>
        <v>web</v>
      </c>
      <c r="S2352">
        <f t="shared" si="184"/>
        <v>2016</v>
      </c>
    </row>
    <row r="2353" spans="1:19" ht="3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s="17">
        <f t="shared" si="180"/>
        <v>5.7142857142857143E-3</v>
      </c>
      <c r="G2353" t="s">
        <v>8219</v>
      </c>
      <c r="H2353" t="s">
        <v>8227</v>
      </c>
      <c r="I2353" t="s">
        <v>8249</v>
      </c>
      <c r="J2353">
        <v>1430360739</v>
      </c>
      <c r="K2353" s="10">
        <v>1427768739</v>
      </c>
      <c r="L2353" s="15">
        <f t="shared" si="181"/>
        <v>42094.101145833338</v>
      </c>
      <c r="M2353" t="b">
        <v>0</v>
      </c>
      <c r="N2353">
        <v>7</v>
      </c>
      <c r="O2353" t="b">
        <v>0</v>
      </c>
      <c r="P2353" t="s">
        <v>8270</v>
      </c>
      <c r="Q2353" t="str">
        <f t="shared" si="182"/>
        <v>technology</v>
      </c>
      <c r="R2353" t="str">
        <f t="shared" si="183"/>
        <v>web</v>
      </c>
      <c r="S2353">
        <f t="shared" si="184"/>
        <v>2015</v>
      </c>
    </row>
    <row r="2354" spans="1:19" ht="46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s="17">
        <f t="shared" si="180"/>
        <v>0</v>
      </c>
      <c r="G2354" t="s">
        <v>8219</v>
      </c>
      <c r="H2354" t="s">
        <v>8223</v>
      </c>
      <c r="I2354" t="s">
        <v>8245</v>
      </c>
      <c r="J2354">
        <v>1433603552</v>
      </c>
      <c r="K2354" s="10">
        <v>1428419552</v>
      </c>
      <c r="L2354" s="15">
        <f t="shared" si="181"/>
        <v>42101.633703703701</v>
      </c>
      <c r="M2354" t="b">
        <v>0</v>
      </c>
      <c r="N2354">
        <v>0</v>
      </c>
      <c r="O2354" t="b">
        <v>0</v>
      </c>
      <c r="P2354" t="s">
        <v>8270</v>
      </c>
      <c r="Q2354" t="str">
        <f t="shared" si="182"/>
        <v>technology</v>
      </c>
      <c r="R2354" t="str">
        <f t="shared" si="183"/>
        <v>web</v>
      </c>
      <c r="S2354">
        <f t="shared" si="184"/>
        <v>2015</v>
      </c>
    </row>
    <row r="2355" spans="1:19" ht="46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s="17">
        <f t="shared" si="180"/>
        <v>0</v>
      </c>
      <c r="G2355" t="s">
        <v>8219</v>
      </c>
      <c r="H2355" t="s">
        <v>8223</v>
      </c>
      <c r="I2355" t="s">
        <v>8245</v>
      </c>
      <c r="J2355">
        <v>1429632822</v>
      </c>
      <c r="K2355" s="10">
        <v>1428596022</v>
      </c>
      <c r="L2355" s="15">
        <f t="shared" si="181"/>
        <v>42103.676180555558</v>
      </c>
      <c r="M2355" t="b">
        <v>0</v>
      </c>
      <c r="N2355">
        <v>0</v>
      </c>
      <c r="O2355" t="b">
        <v>0</v>
      </c>
      <c r="P2355" t="s">
        <v>8270</v>
      </c>
      <c r="Q2355" t="str">
        <f t="shared" si="182"/>
        <v>technology</v>
      </c>
      <c r="R2355" t="str">
        <f t="shared" si="183"/>
        <v>web</v>
      </c>
      <c r="S2355">
        <f t="shared" si="184"/>
        <v>2015</v>
      </c>
    </row>
    <row r="2356" spans="1:19" ht="3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s="17">
        <f t="shared" si="180"/>
        <v>7.1428571428571429E-4</v>
      </c>
      <c r="G2356" t="s">
        <v>8219</v>
      </c>
      <c r="H2356" t="s">
        <v>8223</v>
      </c>
      <c r="I2356" t="s">
        <v>8245</v>
      </c>
      <c r="J2356">
        <v>1420910460</v>
      </c>
      <c r="K2356" s="10">
        <v>1415726460</v>
      </c>
      <c r="L2356" s="15">
        <f t="shared" si="181"/>
        <v>41954.722916666666</v>
      </c>
      <c r="M2356" t="b">
        <v>0</v>
      </c>
      <c r="N2356">
        <v>1</v>
      </c>
      <c r="O2356" t="b">
        <v>0</v>
      </c>
      <c r="P2356" t="s">
        <v>8270</v>
      </c>
      <c r="Q2356" t="str">
        <f t="shared" si="182"/>
        <v>technology</v>
      </c>
      <c r="R2356" t="str">
        <f t="shared" si="183"/>
        <v>web</v>
      </c>
      <c r="S2356">
        <f t="shared" si="184"/>
        <v>2014</v>
      </c>
    </row>
    <row r="2357" spans="1:19" ht="46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s="17">
        <f t="shared" si="180"/>
        <v>6.875E-3</v>
      </c>
      <c r="G2357" t="s">
        <v>8219</v>
      </c>
      <c r="H2357" t="s">
        <v>8225</v>
      </c>
      <c r="I2357" t="s">
        <v>8247</v>
      </c>
      <c r="J2357">
        <v>1430604136</v>
      </c>
      <c r="K2357" s="10">
        <v>1428012136</v>
      </c>
      <c r="L2357" s="15">
        <f t="shared" si="181"/>
        <v>42096.918240740742</v>
      </c>
      <c r="M2357" t="b">
        <v>0</v>
      </c>
      <c r="N2357">
        <v>2</v>
      </c>
      <c r="O2357" t="b">
        <v>0</v>
      </c>
      <c r="P2357" t="s">
        <v>8270</v>
      </c>
      <c r="Q2357" t="str">
        <f t="shared" si="182"/>
        <v>technology</v>
      </c>
      <c r="R2357" t="str">
        <f t="shared" si="183"/>
        <v>web</v>
      </c>
      <c r="S2357">
        <f t="shared" si="184"/>
        <v>2015</v>
      </c>
    </row>
    <row r="2358" spans="1:19" ht="3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s="17">
        <f t="shared" si="180"/>
        <v>0</v>
      </c>
      <c r="G2358" t="s">
        <v>8219</v>
      </c>
      <c r="H2358" t="s">
        <v>8232</v>
      </c>
      <c r="I2358" t="s">
        <v>8248</v>
      </c>
      <c r="J2358">
        <v>1433530104</v>
      </c>
      <c r="K2358" s="10">
        <v>1430938104</v>
      </c>
      <c r="L2358" s="15">
        <f t="shared" si="181"/>
        <v>42130.78361111111</v>
      </c>
      <c r="M2358" t="b">
        <v>0</v>
      </c>
      <c r="N2358">
        <v>0</v>
      </c>
      <c r="O2358" t="b">
        <v>0</v>
      </c>
      <c r="P2358" t="s">
        <v>8270</v>
      </c>
      <c r="Q2358" t="str">
        <f t="shared" si="182"/>
        <v>technology</v>
      </c>
      <c r="R2358" t="str">
        <f t="shared" si="183"/>
        <v>web</v>
      </c>
      <c r="S2358">
        <f t="shared" si="184"/>
        <v>2015</v>
      </c>
    </row>
    <row r="2359" spans="1:19" ht="3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s="17">
        <f t="shared" si="180"/>
        <v>0</v>
      </c>
      <c r="G2359" t="s">
        <v>8219</v>
      </c>
      <c r="H2359" t="s">
        <v>8224</v>
      </c>
      <c r="I2359" t="s">
        <v>8246</v>
      </c>
      <c r="J2359">
        <v>1445093578</v>
      </c>
      <c r="K2359" s="10">
        <v>1442501578</v>
      </c>
      <c r="L2359" s="15">
        <f t="shared" si="181"/>
        <v>42264.620115740741</v>
      </c>
      <c r="M2359" t="b">
        <v>0</v>
      </c>
      <c r="N2359">
        <v>0</v>
      </c>
      <c r="O2359" t="b">
        <v>0</v>
      </c>
      <c r="P2359" t="s">
        <v>8270</v>
      </c>
      <c r="Q2359" t="str">
        <f t="shared" si="182"/>
        <v>technology</v>
      </c>
      <c r="R2359" t="str">
        <f t="shared" si="183"/>
        <v>web</v>
      </c>
      <c r="S2359">
        <f t="shared" si="184"/>
        <v>2015</v>
      </c>
    </row>
    <row r="2360" spans="1:19" ht="46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s="17">
        <f t="shared" si="180"/>
        <v>0</v>
      </c>
      <c r="G2360" t="s">
        <v>8219</v>
      </c>
      <c r="H2360" t="s">
        <v>8224</v>
      </c>
      <c r="I2360" t="s">
        <v>8246</v>
      </c>
      <c r="J2360">
        <v>1422664740</v>
      </c>
      <c r="K2360" s="10">
        <v>1417818036</v>
      </c>
      <c r="L2360" s="15">
        <f t="shared" si="181"/>
        <v>41978.930972222224</v>
      </c>
      <c r="M2360" t="b">
        <v>0</v>
      </c>
      <c r="N2360">
        <v>0</v>
      </c>
      <c r="O2360" t="b">
        <v>0</v>
      </c>
      <c r="P2360" t="s">
        <v>8270</v>
      </c>
      <c r="Q2360" t="str">
        <f t="shared" si="182"/>
        <v>technology</v>
      </c>
      <c r="R2360" t="str">
        <f t="shared" si="183"/>
        <v>web</v>
      </c>
      <c r="S2360">
        <f t="shared" si="184"/>
        <v>2014</v>
      </c>
    </row>
    <row r="2361" spans="1:19" ht="46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s="17">
        <f t="shared" si="180"/>
        <v>0.14680000000000001</v>
      </c>
      <c r="G2361" t="s">
        <v>8219</v>
      </c>
      <c r="H2361" t="s">
        <v>8223</v>
      </c>
      <c r="I2361" t="s">
        <v>8245</v>
      </c>
      <c r="J2361">
        <v>1438616124</v>
      </c>
      <c r="K2361" s="10">
        <v>1433432124</v>
      </c>
      <c r="L2361" s="15">
        <f t="shared" si="181"/>
        <v>42159.649583333332</v>
      </c>
      <c r="M2361" t="b">
        <v>0</v>
      </c>
      <c r="N2361">
        <v>3</v>
      </c>
      <c r="O2361" t="b">
        <v>0</v>
      </c>
      <c r="P2361" t="s">
        <v>8270</v>
      </c>
      <c r="Q2361" t="str">
        <f t="shared" si="182"/>
        <v>technology</v>
      </c>
      <c r="R2361" t="str">
        <f t="shared" si="183"/>
        <v>web</v>
      </c>
      <c r="S2361">
        <f t="shared" si="184"/>
        <v>2015</v>
      </c>
    </row>
    <row r="2362" spans="1:19" ht="46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s="17">
        <f t="shared" si="180"/>
        <v>4.0000000000000002E-4</v>
      </c>
      <c r="G2362" t="s">
        <v>8219</v>
      </c>
      <c r="H2362" t="s">
        <v>8228</v>
      </c>
      <c r="I2362" t="s">
        <v>8250</v>
      </c>
      <c r="J2362">
        <v>1454864280</v>
      </c>
      <c r="K2362" s="10">
        <v>1452272280</v>
      </c>
      <c r="L2362" s="15">
        <f t="shared" si="181"/>
        <v>42377.70694444445</v>
      </c>
      <c r="M2362" t="b">
        <v>0</v>
      </c>
      <c r="N2362">
        <v>1</v>
      </c>
      <c r="O2362" t="b">
        <v>0</v>
      </c>
      <c r="P2362" t="s">
        <v>8270</v>
      </c>
      <c r="Q2362" t="str">
        <f t="shared" si="182"/>
        <v>technology</v>
      </c>
      <c r="R2362" t="str">
        <f t="shared" si="183"/>
        <v>web</v>
      </c>
      <c r="S2362">
        <f t="shared" si="184"/>
        <v>2016</v>
      </c>
    </row>
    <row r="2363" spans="1:19" ht="46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s="17">
        <f t="shared" si="180"/>
        <v>0</v>
      </c>
      <c r="G2363" t="s">
        <v>8219</v>
      </c>
      <c r="H2363" t="s">
        <v>8228</v>
      </c>
      <c r="I2363" t="s">
        <v>8250</v>
      </c>
      <c r="J2363">
        <v>1462053600</v>
      </c>
      <c r="K2363" s="10">
        <v>1459975008</v>
      </c>
      <c r="L2363" s="15">
        <f t="shared" si="181"/>
        <v>42466.858888888892</v>
      </c>
      <c r="M2363" t="b">
        <v>0</v>
      </c>
      <c r="N2363">
        <v>0</v>
      </c>
      <c r="O2363" t="b">
        <v>0</v>
      </c>
      <c r="P2363" t="s">
        <v>8270</v>
      </c>
      <c r="Q2363" t="str">
        <f t="shared" si="182"/>
        <v>technology</v>
      </c>
      <c r="R2363" t="str">
        <f t="shared" si="183"/>
        <v>web</v>
      </c>
      <c r="S2363">
        <f t="shared" si="184"/>
        <v>2016</v>
      </c>
    </row>
    <row r="2364" spans="1:19" ht="3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s="17">
        <f t="shared" si="180"/>
        <v>0.2857142857142857</v>
      </c>
      <c r="G2364" t="s">
        <v>8219</v>
      </c>
      <c r="H2364" t="s">
        <v>8223</v>
      </c>
      <c r="I2364" t="s">
        <v>8245</v>
      </c>
      <c r="J2364">
        <v>1418315470</v>
      </c>
      <c r="K2364" s="10">
        <v>1415723470</v>
      </c>
      <c r="L2364" s="15">
        <f t="shared" si="181"/>
        <v>41954.688310185185</v>
      </c>
      <c r="M2364" t="b">
        <v>0</v>
      </c>
      <c r="N2364">
        <v>2</v>
      </c>
      <c r="O2364" t="b">
        <v>0</v>
      </c>
      <c r="P2364" t="s">
        <v>8270</v>
      </c>
      <c r="Q2364" t="str">
        <f t="shared" si="182"/>
        <v>technology</v>
      </c>
      <c r="R2364" t="str">
        <f t="shared" si="183"/>
        <v>web</v>
      </c>
      <c r="S2364">
        <f t="shared" si="184"/>
        <v>2014</v>
      </c>
    </row>
    <row r="2365" spans="1:19" ht="46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s="17">
        <f t="shared" si="180"/>
        <v>0</v>
      </c>
      <c r="G2365" t="s">
        <v>8219</v>
      </c>
      <c r="H2365" t="s">
        <v>8223</v>
      </c>
      <c r="I2365" t="s">
        <v>8245</v>
      </c>
      <c r="J2365">
        <v>1451348200</v>
      </c>
      <c r="K2365" s="10">
        <v>1447460200</v>
      </c>
      <c r="L2365" s="15">
        <f t="shared" si="181"/>
        <v>42322.011574074073</v>
      </c>
      <c r="M2365" t="b">
        <v>0</v>
      </c>
      <c r="N2365">
        <v>0</v>
      </c>
      <c r="O2365" t="b">
        <v>0</v>
      </c>
      <c r="P2365" t="s">
        <v>8270</v>
      </c>
      <c r="Q2365" t="str">
        <f t="shared" si="182"/>
        <v>technology</v>
      </c>
      <c r="R2365" t="str">
        <f t="shared" si="183"/>
        <v>web</v>
      </c>
      <c r="S2365">
        <f t="shared" si="184"/>
        <v>2015</v>
      </c>
    </row>
    <row r="2366" spans="1:19" ht="3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s="17">
        <f t="shared" si="180"/>
        <v>0</v>
      </c>
      <c r="G2366" t="s">
        <v>8219</v>
      </c>
      <c r="H2366" t="s">
        <v>8223</v>
      </c>
      <c r="I2366" t="s">
        <v>8245</v>
      </c>
      <c r="J2366">
        <v>1445898356</v>
      </c>
      <c r="K2366" s="10">
        <v>1441146356</v>
      </c>
      <c r="L2366" s="15">
        <f t="shared" si="181"/>
        <v>42248.934675925921</v>
      </c>
      <c r="M2366" t="b">
        <v>0</v>
      </c>
      <c r="N2366">
        <v>0</v>
      </c>
      <c r="O2366" t="b">
        <v>0</v>
      </c>
      <c r="P2366" t="s">
        <v>8270</v>
      </c>
      <c r="Q2366" t="str">
        <f t="shared" si="182"/>
        <v>technology</v>
      </c>
      <c r="R2366" t="str">
        <f t="shared" si="183"/>
        <v>web</v>
      </c>
      <c r="S2366">
        <f t="shared" si="184"/>
        <v>2015</v>
      </c>
    </row>
    <row r="2367" spans="1:19" ht="46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s="17">
        <f t="shared" si="180"/>
        <v>0</v>
      </c>
      <c r="G2367" t="s">
        <v>8219</v>
      </c>
      <c r="H2367" t="s">
        <v>8236</v>
      </c>
      <c r="I2367" t="s">
        <v>8248</v>
      </c>
      <c r="J2367">
        <v>1453071600</v>
      </c>
      <c r="K2367" s="10">
        <v>1449596425</v>
      </c>
      <c r="L2367" s="15">
        <f t="shared" si="181"/>
        <v>42346.736400462964</v>
      </c>
      <c r="M2367" t="b">
        <v>0</v>
      </c>
      <c r="N2367">
        <v>0</v>
      </c>
      <c r="O2367" t="b">
        <v>0</v>
      </c>
      <c r="P2367" t="s">
        <v>8270</v>
      </c>
      <c r="Q2367" t="str">
        <f t="shared" si="182"/>
        <v>technology</v>
      </c>
      <c r="R2367" t="str">
        <f t="shared" si="183"/>
        <v>web</v>
      </c>
      <c r="S2367">
        <f t="shared" si="184"/>
        <v>2015</v>
      </c>
    </row>
    <row r="2368" spans="1:19" ht="46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s="17">
        <f t="shared" si="180"/>
        <v>0.1052</v>
      </c>
      <c r="G2368" t="s">
        <v>8219</v>
      </c>
      <c r="H2368" t="s">
        <v>8224</v>
      </c>
      <c r="I2368" t="s">
        <v>8246</v>
      </c>
      <c r="J2368">
        <v>1445431533</v>
      </c>
      <c r="K2368" s="10">
        <v>1442839533</v>
      </c>
      <c r="L2368" s="15">
        <f t="shared" si="181"/>
        <v>42268.531631944439</v>
      </c>
      <c r="M2368" t="b">
        <v>0</v>
      </c>
      <c r="N2368">
        <v>27</v>
      </c>
      <c r="O2368" t="b">
        <v>0</v>
      </c>
      <c r="P2368" t="s">
        <v>8270</v>
      </c>
      <c r="Q2368" t="str">
        <f t="shared" si="182"/>
        <v>technology</v>
      </c>
      <c r="R2368" t="str">
        <f t="shared" si="183"/>
        <v>web</v>
      </c>
      <c r="S2368">
        <f t="shared" si="184"/>
        <v>2015</v>
      </c>
    </row>
    <row r="2369" spans="1:19" ht="46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s="17">
        <f t="shared" si="180"/>
        <v>1.34E-2</v>
      </c>
      <c r="G2369" t="s">
        <v>8219</v>
      </c>
      <c r="H2369" t="s">
        <v>8223</v>
      </c>
      <c r="I2369" t="s">
        <v>8245</v>
      </c>
      <c r="J2369">
        <v>1461622616</v>
      </c>
      <c r="K2369" s="10">
        <v>1456442216</v>
      </c>
      <c r="L2369" s="15">
        <f t="shared" si="181"/>
        <v>42425.970092592594</v>
      </c>
      <c r="M2369" t="b">
        <v>0</v>
      </c>
      <c r="N2369">
        <v>14</v>
      </c>
      <c r="O2369" t="b">
        <v>0</v>
      </c>
      <c r="P2369" t="s">
        <v>8270</v>
      </c>
      <c r="Q2369" t="str">
        <f t="shared" si="182"/>
        <v>technology</v>
      </c>
      <c r="R2369" t="str">
        <f t="shared" si="183"/>
        <v>web</v>
      </c>
      <c r="S2369">
        <f t="shared" si="184"/>
        <v>2016</v>
      </c>
    </row>
    <row r="2370" spans="1:19" ht="46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s="17">
        <f t="shared" si="180"/>
        <v>2.5000000000000001E-3</v>
      </c>
      <c r="G2370" t="s">
        <v>8219</v>
      </c>
      <c r="H2370" t="s">
        <v>8223</v>
      </c>
      <c r="I2370" t="s">
        <v>8245</v>
      </c>
      <c r="J2370">
        <v>1429028365</v>
      </c>
      <c r="K2370" s="10">
        <v>1425143965</v>
      </c>
      <c r="L2370" s="15">
        <f t="shared" si="181"/>
        <v>42063.721817129626</v>
      </c>
      <c r="M2370" t="b">
        <v>0</v>
      </c>
      <c r="N2370">
        <v>2</v>
      </c>
      <c r="O2370" t="b">
        <v>0</v>
      </c>
      <c r="P2370" t="s">
        <v>8270</v>
      </c>
      <c r="Q2370" t="str">
        <f t="shared" si="182"/>
        <v>technology</v>
      </c>
      <c r="R2370" t="str">
        <f t="shared" si="183"/>
        <v>web</v>
      </c>
      <c r="S2370">
        <f t="shared" si="184"/>
        <v>2015</v>
      </c>
    </row>
    <row r="2371" spans="1:19" ht="46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s="17">
        <f t="shared" ref="F2371:F2434" si="185">E2371/D2371</f>
        <v>0</v>
      </c>
      <c r="G2371" t="s">
        <v>8219</v>
      </c>
      <c r="H2371" t="s">
        <v>8223</v>
      </c>
      <c r="I2371" t="s">
        <v>8245</v>
      </c>
      <c r="J2371">
        <v>1455132611</v>
      </c>
      <c r="K2371" s="10">
        <v>1452540611</v>
      </c>
      <c r="L2371" s="15">
        <f t="shared" ref="L2371:L2434" si="186">(K2371/86400)+ DATE(1970,1,1)</f>
        <v>42380.812627314815</v>
      </c>
      <c r="M2371" t="b">
        <v>0</v>
      </c>
      <c r="N2371">
        <v>0</v>
      </c>
      <c r="O2371" t="b">
        <v>0</v>
      </c>
      <c r="P2371" t="s">
        <v>8270</v>
      </c>
      <c r="Q2371" t="str">
        <f t="shared" ref="Q2371:Q2434" si="187">LEFT(P2371, SEARCH("/",P2371)-1)</f>
        <v>technology</v>
      </c>
      <c r="R2371" t="str">
        <f t="shared" ref="R2371:R2434" si="188">RIGHT(P2371,LEN(P2371)-FIND("/",P2371))</f>
        <v>web</v>
      </c>
      <c r="S2371">
        <f t="shared" ref="S2371:S2434" si="189">YEAR(L2371)</f>
        <v>2016</v>
      </c>
    </row>
    <row r="2372" spans="1:19" ht="46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s="17">
        <f t="shared" si="185"/>
        <v>3.2799999999999999E-3</v>
      </c>
      <c r="G2372" t="s">
        <v>8219</v>
      </c>
      <c r="H2372" t="s">
        <v>8223</v>
      </c>
      <c r="I2372" t="s">
        <v>8245</v>
      </c>
      <c r="J2372">
        <v>1418877141</v>
      </c>
      <c r="K2372" s="10">
        <v>1416285141</v>
      </c>
      <c r="L2372" s="15">
        <f t="shared" si="186"/>
        <v>41961.18913194444</v>
      </c>
      <c r="M2372" t="b">
        <v>0</v>
      </c>
      <c r="N2372">
        <v>4</v>
      </c>
      <c r="O2372" t="b">
        <v>0</v>
      </c>
      <c r="P2372" t="s">
        <v>8270</v>
      </c>
      <c r="Q2372" t="str">
        <f t="shared" si="187"/>
        <v>technology</v>
      </c>
      <c r="R2372" t="str">
        <f t="shared" si="188"/>
        <v>web</v>
      </c>
      <c r="S2372">
        <f t="shared" si="189"/>
        <v>2014</v>
      </c>
    </row>
    <row r="2373" spans="1:19" ht="46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s="17">
        <f t="shared" si="185"/>
        <v>0</v>
      </c>
      <c r="G2373" t="s">
        <v>8219</v>
      </c>
      <c r="H2373" t="s">
        <v>8223</v>
      </c>
      <c r="I2373" t="s">
        <v>8245</v>
      </c>
      <c r="J2373">
        <v>1435257596</v>
      </c>
      <c r="K2373" s="10">
        <v>1432665596</v>
      </c>
      <c r="L2373" s="15">
        <f t="shared" si="186"/>
        <v>42150.777731481481</v>
      </c>
      <c r="M2373" t="b">
        <v>0</v>
      </c>
      <c r="N2373">
        <v>0</v>
      </c>
      <c r="O2373" t="b">
        <v>0</v>
      </c>
      <c r="P2373" t="s">
        <v>8270</v>
      </c>
      <c r="Q2373" t="str">
        <f t="shared" si="187"/>
        <v>technology</v>
      </c>
      <c r="R2373" t="str">
        <f t="shared" si="188"/>
        <v>web</v>
      </c>
      <c r="S2373">
        <f t="shared" si="189"/>
        <v>2015</v>
      </c>
    </row>
    <row r="2374" spans="1:19" ht="46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s="17">
        <f t="shared" si="185"/>
        <v>3.272727272727273E-2</v>
      </c>
      <c r="G2374" t="s">
        <v>8219</v>
      </c>
      <c r="H2374" t="s">
        <v>8225</v>
      </c>
      <c r="I2374" t="s">
        <v>8247</v>
      </c>
      <c r="J2374">
        <v>1429839571</v>
      </c>
      <c r="K2374" s="10">
        <v>1427247571</v>
      </c>
      <c r="L2374" s="15">
        <f t="shared" si="186"/>
        <v>42088.069108796291</v>
      </c>
      <c r="M2374" t="b">
        <v>0</v>
      </c>
      <c r="N2374">
        <v>6</v>
      </c>
      <c r="O2374" t="b">
        <v>0</v>
      </c>
      <c r="P2374" t="s">
        <v>8270</v>
      </c>
      <c r="Q2374" t="str">
        <f t="shared" si="187"/>
        <v>technology</v>
      </c>
      <c r="R2374" t="str">
        <f t="shared" si="188"/>
        <v>web</v>
      </c>
      <c r="S2374">
        <f t="shared" si="189"/>
        <v>2015</v>
      </c>
    </row>
    <row r="2375" spans="1:19" ht="3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s="17">
        <f t="shared" si="185"/>
        <v>5.8823529411764708E-5</v>
      </c>
      <c r="G2375" t="s">
        <v>8219</v>
      </c>
      <c r="H2375" t="s">
        <v>8234</v>
      </c>
      <c r="I2375" t="s">
        <v>8254</v>
      </c>
      <c r="J2375">
        <v>1440863624</v>
      </c>
      <c r="K2375" s="10">
        <v>1438271624</v>
      </c>
      <c r="L2375" s="15">
        <f t="shared" si="186"/>
        <v>42215.662314814814</v>
      </c>
      <c r="M2375" t="b">
        <v>0</v>
      </c>
      <c r="N2375">
        <v>1</v>
      </c>
      <c r="O2375" t="b">
        <v>0</v>
      </c>
      <c r="P2375" t="s">
        <v>8270</v>
      </c>
      <c r="Q2375" t="str">
        <f t="shared" si="187"/>
        <v>technology</v>
      </c>
      <c r="R2375" t="str">
        <f t="shared" si="188"/>
        <v>web</v>
      </c>
      <c r="S2375">
        <f t="shared" si="189"/>
        <v>2015</v>
      </c>
    </row>
    <row r="2376" spans="1:19" ht="46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s="17">
        <f t="shared" si="185"/>
        <v>4.5454545454545455E-4</v>
      </c>
      <c r="G2376" t="s">
        <v>8219</v>
      </c>
      <c r="H2376" t="s">
        <v>8223</v>
      </c>
      <c r="I2376" t="s">
        <v>8245</v>
      </c>
      <c r="J2376">
        <v>1423772060</v>
      </c>
      <c r="K2376" s="10">
        <v>1421180060</v>
      </c>
      <c r="L2376" s="15">
        <f t="shared" si="186"/>
        <v>42017.843287037038</v>
      </c>
      <c r="M2376" t="b">
        <v>0</v>
      </c>
      <c r="N2376">
        <v>1</v>
      </c>
      <c r="O2376" t="b">
        <v>0</v>
      </c>
      <c r="P2376" t="s">
        <v>8270</v>
      </c>
      <c r="Q2376" t="str">
        <f t="shared" si="187"/>
        <v>technology</v>
      </c>
      <c r="R2376" t="str">
        <f t="shared" si="188"/>
        <v>web</v>
      </c>
      <c r="S2376">
        <f t="shared" si="189"/>
        <v>2015</v>
      </c>
    </row>
    <row r="2377" spans="1:19" ht="46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s="17">
        <f t="shared" si="185"/>
        <v>0</v>
      </c>
      <c r="G2377" t="s">
        <v>8219</v>
      </c>
      <c r="H2377" t="s">
        <v>8223</v>
      </c>
      <c r="I2377" t="s">
        <v>8245</v>
      </c>
      <c r="J2377">
        <v>1473451437</v>
      </c>
      <c r="K2377" s="10">
        <v>1470859437</v>
      </c>
      <c r="L2377" s="15">
        <f t="shared" si="186"/>
        <v>42592.836076388892</v>
      </c>
      <c r="M2377" t="b">
        <v>0</v>
      </c>
      <c r="N2377">
        <v>0</v>
      </c>
      <c r="O2377" t="b">
        <v>0</v>
      </c>
      <c r="P2377" t="s">
        <v>8270</v>
      </c>
      <c r="Q2377" t="str">
        <f t="shared" si="187"/>
        <v>technology</v>
      </c>
      <c r="R2377" t="str">
        <f t="shared" si="188"/>
        <v>web</v>
      </c>
      <c r="S2377">
        <f t="shared" si="189"/>
        <v>2016</v>
      </c>
    </row>
    <row r="2378" spans="1:19" ht="46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s="17">
        <f t="shared" si="185"/>
        <v>0.10877666666666666</v>
      </c>
      <c r="G2378" t="s">
        <v>8219</v>
      </c>
      <c r="H2378" t="s">
        <v>8223</v>
      </c>
      <c r="I2378" t="s">
        <v>8245</v>
      </c>
      <c r="J2378">
        <v>1449785566</v>
      </c>
      <c r="K2378" s="10">
        <v>1447193566</v>
      </c>
      <c r="L2378" s="15">
        <f t="shared" si="186"/>
        <v>42318.925532407404</v>
      </c>
      <c r="M2378" t="b">
        <v>0</v>
      </c>
      <c r="N2378">
        <v>4</v>
      </c>
      <c r="O2378" t="b">
        <v>0</v>
      </c>
      <c r="P2378" t="s">
        <v>8270</v>
      </c>
      <c r="Q2378" t="str">
        <f t="shared" si="187"/>
        <v>technology</v>
      </c>
      <c r="R2378" t="str">
        <f t="shared" si="188"/>
        <v>web</v>
      </c>
      <c r="S2378">
        <f t="shared" si="189"/>
        <v>2015</v>
      </c>
    </row>
    <row r="2379" spans="1:19" ht="46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s="17">
        <f t="shared" si="185"/>
        <v>0</v>
      </c>
      <c r="G2379" t="s">
        <v>8219</v>
      </c>
      <c r="H2379" t="s">
        <v>8228</v>
      </c>
      <c r="I2379" t="s">
        <v>8250</v>
      </c>
      <c r="J2379">
        <v>1480110783</v>
      </c>
      <c r="K2379" s="10">
        <v>1477515183</v>
      </c>
      <c r="L2379" s="15">
        <f t="shared" si="186"/>
        <v>42669.870173611111</v>
      </c>
      <c r="M2379" t="b">
        <v>0</v>
      </c>
      <c r="N2379">
        <v>0</v>
      </c>
      <c r="O2379" t="b">
        <v>0</v>
      </c>
      <c r="P2379" t="s">
        <v>8270</v>
      </c>
      <c r="Q2379" t="str">
        <f t="shared" si="187"/>
        <v>technology</v>
      </c>
      <c r="R2379" t="str">
        <f t="shared" si="188"/>
        <v>web</v>
      </c>
      <c r="S2379">
        <f t="shared" si="189"/>
        <v>2016</v>
      </c>
    </row>
    <row r="2380" spans="1:19" ht="3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s="17">
        <f t="shared" si="185"/>
        <v>0</v>
      </c>
      <c r="G2380" t="s">
        <v>8219</v>
      </c>
      <c r="H2380" t="s">
        <v>8223</v>
      </c>
      <c r="I2380" t="s">
        <v>8245</v>
      </c>
      <c r="J2380">
        <v>1440548330</v>
      </c>
      <c r="K2380" s="10">
        <v>1438042730</v>
      </c>
      <c r="L2380" s="15">
        <f t="shared" si="186"/>
        <v>42213.013078703705</v>
      </c>
      <c r="M2380" t="b">
        <v>0</v>
      </c>
      <c r="N2380">
        <v>0</v>
      </c>
      <c r="O2380" t="b">
        <v>0</v>
      </c>
      <c r="P2380" t="s">
        <v>8270</v>
      </c>
      <c r="Q2380" t="str">
        <f t="shared" si="187"/>
        <v>technology</v>
      </c>
      <c r="R2380" t="str">
        <f t="shared" si="188"/>
        <v>web</v>
      </c>
      <c r="S2380">
        <f t="shared" si="189"/>
        <v>2015</v>
      </c>
    </row>
    <row r="2381" spans="1:19" ht="3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s="17">
        <f t="shared" si="185"/>
        <v>0</v>
      </c>
      <c r="G2381" t="s">
        <v>8219</v>
      </c>
      <c r="H2381" t="s">
        <v>8223</v>
      </c>
      <c r="I2381" t="s">
        <v>8245</v>
      </c>
      <c r="J2381">
        <v>1444004616</v>
      </c>
      <c r="K2381" s="10">
        <v>1440116616</v>
      </c>
      <c r="L2381" s="15">
        <f t="shared" si="186"/>
        <v>42237.016388888893</v>
      </c>
      <c r="M2381" t="b">
        <v>0</v>
      </c>
      <c r="N2381">
        <v>0</v>
      </c>
      <c r="O2381" t="b">
        <v>0</v>
      </c>
      <c r="P2381" t="s">
        <v>8270</v>
      </c>
      <c r="Q2381" t="str">
        <f t="shared" si="187"/>
        <v>technology</v>
      </c>
      <c r="R2381" t="str">
        <f t="shared" si="188"/>
        <v>web</v>
      </c>
      <c r="S2381">
        <f t="shared" si="189"/>
        <v>2015</v>
      </c>
    </row>
    <row r="2382" spans="1:19" ht="46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s="17">
        <f t="shared" si="185"/>
        <v>3.6666666666666666E-3</v>
      </c>
      <c r="G2382" t="s">
        <v>8219</v>
      </c>
      <c r="H2382" t="s">
        <v>8223</v>
      </c>
      <c r="I2382" t="s">
        <v>8245</v>
      </c>
      <c r="J2382">
        <v>1443726142</v>
      </c>
      <c r="K2382" s="10">
        <v>1441134142</v>
      </c>
      <c r="L2382" s="15">
        <f t="shared" si="186"/>
        <v>42248.793310185181</v>
      </c>
      <c r="M2382" t="b">
        <v>0</v>
      </c>
      <c r="N2382">
        <v>3</v>
      </c>
      <c r="O2382" t="b">
        <v>0</v>
      </c>
      <c r="P2382" t="s">
        <v>8270</v>
      </c>
      <c r="Q2382" t="str">
        <f t="shared" si="187"/>
        <v>technology</v>
      </c>
      <c r="R2382" t="str">
        <f t="shared" si="188"/>
        <v>web</v>
      </c>
      <c r="S2382">
        <f t="shared" si="189"/>
        <v>2015</v>
      </c>
    </row>
    <row r="2383" spans="1:19" ht="3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s="17">
        <f t="shared" si="185"/>
        <v>1.8193398957730169E-2</v>
      </c>
      <c r="G2383" t="s">
        <v>8219</v>
      </c>
      <c r="H2383" t="s">
        <v>8223</v>
      </c>
      <c r="I2383" t="s">
        <v>8245</v>
      </c>
      <c r="J2383">
        <v>1428704848</v>
      </c>
      <c r="K2383" s="10">
        <v>1426112848</v>
      </c>
      <c r="L2383" s="15">
        <f t="shared" si="186"/>
        <v>42074.935740740737</v>
      </c>
      <c r="M2383" t="b">
        <v>0</v>
      </c>
      <c r="N2383">
        <v>7</v>
      </c>
      <c r="O2383" t="b">
        <v>0</v>
      </c>
      <c r="P2383" t="s">
        <v>8270</v>
      </c>
      <c r="Q2383" t="str">
        <f t="shared" si="187"/>
        <v>technology</v>
      </c>
      <c r="R2383" t="str">
        <f t="shared" si="188"/>
        <v>web</v>
      </c>
      <c r="S2383">
        <f t="shared" si="189"/>
        <v>2015</v>
      </c>
    </row>
    <row r="2384" spans="1:19" ht="46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s="17">
        <f t="shared" si="185"/>
        <v>2.5000000000000001E-2</v>
      </c>
      <c r="G2384" t="s">
        <v>8219</v>
      </c>
      <c r="H2384" t="s">
        <v>8223</v>
      </c>
      <c r="I2384" t="s">
        <v>8245</v>
      </c>
      <c r="J2384">
        <v>1438662603</v>
      </c>
      <c r="K2384" s="10">
        <v>1436502603</v>
      </c>
      <c r="L2384" s="15">
        <f t="shared" si="186"/>
        <v>42195.187534722223</v>
      </c>
      <c r="M2384" t="b">
        <v>0</v>
      </c>
      <c r="N2384">
        <v>2</v>
      </c>
      <c r="O2384" t="b">
        <v>0</v>
      </c>
      <c r="P2384" t="s">
        <v>8270</v>
      </c>
      <c r="Q2384" t="str">
        <f t="shared" si="187"/>
        <v>technology</v>
      </c>
      <c r="R2384" t="str">
        <f t="shared" si="188"/>
        <v>web</v>
      </c>
      <c r="S2384">
        <f t="shared" si="189"/>
        <v>2015</v>
      </c>
    </row>
    <row r="2385" spans="1:19" ht="46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s="17">
        <f t="shared" si="185"/>
        <v>4.3499999999999997E-2</v>
      </c>
      <c r="G2385" t="s">
        <v>8219</v>
      </c>
      <c r="H2385" t="s">
        <v>8227</v>
      </c>
      <c r="I2385" t="s">
        <v>8249</v>
      </c>
      <c r="J2385">
        <v>1424568107</v>
      </c>
      <c r="K2385" s="10">
        <v>1421976107</v>
      </c>
      <c r="L2385" s="15">
        <f t="shared" si="186"/>
        <v>42027.056793981479</v>
      </c>
      <c r="M2385" t="b">
        <v>0</v>
      </c>
      <c r="N2385">
        <v>3</v>
      </c>
      <c r="O2385" t="b">
        <v>0</v>
      </c>
      <c r="P2385" t="s">
        <v>8270</v>
      </c>
      <c r="Q2385" t="str">
        <f t="shared" si="187"/>
        <v>technology</v>
      </c>
      <c r="R2385" t="str">
        <f t="shared" si="188"/>
        <v>web</v>
      </c>
      <c r="S2385">
        <f t="shared" si="189"/>
        <v>2015</v>
      </c>
    </row>
    <row r="2386" spans="1:19" ht="46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s="17">
        <f t="shared" si="185"/>
        <v>8.0000000000000002E-3</v>
      </c>
      <c r="G2386" t="s">
        <v>8219</v>
      </c>
      <c r="H2386" t="s">
        <v>8223</v>
      </c>
      <c r="I2386" t="s">
        <v>8245</v>
      </c>
      <c r="J2386">
        <v>1415932643</v>
      </c>
      <c r="K2386" s="10">
        <v>1413337043</v>
      </c>
      <c r="L2386" s="15">
        <f t="shared" si="186"/>
        <v>41927.067627314813</v>
      </c>
      <c r="M2386" t="b">
        <v>0</v>
      </c>
      <c r="N2386">
        <v>8</v>
      </c>
      <c r="O2386" t="b">
        <v>0</v>
      </c>
      <c r="P2386" t="s">
        <v>8270</v>
      </c>
      <c r="Q2386" t="str">
        <f t="shared" si="187"/>
        <v>technology</v>
      </c>
      <c r="R2386" t="str">
        <f t="shared" si="188"/>
        <v>web</v>
      </c>
      <c r="S2386">
        <f t="shared" si="189"/>
        <v>2014</v>
      </c>
    </row>
    <row r="2387" spans="1:19" ht="46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s="17">
        <f t="shared" si="185"/>
        <v>1.2123076923076924E-2</v>
      </c>
      <c r="G2387" t="s">
        <v>8219</v>
      </c>
      <c r="H2387" t="s">
        <v>8223</v>
      </c>
      <c r="I2387" t="s">
        <v>8245</v>
      </c>
      <c r="J2387">
        <v>1438793432</v>
      </c>
      <c r="K2387" s="10">
        <v>1436201432</v>
      </c>
      <c r="L2387" s="15">
        <f t="shared" si="186"/>
        <v>42191.70175925926</v>
      </c>
      <c r="M2387" t="b">
        <v>0</v>
      </c>
      <c r="N2387">
        <v>7</v>
      </c>
      <c r="O2387" t="b">
        <v>0</v>
      </c>
      <c r="P2387" t="s">
        <v>8270</v>
      </c>
      <c r="Q2387" t="str">
        <f t="shared" si="187"/>
        <v>technology</v>
      </c>
      <c r="R2387" t="str">
        <f t="shared" si="188"/>
        <v>web</v>
      </c>
      <c r="S2387">
        <f t="shared" si="189"/>
        <v>2015</v>
      </c>
    </row>
    <row r="2388" spans="1:19" ht="46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s="17">
        <f t="shared" si="185"/>
        <v>0</v>
      </c>
      <c r="G2388" t="s">
        <v>8219</v>
      </c>
      <c r="H2388" t="s">
        <v>8228</v>
      </c>
      <c r="I2388" t="s">
        <v>8250</v>
      </c>
      <c r="J2388">
        <v>1420920424</v>
      </c>
      <c r="K2388" s="10">
        <v>1415736424</v>
      </c>
      <c r="L2388" s="15">
        <f t="shared" si="186"/>
        <v>41954.838240740741</v>
      </c>
      <c r="M2388" t="b">
        <v>0</v>
      </c>
      <c r="N2388">
        <v>0</v>
      </c>
      <c r="O2388" t="b">
        <v>0</v>
      </c>
      <c r="P2388" t="s">
        <v>8270</v>
      </c>
      <c r="Q2388" t="str">
        <f t="shared" si="187"/>
        <v>technology</v>
      </c>
      <c r="R2388" t="str">
        <f t="shared" si="188"/>
        <v>web</v>
      </c>
      <c r="S2388">
        <f t="shared" si="189"/>
        <v>2014</v>
      </c>
    </row>
    <row r="2389" spans="1:19" ht="46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s="17">
        <f t="shared" si="185"/>
        <v>6.8399999999999997E-3</v>
      </c>
      <c r="G2389" t="s">
        <v>8219</v>
      </c>
      <c r="H2389" t="s">
        <v>8223</v>
      </c>
      <c r="I2389" t="s">
        <v>8245</v>
      </c>
      <c r="J2389">
        <v>1469199740</v>
      </c>
      <c r="K2389" s="10">
        <v>1465311740</v>
      </c>
      <c r="L2389" s="15">
        <f t="shared" si="186"/>
        <v>42528.626620370371</v>
      </c>
      <c r="M2389" t="b">
        <v>0</v>
      </c>
      <c r="N2389">
        <v>3</v>
      </c>
      <c r="O2389" t="b">
        <v>0</v>
      </c>
      <c r="P2389" t="s">
        <v>8270</v>
      </c>
      <c r="Q2389" t="str">
        <f t="shared" si="187"/>
        <v>technology</v>
      </c>
      <c r="R2389" t="str">
        <f t="shared" si="188"/>
        <v>web</v>
      </c>
      <c r="S2389">
        <f t="shared" si="189"/>
        <v>2016</v>
      </c>
    </row>
    <row r="2390" spans="1:19" ht="46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s="17">
        <f t="shared" si="185"/>
        <v>1.2513513513513513E-2</v>
      </c>
      <c r="G2390" t="s">
        <v>8219</v>
      </c>
      <c r="H2390" t="s">
        <v>8223</v>
      </c>
      <c r="I2390" t="s">
        <v>8245</v>
      </c>
      <c r="J2390">
        <v>1421350140</v>
      </c>
      <c r="K2390" s="10">
        <v>1418761759</v>
      </c>
      <c r="L2390" s="15">
        <f t="shared" si="186"/>
        <v>41989.853692129633</v>
      </c>
      <c r="M2390" t="b">
        <v>0</v>
      </c>
      <c r="N2390">
        <v>8</v>
      </c>
      <c r="O2390" t="b">
        <v>0</v>
      </c>
      <c r="P2390" t="s">
        <v>8270</v>
      </c>
      <c r="Q2390" t="str">
        <f t="shared" si="187"/>
        <v>technology</v>
      </c>
      <c r="R2390" t="str">
        <f t="shared" si="188"/>
        <v>web</v>
      </c>
      <c r="S2390">
        <f t="shared" si="189"/>
        <v>2014</v>
      </c>
    </row>
    <row r="2391" spans="1:19" ht="46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s="17">
        <f t="shared" si="185"/>
        <v>1.8749999999999999E-3</v>
      </c>
      <c r="G2391" t="s">
        <v>8219</v>
      </c>
      <c r="H2391" t="s">
        <v>8229</v>
      </c>
      <c r="I2391" t="s">
        <v>8248</v>
      </c>
      <c r="J2391">
        <v>1437861540</v>
      </c>
      <c r="K2391" s="10">
        <v>1435160452</v>
      </c>
      <c r="L2391" s="15">
        <f t="shared" si="186"/>
        <v>42179.653379629628</v>
      </c>
      <c r="M2391" t="b">
        <v>0</v>
      </c>
      <c r="N2391">
        <v>1</v>
      </c>
      <c r="O2391" t="b">
        <v>0</v>
      </c>
      <c r="P2391" t="s">
        <v>8270</v>
      </c>
      <c r="Q2391" t="str">
        <f t="shared" si="187"/>
        <v>technology</v>
      </c>
      <c r="R2391" t="str">
        <f t="shared" si="188"/>
        <v>web</v>
      </c>
      <c r="S2391">
        <f t="shared" si="189"/>
        <v>2015</v>
      </c>
    </row>
    <row r="2392" spans="1:19" ht="46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s="17">
        <f t="shared" si="185"/>
        <v>0</v>
      </c>
      <c r="G2392" t="s">
        <v>8219</v>
      </c>
      <c r="H2392" t="s">
        <v>8225</v>
      </c>
      <c r="I2392" t="s">
        <v>8247</v>
      </c>
      <c r="J2392">
        <v>1420352264</v>
      </c>
      <c r="K2392" s="10">
        <v>1416896264</v>
      </c>
      <c r="L2392" s="15">
        <f t="shared" si="186"/>
        <v>41968.262314814812</v>
      </c>
      <c r="M2392" t="b">
        <v>0</v>
      </c>
      <c r="N2392">
        <v>0</v>
      </c>
      <c r="O2392" t="b">
        <v>0</v>
      </c>
      <c r="P2392" t="s">
        <v>8270</v>
      </c>
      <c r="Q2392" t="str">
        <f t="shared" si="187"/>
        <v>technology</v>
      </c>
      <c r="R2392" t="str">
        <f t="shared" si="188"/>
        <v>web</v>
      </c>
      <c r="S2392">
        <f t="shared" si="189"/>
        <v>2014</v>
      </c>
    </row>
    <row r="2393" spans="1:19" ht="3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s="17">
        <f t="shared" si="185"/>
        <v>1.25E-3</v>
      </c>
      <c r="G2393" t="s">
        <v>8219</v>
      </c>
      <c r="H2393" t="s">
        <v>8223</v>
      </c>
      <c r="I2393" t="s">
        <v>8245</v>
      </c>
      <c r="J2393">
        <v>1427825044</v>
      </c>
      <c r="K2393" s="10">
        <v>1425236644</v>
      </c>
      <c r="L2393" s="15">
        <f t="shared" si="186"/>
        <v>42064.794490740736</v>
      </c>
      <c r="M2393" t="b">
        <v>0</v>
      </c>
      <c r="N2393">
        <v>1</v>
      </c>
      <c r="O2393" t="b">
        <v>0</v>
      </c>
      <c r="P2393" t="s">
        <v>8270</v>
      </c>
      <c r="Q2393" t="str">
        <f t="shared" si="187"/>
        <v>technology</v>
      </c>
      <c r="R2393" t="str">
        <f t="shared" si="188"/>
        <v>web</v>
      </c>
      <c r="S2393">
        <f t="shared" si="189"/>
        <v>2015</v>
      </c>
    </row>
    <row r="2394" spans="1:19" ht="46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s="17">
        <f t="shared" si="185"/>
        <v>0</v>
      </c>
      <c r="G2394" t="s">
        <v>8219</v>
      </c>
      <c r="H2394" t="s">
        <v>8223</v>
      </c>
      <c r="I2394" t="s">
        <v>8245</v>
      </c>
      <c r="J2394">
        <v>1446087223</v>
      </c>
      <c r="K2394" s="10">
        <v>1443495223</v>
      </c>
      <c r="L2394" s="15">
        <f t="shared" si="186"/>
        <v>42276.120636574073</v>
      </c>
      <c r="M2394" t="b">
        <v>0</v>
      </c>
      <c r="N2394">
        <v>0</v>
      </c>
      <c r="O2394" t="b">
        <v>0</v>
      </c>
      <c r="P2394" t="s">
        <v>8270</v>
      </c>
      <c r="Q2394" t="str">
        <f t="shared" si="187"/>
        <v>technology</v>
      </c>
      <c r="R2394" t="str">
        <f t="shared" si="188"/>
        <v>web</v>
      </c>
      <c r="S2394">
        <f t="shared" si="189"/>
        <v>2015</v>
      </c>
    </row>
    <row r="2395" spans="1:19" ht="46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s="17">
        <f t="shared" si="185"/>
        <v>5.0000000000000001E-4</v>
      </c>
      <c r="G2395" t="s">
        <v>8219</v>
      </c>
      <c r="H2395" t="s">
        <v>8223</v>
      </c>
      <c r="I2395" t="s">
        <v>8245</v>
      </c>
      <c r="J2395">
        <v>1439048017</v>
      </c>
      <c r="K2395" s="10">
        <v>1436456017</v>
      </c>
      <c r="L2395" s="15">
        <f t="shared" si="186"/>
        <v>42194.648344907408</v>
      </c>
      <c r="M2395" t="b">
        <v>0</v>
      </c>
      <c r="N2395">
        <v>1</v>
      </c>
      <c r="O2395" t="b">
        <v>0</v>
      </c>
      <c r="P2395" t="s">
        <v>8270</v>
      </c>
      <c r="Q2395" t="str">
        <f t="shared" si="187"/>
        <v>technology</v>
      </c>
      <c r="R2395" t="str">
        <f t="shared" si="188"/>
        <v>web</v>
      </c>
      <c r="S2395">
        <f t="shared" si="189"/>
        <v>2015</v>
      </c>
    </row>
    <row r="2396" spans="1:19" ht="46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s="17">
        <f t="shared" si="185"/>
        <v>5.9999999999999995E-4</v>
      </c>
      <c r="G2396" t="s">
        <v>8219</v>
      </c>
      <c r="H2396" t="s">
        <v>8240</v>
      </c>
      <c r="I2396" t="s">
        <v>8248</v>
      </c>
      <c r="J2396">
        <v>1424940093</v>
      </c>
      <c r="K2396" s="10">
        <v>1422348093</v>
      </c>
      <c r="L2396" s="15">
        <f t="shared" si="186"/>
        <v>42031.362187499995</v>
      </c>
      <c r="M2396" t="b">
        <v>0</v>
      </c>
      <c r="N2396">
        <v>2</v>
      </c>
      <c r="O2396" t="b">
        <v>0</v>
      </c>
      <c r="P2396" t="s">
        <v>8270</v>
      </c>
      <c r="Q2396" t="str">
        <f t="shared" si="187"/>
        <v>technology</v>
      </c>
      <c r="R2396" t="str">
        <f t="shared" si="188"/>
        <v>web</v>
      </c>
      <c r="S2396">
        <f t="shared" si="189"/>
        <v>2015</v>
      </c>
    </row>
    <row r="2397" spans="1:19" ht="46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s="17">
        <f t="shared" si="185"/>
        <v>0</v>
      </c>
      <c r="G2397" t="s">
        <v>8219</v>
      </c>
      <c r="H2397" t="s">
        <v>8223</v>
      </c>
      <c r="I2397" t="s">
        <v>8245</v>
      </c>
      <c r="J2397">
        <v>1484038620</v>
      </c>
      <c r="K2397" s="10">
        <v>1481597687</v>
      </c>
      <c r="L2397" s="15">
        <f t="shared" si="186"/>
        <v>42717.121377314819</v>
      </c>
      <c r="M2397" t="b">
        <v>0</v>
      </c>
      <c r="N2397">
        <v>0</v>
      </c>
      <c r="O2397" t="b">
        <v>0</v>
      </c>
      <c r="P2397" t="s">
        <v>8270</v>
      </c>
      <c r="Q2397" t="str">
        <f t="shared" si="187"/>
        <v>technology</v>
      </c>
      <c r="R2397" t="str">
        <f t="shared" si="188"/>
        <v>web</v>
      </c>
      <c r="S2397">
        <f t="shared" si="189"/>
        <v>2016</v>
      </c>
    </row>
    <row r="2398" spans="1:19" ht="46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s="17">
        <f t="shared" si="185"/>
        <v>2E-3</v>
      </c>
      <c r="G2398" t="s">
        <v>8219</v>
      </c>
      <c r="H2398" t="s">
        <v>8239</v>
      </c>
      <c r="I2398" t="s">
        <v>8256</v>
      </c>
      <c r="J2398">
        <v>1444940558</v>
      </c>
      <c r="K2398" s="10">
        <v>1442348558</v>
      </c>
      <c r="L2398" s="15">
        <f t="shared" si="186"/>
        <v>42262.849050925928</v>
      </c>
      <c r="M2398" t="b">
        <v>0</v>
      </c>
      <c r="N2398">
        <v>1</v>
      </c>
      <c r="O2398" t="b">
        <v>0</v>
      </c>
      <c r="P2398" t="s">
        <v>8270</v>
      </c>
      <c r="Q2398" t="str">
        <f t="shared" si="187"/>
        <v>technology</v>
      </c>
      <c r="R2398" t="str">
        <f t="shared" si="188"/>
        <v>web</v>
      </c>
      <c r="S2398">
        <f t="shared" si="189"/>
        <v>2015</v>
      </c>
    </row>
    <row r="2399" spans="1:19" ht="46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s="17">
        <f t="shared" si="185"/>
        <v>0</v>
      </c>
      <c r="G2399" t="s">
        <v>8219</v>
      </c>
      <c r="H2399" t="s">
        <v>8223</v>
      </c>
      <c r="I2399" t="s">
        <v>8245</v>
      </c>
      <c r="J2399">
        <v>1420233256</v>
      </c>
      <c r="K2399" s="10">
        <v>1417641256</v>
      </c>
      <c r="L2399" s="15">
        <f t="shared" si="186"/>
        <v>41976.88490740741</v>
      </c>
      <c r="M2399" t="b">
        <v>0</v>
      </c>
      <c r="N2399">
        <v>0</v>
      </c>
      <c r="O2399" t="b">
        <v>0</v>
      </c>
      <c r="P2399" t="s">
        <v>8270</v>
      </c>
      <c r="Q2399" t="str">
        <f t="shared" si="187"/>
        <v>technology</v>
      </c>
      <c r="R2399" t="str">
        <f t="shared" si="188"/>
        <v>web</v>
      </c>
      <c r="S2399">
        <f t="shared" si="189"/>
        <v>2014</v>
      </c>
    </row>
    <row r="2400" spans="1:19" ht="46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s="17">
        <f t="shared" si="185"/>
        <v>0</v>
      </c>
      <c r="G2400" t="s">
        <v>8219</v>
      </c>
      <c r="H2400" t="s">
        <v>8223</v>
      </c>
      <c r="I2400" t="s">
        <v>8245</v>
      </c>
      <c r="J2400">
        <v>1435874384</v>
      </c>
      <c r="K2400" s="10">
        <v>1433282384</v>
      </c>
      <c r="L2400" s="15">
        <f t="shared" si="186"/>
        <v>42157.916481481487</v>
      </c>
      <c r="M2400" t="b">
        <v>0</v>
      </c>
      <c r="N2400">
        <v>0</v>
      </c>
      <c r="O2400" t="b">
        <v>0</v>
      </c>
      <c r="P2400" t="s">
        <v>8270</v>
      </c>
      <c r="Q2400" t="str">
        <f t="shared" si="187"/>
        <v>technology</v>
      </c>
      <c r="R2400" t="str">
        <f t="shared" si="188"/>
        <v>web</v>
      </c>
      <c r="S2400">
        <f t="shared" si="189"/>
        <v>2015</v>
      </c>
    </row>
    <row r="2401" spans="1:19" ht="46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s="17">
        <f t="shared" si="185"/>
        <v>0</v>
      </c>
      <c r="G2401" t="s">
        <v>8219</v>
      </c>
      <c r="H2401" t="s">
        <v>8234</v>
      </c>
      <c r="I2401" t="s">
        <v>8254</v>
      </c>
      <c r="J2401">
        <v>1418934506</v>
      </c>
      <c r="K2401" s="10">
        <v>1415910506</v>
      </c>
      <c r="L2401" s="15">
        <f t="shared" si="186"/>
        <v>41956.853078703702</v>
      </c>
      <c r="M2401" t="b">
        <v>0</v>
      </c>
      <c r="N2401">
        <v>0</v>
      </c>
      <c r="O2401" t="b">
        <v>0</v>
      </c>
      <c r="P2401" t="s">
        <v>8270</v>
      </c>
      <c r="Q2401" t="str">
        <f t="shared" si="187"/>
        <v>technology</v>
      </c>
      <c r="R2401" t="str">
        <f t="shared" si="188"/>
        <v>web</v>
      </c>
      <c r="S2401">
        <f t="shared" si="189"/>
        <v>2014</v>
      </c>
    </row>
    <row r="2402" spans="1:19" ht="46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s="17">
        <f t="shared" si="185"/>
        <v>0</v>
      </c>
      <c r="G2402" t="s">
        <v>8219</v>
      </c>
      <c r="H2402" t="s">
        <v>8225</v>
      </c>
      <c r="I2402" t="s">
        <v>8247</v>
      </c>
      <c r="J2402">
        <v>1460615164</v>
      </c>
      <c r="K2402" s="10">
        <v>1458023164</v>
      </c>
      <c r="L2402" s="15">
        <f t="shared" si="186"/>
        <v>42444.268101851849</v>
      </c>
      <c r="M2402" t="b">
        <v>0</v>
      </c>
      <c r="N2402">
        <v>0</v>
      </c>
      <c r="O2402" t="b">
        <v>0</v>
      </c>
      <c r="P2402" t="s">
        <v>8270</v>
      </c>
      <c r="Q2402" t="str">
        <f t="shared" si="187"/>
        <v>technology</v>
      </c>
      <c r="R2402" t="str">
        <f t="shared" si="188"/>
        <v>web</v>
      </c>
      <c r="S2402">
        <f t="shared" si="189"/>
        <v>2016</v>
      </c>
    </row>
    <row r="2403" spans="1:19" ht="46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s="17">
        <f t="shared" si="185"/>
        <v>7.1785714285714283E-3</v>
      </c>
      <c r="G2403" t="s">
        <v>8220</v>
      </c>
      <c r="H2403" t="s">
        <v>8223</v>
      </c>
      <c r="I2403" t="s">
        <v>8245</v>
      </c>
      <c r="J2403">
        <v>1457207096</v>
      </c>
      <c r="K2403" s="10">
        <v>1452023096</v>
      </c>
      <c r="L2403" s="15">
        <f t="shared" si="186"/>
        <v>42374.822870370372</v>
      </c>
      <c r="M2403" t="b">
        <v>0</v>
      </c>
      <c r="N2403">
        <v>9</v>
      </c>
      <c r="O2403" t="b">
        <v>0</v>
      </c>
      <c r="P2403" t="s">
        <v>8282</v>
      </c>
      <c r="Q2403" t="str">
        <f t="shared" si="187"/>
        <v>food</v>
      </c>
      <c r="R2403" t="str">
        <f t="shared" si="188"/>
        <v>food trucks</v>
      </c>
      <c r="S2403">
        <f t="shared" si="189"/>
        <v>2016</v>
      </c>
    </row>
    <row r="2404" spans="1:19" ht="16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s="17">
        <f t="shared" si="185"/>
        <v>4.3333333333333331E-3</v>
      </c>
      <c r="G2404" t="s">
        <v>8220</v>
      </c>
      <c r="H2404" t="s">
        <v>8223</v>
      </c>
      <c r="I2404" t="s">
        <v>8245</v>
      </c>
      <c r="J2404">
        <v>1431533931</v>
      </c>
      <c r="K2404" s="10">
        <v>1428941931</v>
      </c>
      <c r="L2404" s="15">
        <f t="shared" si="186"/>
        <v>42107.679756944446</v>
      </c>
      <c r="M2404" t="b">
        <v>0</v>
      </c>
      <c r="N2404">
        <v>1</v>
      </c>
      <c r="O2404" t="b">
        <v>0</v>
      </c>
      <c r="P2404" t="s">
        <v>8282</v>
      </c>
      <c r="Q2404" t="str">
        <f t="shared" si="187"/>
        <v>food</v>
      </c>
      <c r="R2404" t="str">
        <f t="shared" si="188"/>
        <v>food trucks</v>
      </c>
      <c r="S2404">
        <f t="shared" si="189"/>
        <v>2015</v>
      </c>
    </row>
    <row r="2405" spans="1:19" ht="46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s="17">
        <f t="shared" si="185"/>
        <v>0.16833333333333333</v>
      </c>
      <c r="G2405" t="s">
        <v>8220</v>
      </c>
      <c r="H2405" t="s">
        <v>8224</v>
      </c>
      <c r="I2405" t="s">
        <v>8246</v>
      </c>
      <c r="J2405">
        <v>1459368658</v>
      </c>
      <c r="K2405" s="10">
        <v>1454188258</v>
      </c>
      <c r="L2405" s="15">
        <f t="shared" si="186"/>
        <v>42399.882615740746</v>
      </c>
      <c r="M2405" t="b">
        <v>0</v>
      </c>
      <c r="N2405">
        <v>12</v>
      </c>
      <c r="O2405" t="b">
        <v>0</v>
      </c>
      <c r="P2405" t="s">
        <v>8282</v>
      </c>
      <c r="Q2405" t="str">
        <f t="shared" si="187"/>
        <v>food</v>
      </c>
      <c r="R2405" t="str">
        <f t="shared" si="188"/>
        <v>food trucks</v>
      </c>
      <c r="S2405">
        <f t="shared" si="189"/>
        <v>2016</v>
      </c>
    </row>
    <row r="2406" spans="1:19" ht="46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s="17">
        <f t="shared" si="185"/>
        <v>0</v>
      </c>
      <c r="G2406" t="s">
        <v>8220</v>
      </c>
      <c r="H2406" t="s">
        <v>8223</v>
      </c>
      <c r="I2406" t="s">
        <v>8245</v>
      </c>
      <c r="J2406">
        <v>1451782607</v>
      </c>
      <c r="K2406" s="10">
        <v>1449190607</v>
      </c>
      <c r="L2406" s="15">
        <f t="shared" si="186"/>
        <v>42342.03943287037</v>
      </c>
      <c r="M2406" t="b">
        <v>0</v>
      </c>
      <c r="N2406">
        <v>0</v>
      </c>
      <c r="O2406" t="b">
        <v>0</v>
      </c>
      <c r="P2406" t="s">
        <v>8282</v>
      </c>
      <c r="Q2406" t="str">
        <f t="shared" si="187"/>
        <v>food</v>
      </c>
      <c r="R2406" t="str">
        <f t="shared" si="188"/>
        <v>food trucks</v>
      </c>
      <c r="S2406">
        <f t="shared" si="189"/>
        <v>2015</v>
      </c>
    </row>
    <row r="2407" spans="1:19" ht="3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s="17">
        <f t="shared" si="185"/>
        <v>0.22520000000000001</v>
      </c>
      <c r="G2407" t="s">
        <v>8220</v>
      </c>
      <c r="H2407" t="s">
        <v>8223</v>
      </c>
      <c r="I2407" t="s">
        <v>8245</v>
      </c>
      <c r="J2407">
        <v>1472911375</v>
      </c>
      <c r="K2407" s="10">
        <v>1471096975</v>
      </c>
      <c r="L2407" s="15">
        <f t="shared" si="186"/>
        <v>42595.585358796292</v>
      </c>
      <c r="M2407" t="b">
        <v>0</v>
      </c>
      <c r="N2407">
        <v>20</v>
      </c>
      <c r="O2407" t="b">
        <v>0</v>
      </c>
      <c r="P2407" t="s">
        <v>8282</v>
      </c>
      <c r="Q2407" t="str">
        <f t="shared" si="187"/>
        <v>food</v>
      </c>
      <c r="R2407" t="str">
        <f t="shared" si="188"/>
        <v>food trucks</v>
      </c>
      <c r="S2407">
        <f t="shared" si="189"/>
        <v>2016</v>
      </c>
    </row>
    <row r="2408" spans="1:19" ht="46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s="17">
        <f t="shared" si="185"/>
        <v>0.41384615384615386</v>
      </c>
      <c r="G2408" t="s">
        <v>8220</v>
      </c>
      <c r="H2408" t="s">
        <v>8223</v>
      </c>
      <c r="I2408" t="s">
        <v>8245</v>
      </c>
      <c r="J2408">
        <v>1421635190</v>
      </c>
      <c r="K2408" s="10">
        <v>1418179190</v>
      </c>
      <c r="L2408" s="15">
        <f t="shared" si="186"/>
        <v>41983.110995370371</v>
      </c>
      <c r="M2408" t="b">
        <v>0</v>
      </c>
      <c r="N2408">
        <v>16</v>
      </c>
      <c r="O2408" t="b">
        <v>0</v>
      </c>
      <c r="P2408" t="s">
        <v>8282</v>
      </c>
      <c r="Q2408" t="str">
        <f t="shared" si="187"/>
        <v>food</v>
      </c>
      <c r="R2408" t="str">
        <f t="shared" si="188"/>
        <v>food trucks</v>
      </c>
      <c r="S2408">
        <f t="shared" si="189"/>
        <v>2014</v>
      </c>
    </row>
    <row r="2409" spans="1:19" ht="6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s="17">
        <f t="shared" si="185"/>
        <v>0.25259090909090909</v>
      </c>
      <c r="G2409" t="s">
        <v>8220</v>
      </c>
      <c r="H2409" t="s">
        <v>8223</v>
      </c>
      <c r="I2409" t="s">
        <v>8245</v>
      </c>
      <c r="J2409">
        <v>1428732000</v>
      </c>
      <c r="K2409" s="10">
        <v>1426772928</v>
      </c>
      <c r="L2409" s="15">
        <f t="shared" si="186"/>
        <v>42082.575555555552</v>
      </c>
      <c r="M2409" t="b">
        <v>0</v>
      </c>
      <c r="N2409">
        <v>33</v>
      </c>
      <c r="O2409" t="b">
        <v>0</v>
      </c>
      <c r="P2409" t="s">
        <v>8282</v>
      </c>
      <c r="Q2409" t="str">
        <f t="shared" si="187"/>
        <v>food</v>
      </c>
      <c r="R2409" t="str">
        <f t="shared" si="188"/>
        <v>food trucks</v>
      </c>
      <c r="S2409">
        <f t="shared" si="189"/>
        <v>2015</v>
      </c>
    </row>
    <row r="2410" spans="1:19" ht="3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s="17">
        <f t="shared" si="185"/>
        <v>2E-3</v>
      </c>
      <c r="G2410" t="s">
        <v>8220</v>
      </c>
      <c r="H2410" t="s">
        <v>8223</v>
      </c>
      <c r="I2410" t="s">
        <v>8245</v>
      </c>
      <c r="J2410">
        <v>1415247757</v>
      </c>
      <c r="K2410" s="10">
        <v>1412652157</v>
      </c>
      <c r="L2410" s="15">
        <f t="shared" si="186"/>
        <v>41919.140706018516</v>
      </c>
      <c r="M2410" t="b">
        <v>0</v>
      </c>
      <c r="N2410">
        <v>2</v>
      </c>
      <c r="O2410" t="b">
        <v>0</v>
      </c>
      <c r="P2410" t="s">
        <v>8282</v>
      </c>
      <c r="Q2410" t="str">
        <f t="shared" si="187"/>
        <v>food</v>
      </c>
      <c r="R2410" t="str">
        <f t="shared" si="188"/>
        <v>food trucks</v>
      </c>
      <c r="S2410">
        <f t="shared" si="189"/>
        <v>2014</v>
      </c>
    </row>
    <row r="2411" spans="1:19" ht="3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s="17">
        <f t="shared" si="185"/>
        <v>1.84E-2</v>
      </c>
      <c r="G2411" t="s">
        <v>8220</v>
      </c>
      <c r="H2411" t="s">
        <v>8223</v>
      </c>
      <c r="I2411" t="s">
        <v>8245</v>
      </c>
      <c r="J2411">
        <v>1439931675</v>
      </c>
      <c r="K2411" s="10">
        <v>1437339675</v>
      </c>
      <c r="L2411" s="15">
        <f t="shared" si="186"/>
        <v>42204.875868055555</v>
      </c>
      <c r="M2411" t="b">
        <v>0</v>
      </c>
      <c r="N2411">
        <v>6</v>
      </c>
      <c r="O2411" t="b">
        <v>0</v>
      </c>
      <c r="P2411" t="s">
        <v>8282</v>
      </c>
      <c r="Q2411" t="str">
        <f t="shared" si="187"/>
        <v>food</v>
      </c>
      <c r="R2411" t="str">
        <f t="shared" si="188"/>
        <v>food trucks</v>
      </c>
      <c r="S2411">
        <f t="shared" si="189"/>
        <v>2015</v>
      </c>
    </row>
    <row r="2412" spans="1:19" ht="6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s="17">
        <f t="shared" si="185"/>
        <v>0</v>
      </c>
      <c r="G2412" t="s">
        <v>8220</v>
      </c>
      <c r="H2412" t="s">
        <v>8225</v>
      </c>
      <c r="I2412" t="s">
        <v>8247</v>
      </c>
      <c r="J2412">
        <v>1441619275</v>
      </c>
      <c r="K2412" s="10">
        <v>1439027275</v>
      </c>
      <c r="L2412" s="15">
        <f t="shared" si="186"/>
        <v>42224.408275462964</v>
      </c>
      <c r="M2412" t="b">
        <v>0</v>
      </c>
      <c r="N2412">
        <v>0</v>
      </c>
      <c r="O2412" t="b">
        <v>0</v>
      </c>
      <c r="P2412" t="s">
        <v>8282</v>
      </c>
      <c r="Q2412" t="str">
        <f t="shared" si="187"/>
        <v>food</v>
      </c>
      <c r="R2412" t="str">
        <f t="shared" si="188"/>
        <v>food trucks</v>
      </c>
      <c r="S2412">
        <f t="shared" si="189"/>
        <v>2015</v>
      </c>
    </row>
    <row r="2413" spans="1:19" ht="46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s="17">
        <f t="shared" si="185"/>
        <v>6.0400000000000002E-3</v>
      </c>
      <c r="G2413" t="s">
        <v>8220</v>
      </c>
      <c r="H2413" t="s">
        <v>8223</v>
      </c>
      <c r="I2413" t="s">
        <v>8245</v>
      </c>
      <c r="J2413">
        <v>1440524082</v>
      </c>
      <c r="K2413" s="10">
        <v>1437932082</v>
      </c>
      <c r="L2413" s="15">
        <f t="shared" si="186"/>
        <v>42211.732430555552</v>
      </c>
      <c r="M2413" t="b">
        <v>0</v>
      </c>
      <c r="N2413">
        <v>3</v>
      </c>
      <c r="O2413" t="b">
        <v>0</v>
      </c>
      <c r="P2413" t="s">
        <v>8282</v>
      </c>
      <c r="Q2413" t="str">
        <f t="shared" si="187"/>
        <v>food</v>
      </c>
      <c r="R2413" t="str">
        <f t="shared" si="188"/>
        <v>food trucks</v>
      </c>
      <c r="S2413">
        <f t="shared" si="189"/>
        <v>2015</v>
      </c>
    </row>
    <row r="2414" spans="1:19" ht="46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s="17">
        <f t="shared" si="185"/>
        <v>0</v>
      </c>
      <c r="G2414" t="s">
        <v>8220</v>
      </c>
      <c r="H2414" t="s">
        <v>8229</v>
      </c>
      <c r="I2414" t="s">
        <v>8248</v>
      </c>
      <c r="J2414">
        <v>1480185673</v>
      </c>
      <c r="K2414" s="10">
        <v>1476294073</v>
      </c>
      <c r="L2414" s="15">
        <f t="shared" si="186"/>
        <v>42655.736956018518</v>
      </c>
      <c r="M2414" t="b">
        <v>0</v>
      </c>
      <c r="N2414">
        <v>0</v>
      </c>
      <c r="O2414" t="b">
        <v>0</v>
      </c>
      <c r="P2414" t="s">
        <v>8282</v>
      </c>
      <c r="Q2414" t="str">
        <f t="shared" si="187"/>
        <v>food</v>
      </c>
      <c r="R2414" t="str">
        <f t="shared" si="188"/>
        <v>food trucks</v>
      </c>
      <c r="S2414">
        <f t="shared" si="189"/>
        <v>2016</v>
      </c>
    </row>
    <row r="2415" spans="1:19" ht="46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s="17">
        <f t="shared" si="185"/>
        <v>8.3333333333333332E-3</v>
      </c>
      <c r="G2415" t="s">
        <v>8220</v>
      </c>
      <c r="H2415" t="s">
        <v>8223</v>
      </c>
      <c r="I2415" t="s">
        <v>8245</v>
      </c>
      <c r="J2415">
        <v>1401579000</v>
      </c>
      <c r="K2415" s="10">
        <v>1398911882</v>
      </c>
      <c r="L2415" s="15">
        <f t="shared" si="186"/>
        <v>41760.10974537037</v>
      </c>
      <c r="M2415" t="b">
        <v>0</v>
      </c>
      <c r="N2415">
        <v>3</v>
      </c>
      <c r="O2415" t="b">
        <v>0</v>
      </c>
      <c r="P2415" t="s">
        <v>8282</v>
      </c>
      <c r="Q2415" t="str">
        <f t="shared" si="187"/>
        <v>food</v>
      </c>
      <c r="R2415" t="str">
        <f t="shared" si="188"/>
        <v>food trucks</v>
      </c>
      <c r="S2415">
        <f t="shared" si="189"/>
        <v>2014</v>
      </c>
    </row>
    <row r="2416" spans="1:19" ht="46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s="17">
        <f t="shared" si="185"/>
        <v>3.0666666666666665E-2</v>
      </c>
      <c r="G2416" t="s">
        <v>8220</v>
      </c>
      <c r="H2416" t="s">
        <v>8223</v>
      </c>
      <c r="I2416" t="s">
        <v>8245</v>
      </c>
      <c r="J2416">
        <v>1440215940</v>
      </c>
      <c r="K2416" s="10">
        <v>1436805660</v>
      </c>
      <c r="L2416" s="15">
        <f t="shared" si="186"/>
        <v>42198.695138888885</v>
      </c>
      <c r="M2416" t="b">
        <v>0</v>
      </c>
      <c r="N2416">
        <v>13</v>
      </c>
      <c r="O2416" t="b">
        <v>0</v>
      </c>
      <c r="P2416" t="s">
        <v>8282</v>
      </c>
      <c r="Q2416" t="str">
        <f t="shared" si="187"/>
        <v>food</v>
      </c>
      <c r="R2416" t="str">
        <f t="shared" si="188"/>
        <v>food trucks</v>
      </c>
      <c r="S2416">
        <f t="shared" si="189"/>
        <v>2015</v>
      </c>
    </row>
    <row r="2417" spans="1:19" ht="46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s="17">
        <f t="shared" si="185"/>
        <v>5.5833333333333334E-3</v>
      </c>
      <c r="G2417" t="s">
        <v>8220</v>
      </c>
      <c r="H2417" t="s">
        <v>8223</v>
      </c>
      <c r="I2417" t="s">
        <v>8245</v>
      </c>
      <c r="J2417">
        <v>1468615346</v>
      </c>
      <c r="K2417" s="10">
        <v>1466023346</v>
      </c>
      <c r="L2417" s="15">
        <f t="shared" si="186"/>
        <v>42536.862800925926</v>
      </c>
      <c r="M2417" t="b">
        <v>0</v>
      </c>
      <c r="N2417">
        <v>6</v>
      </c>
      <c r="O2417" t="b">
        <v>0</v>
      </c>
      <c r="P2417" t="s">
        <v>8282</v>
      </c>
      <c r="Q2417" t="str">
        <f t="shared" si="187"/>
        <v>food</v>
      </c>
      <c r="R2417" t="str">
        <f t="shared" si="188"/>
        <v>food trucks</v>
      </c>
      <c r="S2417">
        <f t="shared" si="189"/>
        <v>2016</v>
      </c>
    </row>
    <row r="2418" spans="1:19" ht="46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s="17">
        <f t="shared" si="185"/>
        <v>2.5000000000000001E-4</v>
      </c>
      <c r="G2418" t="s">
        <v>8220</v>
      </c>
      <c r="H2418" t="s">
        <v>8223</v>
      </c>
      <c r="I2418" t="s">
        <v>8245</v>
      </c>
      <c r="J2418">
        <v>1426345200</v>
      </c>
      <c r="K2418" s="10">
        <v>1421343743</v>
      </c>
      <c r="L2418" s="15">
        <f t="shared" si="186"/>
        <v>42019.737766203703</v>
      </c>
      <c r="M2418" t="b">
        <v>0</v>
      </c>
      <c r="N2418">
        <v>1</v>
      </c>
      <c r="O2418" t="b">
        <v>0</v>
      </c>
      <c r="P2418" t="s">
        <v>8282</v>
      </c>
      <c r="Q2418" t="str">
        <f t="shared" si="187"/>
        <v>food</v>
      </c>
      <c r="R2418" t="str">
        <f t="shared" si="188"/>
        <v>food trucks</v>
      </c>
      <c r="S2418">
        <f t="shared" si="189"/>
        <v>2015</v>
      </c>
    </row>
    <row r="2419" spans="1:19" ht="46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s="17">
        <f t="shared" si="185"/>
        <v>0</v>
      </c>
      <c r="G2419" t="s">
        <v>8220</v>
      </c>
      <c r="H2419" t="s">
        <v>8223</v>
      </c>
      <c r="I2419" t="s">
        <v>8245</v>
      </c>
      <c r="J2419">
        <v>1407705187</v>
      </c>
      <c r="K2419" s="10">
        <v>1405113187</v>
      </c>
      <c r="L2419" s="15">
        <f t="shared" si="186"/>
        <v>41831.884108796294</v>
      </c>
      <c r="M2419" t="b">
        <v>0</v>
      </c>
      <c r="N2419">
        <v>0</v>
      </c>
      <c r="O2419" t="b">
        <v>0</v>
      </c>
      <c r="P2419" t="s">
        <v>8282</v>
      </c>
      <c r="Q2419" t="str">
        <f t="shared" si="187"/>
        <v>food</v>
      </c>
      <c r="R2419" t="str">
        <f t="shared" si="188"/>
        <v>food trucks</v>
      </c>
      <c r="S2419">
        <f t="shared" si="189"/>
        <v>2014</v>
      </c>
    </row>
    <row r="2420" spans="1:19" ht="16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s="17">
        <f t="shared" si="185"/>
        <v>2.0000000000000001E-4</v>
      </c>
      <c r="G2420" t="s">
        <v>8220</v>
      </c>
      <c r="H2420" t="s">
        <v>8223</v>
      </c>
      <c r="I2420" t="s">
        <v>8245</v>
      </c>
      <c r="J2420">
        <v>1427225644</v>
      </c>
      <c r="K2420" s="10">
        <v>1422045244</v>
      </c>
      <c r="L2420" s="15">
        <f t="shared" si="186"/>
        <v>42027.856990740736</v>
      </c>
      <c r="M2420" t="b">
        <v>0</v>
      </c>
      <c r="N2420">
        <v>5</v>
      </c>
      <c r="O2420" t="b">
        <v>0</v>
      </c>
      <c r="P2420" t="s">
        <v>8282</v>
      </c>
      <c r="Q2420" t="str">
        <f t="shared" si="187"/>
        <v>food</v>
      </c>
      <c r="R2420" t="str">
        <f t="shared" si="188"/>
        <v>food trucks</v>
      </c>
      <c r="S2420">
        <f t="shared" si="189"/>
        <v>2015</v>
      </c>
    </row>
    <row r="2421" spans="1:19" ht="46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s="17">
        <f t="shared" si="185"/>
        <v>0</v>
      </c>
      <c r="G2421" t="s">
        <v>8220</v>
      </c>
      <c r="H2421" t="s">
        <v>8223</v>
      </c>
      <c r="I2421" t="s">
        <v>8245</v>
      </c>
      <c r="J2421">
        <v>1424281389</v>
      </c>
      <c r="K2421" s="10">
        <v>1419097389</v>
      </c>
      <c r="L2421" s="15">
        <f t="shared" si="186"/>
        <v>41993.738298611112</v>
      </c>
      <c r="M2421" t="b">
        <v>0</v>
      </c>
      <c r="N2421">
        <v>0</v>
      </c>
      <c r="O2421" t="b">
        <v>0</v>
      </c>
      <c r="P2421" t="s">
        <v>8282</v>
      </c>
      <c r="Q2421" t="str">
        <f t="shared" si="187"/>
        <v>food</v>
      </c>
      <c r="R2421" t="str">
        <f t="shared" si="188"/>
        <v>food trucks</v>
      </c>
      <c r="S2421">
        <f t="shared" si="189"/>
        <v>2014</v>
      </c>
    </row>
    <row r="2422" spans="1:19" ht="46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s="17">
        <f t="shared" si="185"/>
        <v>0.14825133372851215</v>
      </c>
      <c r="G2422" t="s">
        <v>8220</v>
      </c>
      <c r="H2422" t="s">
        <v>8223</v>
      </c>
      <c r="I2422" t="s">
        <v>8245</v>
      </c>
      <c r="J2422">
        <v>1415583695</v>
      </c>
      <c r="K2422" s="10">
        <v>1410396095</v>
      </c>
      <c r="L2422" s="15">
        <f t="shared" si="186"/>
        <v>41893.028877314813</v>
      </c>
      <c r="M2422" t="b">
        <v>0</v>
      </c>
      <c r="N2422">
        <v>36</v>
      </c>
      <c r="O2422" t="b">
        <v>0</v>
      </c>
      <c r="P2422" t="s">
        <v>8282</v>
      </c>
      <c r="Q2422" t="str">
        <f t="shared" si="187"/>
        <v>food</v>
      </c>
      <c r="R2422" t="str">
        <f t="shared" si="188"/>
        <v>food trucks</v>
      </c>
      <c r="S2422">
        <f t="shared" si="189"/>
        <v>2014</v>
      </c>
    </row>
    <row r="2423" spans="1:19" ht="3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s="17">
        <f t="shared" si="185"/>
        <v>1.6666666666666666E-4</v>
      </c>
      <c r="G2423" t="s">
        <v>8220</v>
      </c>
      <c r="H2423" t="s">
        <v>8223</v>
      </c>
      <c r="I2423" t="s">
        <v>8245</v>
      </c>
      <c r="J2423">
        <v>1424536196</v>
      </c>
      <c r="K2423" s="10">
        <v>1421944196</v>
      </c>
      <c r="L2423" s="15">
        <f t="shared" si="186"/>
        <v>42026.687453703707</v>
      </c>
      <c r="M2423" t="b">
        <v>0</v>
      </c>
      <c r="N2423">
        <v>1</v>
      </c>
      <c r="O2423" t="b">
        <v>0</v>
      </c>
      <c r="P2423" t="s">
        <v>8282</v>
      </c>
      <c r="Q2423" t="str">
        <f t="shared" si="187"/>
        <v>food</v>
      </c>
      <c r="R2423" t="str">
        <f t="shared" si="188"/>
        <v>food trucks</v>
      </c>
      <c r="S2423">
        <f t="shared" si="189"/>
        <v>2015</v>
      </c>
    </row>
    <row r="2424" spans="1:19" ht="3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s="17">
        <f t="shared" si="185"/>
        <v>2E-3</v>
      </c>
      <c r="G2424" t="s">
        <v>8220</v>
      </c>
      <c r="H2424" t="s">
        <v>8223</v>
      </c>
      <c r="I2424" t="s">
        <v>8245</v>
      </c>
      <c r="J2424">
        <v>1426091036</v>
      </c>
      <c r="K2424" s="10">
        <v>1423502636</v>
      </c>
      <c r="L2424" s="15">
        <f t="shared" si="186"/>
        <v>42044.724953703699</v>
      </c>
      <c r="M2424" t="b">
        <v>0</v>
      </c>
      <c r="N2424">
        <v>1</v>
      </c>
      <c r="O2424" t="b">
        <v>0</v>
      </c>
      <c r="P2424" t="s">
        <v>8282</v>
      </c>
      <c r="Q2424" t="str">
        <f t="shared" si="187"/>
        <v>food</v>
      </c>
      <c r="R2424" t="str">
        <f t="shared" si="188"/>
        <v>food trucks</v>
      </c>
      <c r="S2424">
        <f t="shared" si="189"/>
        <v>2015</v>
      </c>
    </row>
    <row r="2425" spans="1:19" ht="46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s="17">
        <f t="shared" si="185"/>
        <v>1.3333333333333334E-4</v>
      </c>
      <c r="G2425" t="s">
        <v>8220</v>
      </c>
      <c r="H2425" t="s">
        <v>8223</v>
      </c>
      <c r="I2425" t="s">
        <v>8245</v>
      </c>
      <c r="J2425">
        <v>1420044890</v>
      </c>
      <c r="K2425" s="10">
        <v>1417452890</v>
      </c>
      <c r="L2425" s="15">
        <f t="shared" si="186"/>
        <v>41974.704745370371</v>
      </c>
      <c r="M2425" t="b">
        <v>0</v>
      </c>
      <c r="N2425">
        <v>1</v>
      </c>
      <c r="O2425" t="b">
        <v>0</v>
      </c>
      <c r="P2425" t="s">
        <v>8282</v>
      </c>
      <c r="Q2425" t="str">
        <f t="shared" si="187"/>
        <v>food</v>
      </c>
      <c r="R2425" t="str">
        <f t="shared" si="188"/>
        <v>food trucks</v>
      </c>
      <c r="S2425">
        <f t="shared" si="189"/>
        <v>2014</v>
      </c>
    </row>
    <row r="2426" spans="1:19" ht="3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s="17">
        <f t="shared" si="185"/>
        <v>1.24E-2</v>
      </c>
      <c r="G2426" t="s">
        <v>8220</v>
      </c>
      <c r="H2426" t="s">
        <v>8223</v>
      </c>
      <c r="I2426" t="s">
        <v>8245</v>
      </c>
      <c r="J2426">
        <v>1414445108</v>
      </c>
      <c r="K2426" s="10">
        <v>1411853108</v>
      </c>
      <c r="L2426" s="15">
        <f t="shared" si="186"/>
        <v>41909.892453703702</v>
      </c>
      <c r="M2426" t="b">
        <v>0</v>
      </c>
      <c r="N2426">
        <v>9</v>
      </c>
      <c r="O2426" t="b">
        <v>0</v>
      </c>
      <c r="P2426" t="s">
        <v>8282</v>
      </c>
      <c r="Q2426" t="str">
        <f t="shared" si="187"/>
        <v>food</v>
      </c>
      <c r="R2426" t="str">
        <f t="shared" si="188"/>
        <v>food trucks</v>
      </c>
      <c r="S2426">
        <f t="shared" si="189"/>
        <v>2014</v>
      </c>
    </row>
    <row r="2427" spans="1:19" ht="46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s="17">
        <f t="shared" si="185"/>
        <v>2.8571428571428574E-4</v>
      </c>
      <c r="G2427" t="s">
        <v>8220</v>
      </c>
      <c r="H2427" t="s">
        <v>8223</v>
      </c>
      <c r="I2427" t="s">
        <v>8245</v>
      </c>
      <c r="J2427">
        <v>1464386640</v>
      </c>
      <c r="K2427" s="10">
        <v>1463090149</v>
      </c>
      <c r="L2427" s="15">
        <f t="shared" si="186"/>
        <v>42502.913761574076</v>
      </c>
      <c r="M2427" t="b">
        <v>0</v>
      </c>
      <c r="N2427">
        <v>1</v>
      </c>
      <c r="O2427" t="b">
        <v>0</v>
      </c>
      <c r="P2427" t="s">
        <v>8282</v>
      </c>
      <c r="Q2427" t="str">
        <f t="shared" si="187"/>
        <v>food</v>
      </c>
      <c r="R2427" t="str">
        <f t="shared" si="188"/>
        <v>food trucks</v>
      </c>
      <c r="S2427">
        <f t="shared" si="189"/>
        <v>2016</v>
      </c>
    </row>
    <row r="2428" spans="1:19" ht="46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s="17">
        <f t="shared" si="185"/>
        <v>0</v>
      </c>
      <c r="G2428" t="s">
        <v>8220</v>
      </c>
      <c r="H2428" t="s">
        <v>8223</v>
      </c>
      <c r="I2428" t="s">
        <v>8245</v>
      </c>
      <c r="J2428">
        <v>1439006692</v>
      </c>
      <c r="K2428" s="10">
        <v>1433822692</v>
      </c>
      <c r="L2428" s="15">
        <f t="shared" si="186"/>
        <v>42164.170046296298</v>
      </c>
      <c r="M2428" t="b">
        <v>0</v>
      </c>
      <c r="N2428">
        <v>0</v>
      </c>
      <c r="O2428" t="b">
        <v>0</v>
      </c>
      <c r="P2428" t="s">
        <v>8282</v>
      </c>
      <c r="Q2428" t="str">
        <f t="shared" si="187"/>
        <v>food</v>
      </c>
      <c r="R2428" t="str">
        <f t="shared" si="188"/>
        <v>food trucks</v>
      </c>
      <c r="S2428">
        <f t="shared" si="189"/>
        <v>2015</v>
      </c>
    </row>
    <row r="2429" spans="1:19" ht="3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s="17">
        <f t="shared" si="185"/>
        <v>2.0000000000000002E-5</v>
      </c>
      <c r="G2429" t="s">
        <v>8220</v>
      </c>
      <c r="H2429" t="s">
        <v>8223</v>
      </c>
      <c r="I2429" t="s">
        <v>8245</v>
      </c>
      <c r="J2429">
        <v>1458715133</v>
      </c>
      <c r="K2429" s="10">
        <v>1455262733</v>
      </c>
      <c r="L2429" s="15">
        <f t="shared" si="186"/>
        <v>42412.318668981483</v>
      </c>
      <c r="M2429" t="b">
        <v>0</v>
      </c>
      <c r="N2429">
        <v>1</v>
      </c>
      <c r="O2429" t="b">
        <v>0</v>
      </c>
      <c r="P2429" t="s">
        <v>8282</v>
      </c>
      <c r="Q2429" t="str">
        <f t="shared" si="187"/>
        <v>food</v>
      </c>
      <c r="R2429" t="str">
        <f t="shared" si="188"/>
        <v>food trucks</v>
      </c>
      <c r="S2429">
        <f t="shared" si="189"/>
        <v>2016</v>
      </c>
    </row>
    <row r="2430" spans="1:19" ht="3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s="17">
        <f t="shared" si="185"/>
        <v>2.8571428571428571E-5</v>
      </c>
      <c r="G2430" t="s">
        <v>8220</v>
      </c>
      <c r="H2430" t="s">
        <v>8223</v>
      </c>
      <c r="I2430" t="s">
        <v>8245</v>
      </c>
      <c r="J2430">
        <v>1426182551</v>
      </c>
      <c r="K2430" s="10">
        <v>1423594151</v>
      </c>
      <c r="L2430" s="15">
        <f t="shared" si="186"/>
        <v>42045.784155092595</v>
      </c>
      <c r="M2430" t="b">
        <v>0</v>
      </c>
      <c r="N2430">
        <v>1</v>
      </c>
      <c r="O2430" t="b">
        <v>0</v>
      </c>
      <c r="P2430" t="s">
        <v>8282</v>
      </c>
      <c r="Q2430" t="str">
        <f t="shared" si="187"/>
        <v>food</v>
      </c>
      <c r="R2430" t="str">
        <f t="shared" si="188"/>
        <v>food trucks</v>
      </c>
      <c r="S2430">
        <f t="shared" si="189"/>
        <v>2015</v>
      </c>
    </row>
    <row r="2431" spans="1:19" ht="46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s="17">
        <f t="shared" si="185"/>
        <v>1.4321428571428572E-2</v>
      </c>
      <c r="G2431" t="s">
        <v>8220</v>
      </c>
      <c r="H2431" t="s">
        <v>8233</v>
      </c>
      <c r="I2431" t="s">
        <v>8253</v>
      </c>
      <c r="J2431">
        <v>1486313040</v>
      </c>
      <c r="K2431" s="10">
        <v>1483131966</v>
      </c>
      <c r="L2431" s="15">
        <f t="shared" si="186"/>
        <v>42734.879236111112</v>
      </c>
      <c r="M2431" t="b">
        <v>0</v>
      </c>
      <c r="N2431">
        <v>4</v>
      </c>
      <c r="O2431" t="b">
        <v>0</v>
      </c>
      <c r="P2431" t="s">
        <v>8282</v>
      </c>
      <c r="Q2431" t="str">
        <f t="shared" si="187"/>
        <v>food</v>
      </c>
      <c r="R2431" t="str">
        <f t="shared" si="188"/>
        <v>food trucks</v>
      </c>
      <c r="S2431">
        <f t="shared" si="189"/>
        <v>2016</v>
      </c>
    </row>
    <row r="2432" spans="1:19" ht="46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s="17">
        <f t="shared" si="185"/>
        <v>7.0000000000000001E-3</v>
      </c>
      <c r="G2432" t="s">
        <v>8220</v>
      </c>
      <c r="H2432" t="s">
        <v>8223</v>
      </c>
      <c r="I2432" t="s">
        <v>8245</v>
      </c>
      <c r="J2432">
        <v>1455246504</v>
      </c>
      <c r="K2432" s="10">
        <v>1452654504</v>
      </c>
      <c r="L2432" s="15">
        <f t="shared" si="186"/>
        <v>42382.130833333329</v>
      </c>
      <c r="M2432" t="b">
        <v>0</v>
      </c>
      <c r="N2432">
        <v>2</v>
      </c>
      <c r="O2432" t="b">
        <v>0</v>
      </c>
      <c r="P2432" t="s">
        <v>8282</v>
      </c>
      <c r="Q2432" t="str">
        <f t="shared" si="187"/>
        <v>food</v>
      </c>
      <c r="R2432" t="str">
        <f t="shared" si="188"/>
        <v>food trucks</v>
      </c>
      <c r="S2432">
        <f t="shared" si="189"/>
        <v>2016</v>
      </c>
    </row>
    <row r="2433" spans="1:19" ht="3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s="17">
        <f t="shared" si="185"/>
        <v>2.0000000000000002E-5</v>
      </c>
      <c r="G2433" t="s">
        <v>8220</v>
      </c>
      <c r="H2433" t="s">
        <v>8223</v>
      </c>
      <c r="I2433" t="s">
        <v>8245</v>
      </c>
      <c r="J2433">
        <v>1467080613</v>
      </c>
      <c r="K2433" s="10">
        <v>1461896613</v>
      </c>
      <c r="L2433" s="15">
        <f t="shared" si="186"/>
        <v>42489.099687499998</v>
      </c>
      <c r="M2433" t="b">
        <v>0</v>
      </c>
      <c r="N2433">
        <v>2</v>
      </c>
      <c r="O2433" t="b">
        <v>0</v>
      </c>
      <c r="P2433" t="s">
        <v>8282</v>
      </c>
      <c r="Q2433" t="str">
        <f t="shared" si="187"/>
        <v>food</v>
      </c>
      <c r="R2433" t="str">
        <f t="shared" si="188"/>
        <v>food trucks</v>
      </c>
      <c r="S2433">
        <f t="shared" si="189"/>
        <v>2016</v>
      </c>
    </row>
    <row r="2434" spans="1:19" ht="3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s="17">
        <f t="shared" si="185"/>
        <v>1.4285714285714287E-4</v>
      </c>
      <c r="G2434" t="s">
        <v>8220</v>
      </c>
      <c r="H2434" t="s">
        <v>8223</v>
      </c>
      <c r="I2434" t="s">
        <v>8245</v>
      </c>
      <c r="J2434">
        <v>1425791697</v>
      </c>
      <c r="K2434" s="10">
        <v>1423199697</v>
      </c>
      <c r="L2434" s="15">
        <f t="shared" si="186"/>
        <v>42041.218715277777</v>
      </c>
      <c r="M2434" t="b">
        <v>0</v>
      </c>
      <c r="N2434">
        <v>2</v>
      </c>
      <c r="O2434" t="b">
        <v>0</v>
      </c>
      <c r="P2434" t="s">
        <v>8282</v>
      </c>
      <c r="Q2434" t="str">
        <f t="shared" si="187"/>
        <v>food</v>
      </c>
      <c r="R2434" t="str">
        <f t="shared" si="188"/>
        <v>food trucks</v>
      </c>
      <c r="S2434">
        <f t="shared" si="189"/>
        <v>2015</v>
      </c>
    </row>
    <row r="2435" spans="1:19" ht="46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s="17">
        <f t="shared" ref="F2435:F2498" si="190">E2435/D2435</f>
        <v>0</v>
      </c>
      <c r="G2435" t="s">
        <v>8220</v>
      </c>
      <c r="H2435" t="s">
        <v>8223</v>
      </c>
      <c r="I2435" t="s">
        <v>8245</v>
      </c>
      <c r="J2435">
        <v>1456608943</v>
      </c>
      <c r="K2435" s="10">
        <v>1454016943</v>
      </c>
      <c r="L2435" s="15">
        <f t="shared" ref="L2435:L2498" si="191">(K2435/86400)+ DATE(1970,1,1)</f>
        <v>42397.89980324074</v>
      </c>
      <c r="M2435" t="b">
        <v>0</v>
      </c>
      <c r="N2435">
        <v>0</v>
      </c>
      <c r="O2435" t="b">
        <v>0</v>
      </c>
      <c r="P2435" t="s">
        <v>8282</v>
      </c>
      <c r="Q2435" t="str">
        <f t="shared" ref="Q2435:Q2498" si="192">LEFT(P2435, SEARCH("/",P2435)-1)</f>
        <v>food</v>
      </c>
      <c r="R2435" t="str">
        <f t="shared" ref="R2435:R2498" si="193">RIGHT(P2435,LEN(P2435)-FIND("/",P2435))</f>
        <v>food trucks</v>
      </c>
      <c r="S2435">
        <f t="shared" ref="S2435:S2498" si="194">YEAR(L2435)</f>
        <v>2016</v>
      </c>
    </row>
    <row r="2436" spans="1:19" ht="46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s="17">
        <f t="shared" si="190"/>
        <v>1.2999999999999999E-3</v>
      </c>
      <c r="G2436" t="s">
        <v>8220</v>
      </c>
      <c r="H2436" t="s">
        <v>8223</v>
      </c>
      <c r="I2436" t="s">
        <v>8245</v>
      </c>
      <c r="J2436">
        <v>1438662474</v>
      </c>
      <c r="K2436" s="10">
        <v>1435206474</v>
      </c>
      <c r="L2436" s="15">
        <f t="shared" si="191"/>
        <v>42180.186041666668</v>
      </c>
      <c r="M2436" t="b">
        <v>0</v>
      </c>
      <c r="N2436">
        <v>2</v>
      </c>
      <c r="O2436" t="b">
        <v>0</v>
      </c>
      <c r="P2436" t="s">
        <v>8282</v>
      </c>
      <c r="Q2436" t="str">
        <f t="shared" si="192"/>
        <v>food</v>
      </c>
      <c r="R2436" t="str">
        <f t="shared" si="193"/>
        <v>food trucks</v>
      </c>
      <c r="S2436">
        <f t="shared" si="194"/>
        <v>2015</v>
      </c>
    </row>
    <row r="2437" spans="1:19" ht="46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s="17">
        <f t="shared" si="190"/>
        <v>4.8960000000000002E-3</v>
      </c>
      <c r="G2437" t="s">
        <v>8220</v>
      </c>
      <c r="H2437" t="s">
        <v>8234</v>
      </c>
      <c r="I2437" t="s">
        <v>8254</v>
      </c>
      <c r="J2437">
        <v>1444027186</v>
      </c>
      <c r="K2437" s="10">
        <v>1441435186</v>
      </c>
      <c r="L2437" s="15">
        <f t="shared" si="191"/>
        <v>42252.277615740742</v>
      </c>
      <c r="M2437" t="b">
        <v>0</v>
      </c>
      <c r="N2437">
        <v>4</v>
      </c>
      <c r="O2437" t="b">
        <v>0</v>
      </c>
      <c r="P2437" t="s">
        <v>8282</v>
      </c>
      <c r="Q2437" t="str">
        <f t="shared" si="192"/>
        <v>food</v>
      </c>
      <c r="R2437" t="str">
        <f t="shared" si="193"/>
        <v>food trucks</v>
      </c>
      <c r="S2437">
        <f t="shared" si="194"/>
        <v>2015</v>
      </c>
    </row>
    <row r="2438" spans="1:19" ht="46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s="17">
        <f t="shared" si="190"/>
        <v>3.8461538461538462E-4</v>
      </c>
      <c r="G2438" t="s">
        <v>8220</v>
      </c>
      <c r="H2438" t="s">
        <v>8228</v>
      </c>
      <c r="I2438" t="s">
        <v>8250</v>
      </c>
      <c r="J2438">
        <v>1454078770</v>
      </c>
      <c r="K2438" s="10">
        <v>1448894770</v>
      </c>
      <c r="L2438" s="15">
        <f t="shared" si="191"/>
        <v>42338.615393518514</v>
      </c>
      <c r="M2438" t="b">
        <v>0</v>
      </c>
      <c r="N2438">
        <v>2</v>
      </c>
      <c r="O2438" t="b">
        <v>0</v>
      </c>
      <c r="P2438" t="s">
        <v>8282</v>
      </c>
      <c r="Q2438" t="str">
        <f t="shared" si="192"/>
        <v>food</v>
      </c>
      <c r="R2438" t="str">
        <f t="shared" si="193"/>
        <v>food trucks</v>
      </c>
      <c r="S2438">
        <f t="shared" si="194"/>
        <v>2015</v>
      </c>
    </row>
    <row r="2439" spans="1:19" ht="46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s="17">
        <f t="shared" si="190"/>
        <v>0</v>
      </c>
      <c r="G2439" t="s">
        <v>8220</v>
      </c>
      <c r="H2439" t="s">
        <v>8223</v>
      </c>
      <c r="I2439" t="s">
        <v>8245</v>
      </c>
      <c r="J2439">
        <v>1426615200</v>
      </c>
      <c r="K2439" s="10">
        <v>1422400188</v>
      </c>
      <c r="L2439" s="15">
        <f t="shared" si="191"/>
        <v>42031.965138888889</v>
      </c>
      <c r="M2439" t="b">
        <v>0</v>
      </c>
      <c r="N2439">
        <v>0</v>
      </c>
      <c r="O2439" t="b">
        <v>0</v>
      </c>
      <c r="P2439" t="s">
        <v>8282</v>
      </c>
      <c r="Q2439" t="str">
        <f t="shared" si="192"/>
        <v>food</v>
      </c>
      <c r="R2439" t="str">
        <f t="shared" si="193"/>
        <v>food trucks</v>
      </c>
      <c r="S2439">
        <f t="shared" si="194"/>
        <v>2015</v>
      </c>
    </row>
    <row r="2440" spans="1:19" ht="46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s="17">
        <f t="shared" si="190"/>
        <v>3.3333333333333335E-3</v>
      </c>
      <c r="G2440" t="s">
        <v>8220</v>
      </c>
      <c r="H2440" t="s">
        <v>8223</v>
      </c>
      <c r="I2440" t="s">
        <v>8245</v>
      </c>
      <c r="J2440">
        <v>1449529062</v>
      </c>
      <c r="K2440" s="10">
        <v>1444341462</v>
      </c>
      <c r="L2440" s="15">
        <f t="shared" si="191"/>
        <v>42285.91506944444</v>
      </c>
      <c r="M2440" t="b">
        <v>0</v>
      </c>
      <c r="N2440">
        <v>1</v>
      </c>
      <c r="O2440" t="b">
        <v>0</v>
      </c>
      <c r="P2440" t="s">
        <v>8282</v>
      </c>
      <c r="Q2440" t="str">
        <f t="shared" si="192"/>
        <v>food</v>
      </c>
      <c r="R2440" t="str">
        <f t="shared" si="193"/>
        <v>food trucks</v>
      </c>
      <c r="S2440">
        <f t="shared" si="194"/>
        <v>2015</v>
      </c>
    </row>
    <row r="2441" spans="1:19" ht="46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s="17">
        <f t="shared" si="190"/>
        <v>0</v>
      </c>
      <c r="G2441" t="s">
        <v>8220</v>
      </c>
      <c r="H2441" t="s">
        <v>8223</v>
      </c>
      <c r="I2441" t="s">
        <v>8245</v>
      </c>
      <c r="J2441">
        <v>1445197129</v>
      </c>
      <c r="K2441" s="10">
        <v>1442605129</v>
      </c>
      <c r="L2441" s="15">
        <f t="shared" si="191"/>
        <v>42265.818622685183</v>
      </c>
      <c r="M2441" t="b">
        <v>0</v>
      </c>
      <c r="N2441">
        <v>0</v>
      </c>
      <c r="O2441" t="b">
        <v>0</v>
      </c>
      <c r="P2441" t="s">
        <v>8282</v>
      </c>
      <c r="Q2441" t="str">
        <f t="shared" si="192"/>
        <v>food</v>
      </c>
      <c r="R2441" t="str">
        <f t="shared" si="193"/>
        <v>food trucks</v>
      </c>
      <c r="S2441">
        <f t="shared" si="194"/>
        <v>2015</v>
      </c>
    </row>
    <row r="2442" spans="1:19" ht="3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s="17">
        <f t="shared" si="190"/>
        <v>2E-3</v>
      </c>
      <c r="G2442" t="s">
        <v>8220</v>
      </c>
      <c r="H2442" t="s">
        <v>8241</v>
      </c>
      <c r="I2442" t="s">
        <v>8248</v>
      </c>
      <c r="J2442">
        <v>1455399313</v>
      </c>
      <c r="K2442" s="10">
        <v>1452807313</v>
      </c>
      <c r="L2442" s="15">
        <f t="shared" si="191"/>
        <v>42383.899456018524</v>
      </c>
      <c r="M2442" t="b">
        <v>0</v>
      </c>
      <c r="N2442">
        <v>2</v>
      </c>
      <c r="O2442" t="b">
        <v>0</v>
      </c>
      <c r="P2442" t="s">
        <v>8282</v>
      </c>
      <c r="Q2442" t="str">
        <f t="shared" si="192"/>
        <v>food</v>
      </c>
      <c r="R2442" t="str">
        <f t="shared" si="193"/>
        <v>food trucks</v>
      </c>
      <c r="S2442">
        <f t="shared" si="194"/>
        <v>2016</v>
      </c>
    </row>
    <row r="2443" spans="1:19" ht="3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s="17">
        <f t="shared" si="190"/>
        <v>1.0788</v>
      </c>
      <c r="G2443" t="s">
        <v>8218</v>
      </c>
      <c r="H2443" t="s">
        <v>8223</v>
      </c>
      <c r="I2443" t="s">
        <v>8245</v>
      </c>
      <c r="J2443">
        <v>1437627540</v>
      </c>
      <c r="K2443" s="10">
        <v>1435806054</v>
      </c>
      <c r="L2443" s="15">
        <f t="shared" si="191"/>
        <v>42187.125625000001</v>
      </c>
      <c r="M2443" t="b">
        <v>0</v>
      </c>
      <c r="N2443">
        <v>109</v>
      </c>
      <c r="O2443" t="b">
        <v>1</v>
      </c>
      <c r="P2443" t="s">
        <v>8296</v>
      </c>
      <c r="Q2443" t="str">
        <f t="shared" si="192"/>
        <v>food</v>
      </c>
      <c r="R2443" t="str">
        <f t="shared" si="193"/>
        <v>small batch</v>
      </c>
      <c r="S2443">
        <f t="shared" si="194"/>
        <v>2015</v>
      </c>
    </row>
    <row r="2444" spans="1:19" ht="3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s="17">
        <f t="shared" si="190"/>
        <v>1.2594166666666666</v>
      </c>
      <c r="G2444" t="s">
        <v>8218</v>
      </c>
      <c r="H2444" t="s">
        <v>8223</v>
      </c>
      <c r="I2444" t="s">
        <v>8245</v>
      </c>
      <c r="J2444">
        <v>1426777228</v>
      </c>
      <c r="K2444" s="10">
        <v>1424188828</v>
      </c>
      <c r="L2444" s="15">
        <f t="shared" si="191"/>
        <v>42052.666990740741</v>
      </c>
      <c r="M2444" t="b">
        <v>0</v>
      </c>
      <c r="N2444">
        <v>372</v>
      </c>
      <c r="O2444" t="b">
        <v>1</v>
      </c>
      <c r="P2444" t="s">
        <v>8296</v>
      </c>
      <c r="Q2444" t="str">
        <f t="shared" si="192"/>
        <v>food</v>
      </c>
      <c r="R2444" t="str">
        <f t="shared" si="193"/>
        <v>small batch</v>
      </c>
      <c r="S2444">
        <f t="shared" si="194"/>
        <v>2015</v>
      </c>
    </row>
    <row r="2445" spans="1:19" ht="46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s="17">
        <f t="shared" si="190"/>
        <v>2.0251494999999999</v>
      </c>
      <c r="G2445" t="s">
        <v>8218</v>
      </c>
      <c r="H2445" t="s">
        <v>8223</v>
      </c>
      <c r="I2445" t="s">
        <v>8245</v>
      </c>
      <c r="J2445">
        <v>1408114822</v>
      </c>
      <c r="K2445" s="10">
        <v>1405522822</v>
      </c>
      <c r="L2445" s="15">
        <f t="shared" si="191"/>
        <v>41836.625254629631</v>
      </c>
      <c r="M2445" t="b">
        <v>0</v>
      </c>
      <c r="N2445">
        <v>311</v>
      </c>
      <c r="O2445" t="b">
        <v>1</v>
      </c>
      <c r="P2445" t="s">
        <v>8296</v>
      </c>
      <c r="Q2445" t="str">
        <f t="shared" si="192"/>
        <v>food</v>
      </c>
      <c r="R2445" t="str">
        <f t="shared" si="193"/>
        <v>small batch</v>
      </c>
      <c r="S2445">
        <f t="shared" si="194"/>
        <v>2014</v>
      </c>
    </row>
    <row r="2446" spans="1:19" ht="46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s="17">
        <f t="shared" si="190"/>
        <v>1.0860000000000001</v>
      </c>
      <c r="G2446" t="s">
        <v>8218</v>
      </c>
      <c r="H2446" t="s">
        <v>8223</v>
      </c>
      <c r="I2446" t="s">
        <v>8245</v>
      </c>
      <c r="J2446">
        <v>1464199591</v>
      </c>
      <c r="K2446" s="10">
        <v>1461607591</v>
      </c>
      <c r="L2446" s="15">
        <f t="shared" si="191"/>
        <v>42485.754525462966</v>
      </c>
      <c r="M2446" t="b">
        <v>0</v>
      </c>
      <c r="N2446">
        <v>61</v>
      </c>
      <c r="O2446" t="b">
        <v>1</v>
      </c>
      <c r="P2446" t="s">
        <v>8296</v>
      </c>
      <c r="Q2446" t="str">
        <f t="shared" si="192"/>
        <v>food</v>
      </c>
      <c r="R2446" t="str">
        <f t="shared" si="193"/>
        <v>small batch</v>
      </c>
      <c r="S2446">
        <f t="shared" si="194"/>
        <v>2016</v>
      </c>
    </row>
    <row r="2447" spans="1:19" ht="6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s="17">
        <f t="shared" si="190"/>
        <v>1.728</v>
      </c>
      <c r="G2447" t="s">
        <v>8218</v>
      </c>
      <c r="H2447" t="s">
        <v>8223</v>
      </c>
      <c r="I2447" t="s">
        <v>8245</v>
      </c>
      <c r="J2447">
        <v>1443242021</v>
      </c>
      <c r="K2447" s="10">
        <v>1440650021</v>
      </c>
      <c r="L2447" s="15">
        <f t="shared" si="191"/>
        <v>42243.190057870372</v>
      </c>
      <c r="M2447" t="b">
        <v>0</v>
      </c>
      <c r="N2447">
        <v>115</v>
      </c>
      <c r="O2447" t="b">
        <v>1</v>
      </c>
      <c r="P2447" t="s">
        <v>8296</v>
      </c>
      <c r="Q2447" t="str">
        <f t="shared" si="192"/>
        <v>food</v>
      </c>
      <c r="R2447" t="str">
        <f t="shared" si="193"/>
        <v>small batch</v>
      </c>
      <c r="S2447">
        <f t="shared" si="194"/>
        <v>2015</v>
      </c>
    </row>
    <row r="2448" spans="1:19" ht="46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s="17">
        <f t="shared" si="190"/>
        <v>1.6798</v>
      </c>
      <c r="G2448" t="s">
        <v>8218</v>
      </c>
      <c r="H2448" t="s">
        <v>8223</v>
      </c>
      <c r="I2448" t="s">
        <v>8245</v>
      </c>
      <c r="J2448">
        <v>1480174071</v>
      </c>
      <c r="K2448" s="10">
        <v>1477578471</v>
      </c>
      <c r="L2448" s="15">
        <f t="shared" si="191"/>
        <v>42670.602673611109</v>
      </c>
      <c r="M2448" t="b">
        <v>0</v>
      </c>
      <c r="N2448">
        <v>111</v>
      </c>
      <c r="O2448" t="b">
        <v>1</v>
      </c>
      <c r="P2448" t="s">
        <v>8296</v>
      </c>
      <c r="Q2448" t="str">
        <f t="shared" si="192"/>
        <v>food</v>
      </c>
      <c r="R2448" t="str">
        <f t="shared" si="193"/>
        <v>small batch</v>
      </c>
      <c r="S2448">
        <f t="shared" si="194"/>
        <v>2016</v>
      </c>
    </row>
    <row r="2449" spans="1:19" ht="46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s="17">
        <f t="shared" si="190"/>
        <v>4.2720000000000002</v>
      </c>
      <c r="G2449" t="s">
        <v>8218</v>
      </c>
      <c r="H2449" t="s">
        <v>8223</v>
      </c>
      <c r="I2449" t="s">
        <v>8245</v>
      </c>
      <c r="J2449">
        <v>1478923200</v>
      </c>
      <c r="K2449" s="10">
        <v>1476184593</v>
      </c>
      <c r="L2449" s="15">
        <f t="shared" si="191"/>
        <v>42654.469826388886</v>
      </c>
      <c r="M2449" t="b">
        <v>0</v>
      </c>
      <c r="N2449">
        <v>337</v>
      </c>
      <c r="O2449" t="b">
        <v>1</v>
      </c>
      <c r="P2449" t="s">
        <v>8296</v>
      </c>
      <c r="Q2449" t="str">
        <f t="shared" si="192"/>
        <v>food</v>
      </c>
      <c r="R2449" t="str">
        <f t="shared" si="193"/>
        <v>small batch</v>
      </c>
      <c r="S2449">
        <f t="shared" si="194"/>
        <v>2016</v>
      </c>
    </row>
    <row r="2450" spans="1:19" ht="46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s="17">
        <f t="shared" si="190"/>
        <v>1.075</v>
      </c>
      <c r="G2450" t="s">
        <v>8218</v>
      </c>
      <c r="H2450" t="s">
        <v>8223</v>
      </c>
      <c r="I2450" t="s">
        <v>8245</v>
      </c>
      <c r="J2450">
        <v>1472621760</v>
      </c>
      <c r="K2450" s="10">
        <v>1472110513</v>
      </c>
      <c r="L2450" s="15">
        <f t="shared" si="191"/>
        <v>42607.316122685181</v>
      </c>
      <c r="M2450" t="b">
        <v>0</v>
      </c>
      <c r="N2450">
        <v>9</v>
      </c>
      <c r="O2450" t="b">
        <v>1</v>
      </c>
      <c r="P2450" t="s">
        <v>8296</v>
      </c>
      <c r="Q2450" t="str">
        <f t="shared" si="192"/>
        <v>food</v>
      </c>
      <c r="R2450" t="str">
        <f t="shared" si="193"/>
        <v>small batch</v>
      </c>
      <c r="S2450">
        <f t="shared" si="194"/>
        <v>2016</v>
      </c>
    </row>
    <row r="2451" spans="1:19" ht="46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s="17">
        <f t="shared" si="190"/>
        <v>1.08</v>
      </c>
      <c r="G2451" t="s">
        <v>8218</v>
      </c>
      <c r="H2451" t="s">
        <v>8223</v>
      </c>
      <c r="I2451" t="s">
        <v>8245</v>
      </c>
      <c r="J2451">
        <v>1417321515</v>
      </c>
      <c r="K2451" s="10">
        <v>1414725915</v>
      </c>
      <c r="L2451" s="15">
        <f t="shared" si="191"/>
        <v>41943.142534722225</v>
      </c>
      <c r="M2451" t="b">
        <v>0</v>
      </c>
      <c r="N2451">
        <v>120</v>
      </c>
      <c r="O2451" t="b">
        <v>1</v>
      </c>
      <c r="P2451" t="s">
        <v>8296</v>
      </c>
      <c r="Q2451" t="str">
        <f t="shared" si="192"/>
        <v>food</v>
      </c>
      <c r="R2451" t="str">
        <f t="shared" si="193"/>
        <v>small batch</v>
      </c>
      <c r="S2451">
        <f t="shared" si="194"/>
        <v>2014</v>
      </c>
    </row>
    <row r="2452" spans="1:19" ht="46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s="17">
        <f t="shared" si="190"/>
        <v>1.0153353333333335</v>
      </c>
      <c r="G2452" t="s">
        <v>8218</v>
      </c>
      <c r="H2452" t="s">
        <v>8223</v>
      </c>
      <c r="I2452" t="s">
        <v>8245</v>
      </c>
      <c r="J2452">
        <v>1414465860</v>
      </c>
      <c r="K2452" s="10">
        <v>1411177456</v>
      </c>
      <c r="L2452" s="15">
        <f t="shared" si="191"/>
        <v>41902.07240740741</v>
      </c>
      <c r="M2452" t="b">
        <v>0</v>
      </c>
      <c r="N2452">
        <v>102</v>
      </c>
      <c r="O2452" t="b">
        <v>1</v>
      </c>
      <c r="P2452" t="s">
        <v>8296</v>
      </c>
      <c r="Q2452" t="str">
        <f t="shared" si="192"/>
        <v>food</v>
      </c>
      <c r="R2452" t="str">
        <f t="shared" si="193"/>
        <v>small batch</v>
      </c>
      <c r="S2452">
        <f t="shared" si="194"/>
        <v>2014</v>
      </c>
    </row>
    <row r="2453" spans="1:19" ht="46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s="17">
        <f t="shared" si="190"/>
        <v>1.1545000000000001</v>
      </c>
      <c r="G2453" t="s">
        <v>8218</v>
      </c>
      <c r="H2453" t="s">
        <v>8223</v>
      </c>
      <c r="I2453" t="s">
        <v>8245</v>
      </c>
      <c r="J2453">
        <v>1488750490</v>
      </c>
      <c r="K2453" s="10">
        <v>1487022490</v>
      </c>
      <c r="L2453" s="15">
        <f t="shared" si="191"/>
        <v>42779.908449074079</v>
      </c>
      <c r="M2453" t="b">
        <v>0</v>
      </c>
      <c r="N2453">
        <v>186</v>
      </c>
      <c r="O2453" t="b">
        <v>1</v>
      </c>
      <c r="P2453" t="s">
        <v>8296</v>
      </c>
      <c r="Q2453" t="str">
        <f t="shared" si="192"/>
        <v>food</v>
      </c>
      <c r="R2453" t="str">
        <f t="shared" si="193"/>
        <v>small batch</v>
      </c>
      <c r="S2453">
        <f t="shared" si="194"/>
        <v>2017</v>
      </c>
    </row>
    <row r="2454" spans="1:19" ht="46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s="17">
        <f t="shared" si="190"/>
        <v>1.335</v>
      </c>
      <c r="G2454" t="s">
        <v>8218</v>
      </c>
      <c r="H2454" t="s">
        <v>8223</v>
      </c>
      <c r="I2454" t="s">
        <v>8245</v>
      </c>
      <c r="J2454">
        <v>1451430000</v>
      </c>
      <c r="K2454" s="10">
        <v>1448914500</v>
      </c>
      <c r="L2454" s="15">
        <f t="shared" si="191"/>
        <v>42338.84375</v>
      </c>
      <c r="M2454" t="b">
        <v>0</v>
      </c>
      <c r="N2454">
        <v>15</v>
      </c>
      <c r="O2454" t="b">
        <v>1</v>
      </c>
      <c r="P2454" t="s">
        <v>8296</v>
      </c>
      <c r="Q2454" t="str">
        <f t="shared" si="192"/>
        <v>food</v>
      </c>
      <c r="R2454" t="str">
        <f t="shared" si="193"/>
        <v>small batch</v>
      </c>
      <c r="S2454">
        <f t="shared" si="194"/>
        <v>2015</v>
      </c>
    </row>
    <row r="2455" spans="1:19" ht="46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s="17">
        <f t="shared" si="190"/>
        <v>1.5469999999999999</v>
      </c>
      <c r="G2455" t="s">
        <v>8218</v>
      </c>
      <c r="H2455" t="s">
        <v>8223</v>
      </c>
      <c r="I2455" t="s">
        <v>8245</v>
      </c>
      <c r="J2455">
        <v>1486053409</v>
      </c>
      <c r="K2455" s="10">
        <v>1483461409</v>
      </c>
      <c r="L2455" s="15">
        <f t="shared" si="191"/>
        <v>42738.692233796297</v>
      </c>
      <c r="M2455" t="b">
        <v>0</v>
      </c>
      <c r="N2455">
        <v>67</v>
      </c>
      <c r="O2455" t="b">
        <v>1</v>
      </c>
      <c r="P2455" t="s">
        <v>8296</v>
      </c>
      <c r="Q2455" t="str">
        <f t="shared" si="192"/>
        <v>food</v>
      </c>
      <c r="R2455" t="str">
        <f t="shared" si="193"/>
        <v>small batch</v>
      </c>
      <c r="S2455">
        <f t="shared" si="194"/>
        <v>2017</v>
      </c>
    </row>
    <row r="2456" spans="1:19" ht="46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s="17">
        <f t="shared" si="190"/>
        <v>1.0084571428571429</v>
      </c>
      <c r="G2456" t="s">
        <v>8218</v>
      </c>
      <c r="H2456" t="s">
        <v>8223</v>
      </c>
      <c r="I2456" t="s">
        <v>8245</v>
      </c>
      <c r="J2456">
        <v>1489207808</v>
      </c>
      <c r="K2456" s="10">
        <v>1486183808</v>
      </c>
      <c r="L2456" s="15">
        <f t="shared" si="191"/>
        <v>42770.201481481483</v>
      </c>
      <c r="M2456" t="b">
        <v>0</v>
      </c>
      <c r="N2456">
        <v>130</v>
      </c>
      <c r="O2456" t="b">
        <v>1</v>
      </c>
      <c r="P2456" t="s">
        <v>8296</v>
      </c>
      <c r="Q2456" t="str">
        <f t="shared" si="192"/>
        <v>food</v>
      </c>
      <c r="R2456" t="str">
        <f t="shared" si="193"/>
        <v>small batch</v>
      </c>
      <c r="S2456">
        <f t="shared" si="194"/>
        <v>2017</v>
      </c>
    </row>
    <row r="2457" spans="1:19" ht="46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s="17">
        <f t="shared" si="190"/>
        <v>1.82</v>
      </c>
      <c r="G2457" t="s">
        <v>8218</v>
      </c>
      <c r="H2457" t="s">
        <v>8223</v>
      </c>
      <c r="I2457" t="s">
        <v>8245</v>
      </c>
      <c r="J2457">
        <v>1461177950</v>
      </c>
      <c r="K2457" s="10">
        <v>1458758750</v>
      </c>
      <c r="L2457" s="15">
        <f t="shared" si="191"/>
        <v>42452.781828703708</v>
      </c>
      <c r="M2457" t="b">
        <v>0</v>
      </c>
      <c r="N2457">
        <v>16</v>
      </c>
      <c r="O2457" t="b">
        <v>1</v>
      </c>
      <c r="P2457" t="s">
        <v>8296</v>
      </c>
      <c r="Q2457" t="str">
        <f t="shared" si="192"/>
        <v>food</v>
      </c>
      <c r="R2457" t="str">
        <f t="shared" si="193"/>
        <v>small batch</v>
      </c>
      <c r="S2457">
        <f t="shared" si="194"/>
        <v>2016</v>
      </c>
    </row>
    <row r="2458" spans="1:19" ht="46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s="17">
        <f t="shared" si="190"/>
        <v>1.8086666666666666</v>
      </c>
      <c r="G2458" t="s">
        <v>8218</v>
      </c>
      <c r="H2458" t="s">
        <v>8223</v>
      </c>
      <c r="I2458" t="s">
        <v>8245</v>
      </c>
      <c r="J2458">
        <v>1488063839</v>
      </c>
      <c r="K2458" s="10">
        <v>1485471839</v>
      </c>
      <c r="L2458" s="15">
        <f t="shared" si="191"/>
        <v>42761.961099537039</v>
      </c>
      <c r="M2458" t="b">
        <v>0</v>
      </c>
      <c r="N2458">
        <v>67</v>
      </c>
      <c r="O2458" t="b">
        <v>1</v>
      </c>
      <c r="P2458" t="s">
        <v>8296</v>
      </c>
      <c r="Q2458" t="str">
        <f t="shared" si="192"/>
        <v>food</v>
      </c>
      <c r="R2458" t="str">
        <f t="shared" si="193"/>
        <v>small batch</v>
      </c>
      <c r="S2458">
        <f t="shared" si="194"/>
        <v>2017</v>
      </c>
    </row>
    <row r="2459" spans="1:19" ht="46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s="17">
        <f t="shared" si="190"/>
        <v>1.0230434782608695</v>
      </c>
      <c r="G2459" t="s">
        <v>8218</v>
      </c>
      <c r="H2459" t="s">
        <v>8223</v>
      </c>
      <c r="I2459" t="s">
        <v>8245</v>
      </c>
      <c r="J2459">
        <v>1458826056</v>
      </c>
      <c r="K2459" s="10">
        <v>1456237656</v>
      </c>
      <c r="L2459" s="15">
        <f t="shared" si="191"/>
        <v>42423.602500000001</v>
      </c>
      <c r="M2459" t="b">
        <v>0</v>
      </c>
      <c r="N2459">
        <v>124</v>
      </c>
      <c r="O2459" t="b">
        <v>1</v>
      </c>
      <c r="P2459" t="s">
        <v>8296</v>
      </c>
      <c r="Q2459" t="str">
        <f t="shared" si="192"/>
        <v>food</v>
      </c>
      <c r="R2459" t="str">
        <f t="shared" si="193"/>
        <v>small batch</v>
      </c>
      <c r="S2459">
        <f t="shared" si="194"/>
        <v>2016</v>
      </c>
    </row>
    <row r="2460" spans="1:19" ht="46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s="17">
        <f t="shared" si="190"/>
        <v>1.1017999999999999</v>
      </c>
      <c r="G2460" t="s">
        <v>8218</v>
      </c>
      <c r="H2460" t="s">
        <v>8223</v>
      </c>
      <c r="I2460" t="s">
        <v>8245</v>
      </c>
      <c r="J2460">
        <v>1465498800</v>
      </c>
      <c r="K2460" s="10">
        <v>1462481718</v>
      </c>
      <c r="L2460" s="15">
        <f t="shared" si="191"/>
        <v>42495.871736111112</v>
      </c>
      <c r="M2460" t="b">
        <v>0</v>
      </c>
      <c r="N2460">
        <v>80</v>
      </c>
      <c r="O2460" t="b">
        <v>1</v>
      </c>
      <c r="P2460" t="s">
        <v>8296</v>
      </c>
      <c r="Q2460" t="str">
        <f t="shared" si="192"/>
        <v>food</v>
      </c>
      <c r="R2460" t="str">
        <f t="shared" si="193"/>
        <v>small batch</v>
      </c>
      <c r="S2460">
        <f t="shared" si="194"/>
        <v>2016</v>
      </c>
    </row>
    <row r="2461" spans="1:19" ht="46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s="17">
        <f t="shared" si="190"/>
        <v>1.0225</v>
      </c>
      <c r="G2461" t="s">
        <v>8218</v>
      </c>
      <c r="H2461" t="s">
        <v>8223</v>
      </c>
      <c r="I2461" t="s">
        <v>8245</v>
      </c>
      <c r="J2461">
        <v>1458742685</v>
      </c>
      <c r="K2461" s="10">
        <v>1454858285</v>
      </c>
      <c r="L2461" s="15">
        <f t="shared" si="191"/>
        <v>42407.637557870374</v>
      </c>
      <c r="M2461" t="b">
        <v>0</v>
      </c>
      <c r="N2461">
        <v>282</v>
      </c>
      <c r="O2461" t="b">
        <v>1</v>
      </c>
      <c r="P2461" t="s">
        <v>8296</v>
      </c>
      <c r="Q2461" t="str">
        <f t="shared" si="192"/>
        <v>food</v>
      </c>
      <c r="R2461" t="str">
        <f t="shared" si="193"/>
        <v>small batch</v>
      </c>
      <c r="S2461">
        <f t="shared" si="194"/>
        <v>2016</v>
      </c>
    </row>
    <row r="2462" spans="1:19" ht="46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s="17">
        <f t="shared" si="190"/>
        <v>1.0078823529411765</v>
      </c>
      <c r="G2462" t="s">
        <v>8218</v>
      </c>
      <c r="H2462" t="s">
        <v>8223</v>
      </c>
      <c r="I2462" t="s">
        <v>8245</v>
      </c>
      <c r="J2462">
        <v>1483417020</v>
      </c>
      <c r="K2462" s="10">
        <v>1480480167</v>
      </c>
      <c r="L2462" s="15">
        <f t="shared" si="191"/>
        <v>42704.187118055561</v>
      </c>
      <c r="M2462" t="b">
        <v>0</v>
      </c>
      <c r="N2462">
        <v>68</v>
      </c>
      <c r="O2462" t="b">
        <v>1</v>
      </c>
      <c r="P2462" t="s">
        <v>8296</v>
      </c>
      <c r="Q2462" t="str">
        <f t="shared" si="192"/>
        <v>food</v>
      </c>
      <c r="R2462" t="str">
        <f t="shared" si="193"/>
        <v>small batch</v>
      </c>
      <c r="S2462">
        <f t="shared" si="194"/>
        <v>2016</v>
      </c>
    </row>
    <row r="2463" spans="1:19" ht="46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s="17">
        <f t="shared" si="190"/>
        <v>1.038</v>
      </c>
      <c r="G2463" t="s">
        <v>8218</v>
      </c>
      <c r="H2463" t="s">
        <v>8223</v>
      </c>
      <c r="I2463" t="s">
        <v>8245</v>
      </c>
      <c r="J2463">
        <v>1317438000</v>
      </c>
      <c r="K2463" s="10">
        <v>1314577097</v>
      </c>
      <c r="L2463" s="15">
        <f t="shared" si="191"/>
        <v>40784.012696759259</v>
      </c>
      <c r="M2463" t="b">
        <v>0</v>
      </c>
      <c r="N2463">
        <v>86</v>
      </c>
      <c r="O2463" t="b">
        <v>1</v>
      </c>
      <c r="P2463" t="s">
        <v>8277</v>
      </c>
      <c r="Q2463" t="str">
        <f t="shared" si="192"/>
        <v>music</v>
      </c>
      <c r="R2463" t="str">
        <f t="shared" si="193"/>
        <v>indie rock</v>
      </c>
      <c r="S2463">
        <f t="shared" si="194"/>
        <v>2011</v>
      </c>
    </row>
    <row r="2464" spans="1:19" ht="46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s="17">
        <f t="shared" si="190"/>
        <v>1.1070833333333334</v>
      </c>
      <c r="G2464" t="s">
        <v>8218</v>
      </c>
      <c r="H2464" t="s">
        <v>8223</v>
      </c>
      <c r="I2464" t="s">
        <v>8245</v>
      </c>
      <c r="J2464">
        <v>1342672096</v>
      </c>
      <c r="K2464" s="10">
        <v>1340944096</v>
      </c>
      <c r="L2464" s="15">
        <f t="shared" si="191"/>
        <v>41089.186296296299</v>
      </c>
      <c r="M2464" t="b">
        <v>0</v>
      </c>
      <c r="N2464">
        <v>115</v>
      </c>
      <c r="O2464" t="b">
        <v>1</v>
      </c>
      <c r="P2464" t="s">
        <v>8277</v>
      </c>
      <c r="Q2464" t="str">
        <f t="shared" si="192"/>
        <v>music</v>
      </c>
      <c r="R2464" t="str">
        <f t="shared" si="193"/>
        <v>indie rock</v>
      </c>
      <c r="S2464">
        <f t="shared" si="194"/>
        <v>2012</v>
      </c>
    </row>
    <row r="2465" spans="1:19" ht="16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s="17">
        <f t="shared" si="190"/>
        <v>1.1625000000000001</v>
      </c>
      <c r="G2465" t="s">
        <v>8218</v>
      </c>
      <c r="H2465" t="s">
        <v>8223</v>
      </c>
      <c r="I2465" t="s">
        <v>8245</v>
      </c>
      <c r="J2465">
        <v>1366138800</v>
      </c>
      <c r="K2465" s="10">
        <v>1362710425</v>
      </c>
      <c r="L2465" s="15">
        <f t="shared" si="191"/>
        <v>41341.111400462964</v>
      </c>
      <c r="M2465" t="b">
        <v>0</v>
      </c>
      <c r="N2465">
        <v>75</v>
      </c>
      <c r="O2465" t="b">
        <v>1</v>
      </c>
      <c r="P2465" t="s">
        <v>8277</v>
      </c>
      <c r="Q2465" t="str">
        <f t="shared" si="192"/>
        <v>music</v>
      </c>
      <c r="R2465" t="str">
        <f t="shared" si="193"/>
        <v>indie rock</v>
      </c>
      <c r="S2465">
        <f t="shared" si="194"/>
        <v>2013</v>
      </c>
    </row>
    <row r="2466" spans="1:19" ht="46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s="17">
        <f t="shared" si="190"/>
        <v>1.111</v>
      </c>
      <c r="G2466" t="s">
        <v>8218</v>
      </c>
      <c r="H2466" t="s">
        <v>8228</v>
      </c>
      <c r="I2466" t="s">
        <v>8250</v>
      </c>
      <c r="J2466">
        <v>1443641340</v>
      </c>
      <c r="K2466" s="10">
        <v>1441143397</v>
      </c>
      <c r="L2466" s="15">
        <f t="shared" si="191"/>
        <v>42248.90042824074</v>
      </c>
      <c r="M2466" t="b">
        <v>0</v>
      </c>
      <c r="N2466">
        <v>43</v>
      </c>
      <c r="O2466" t="b">
        <v>1</v>
      </c>
      <c r="P2466" t="s">
        <v>8277</v>
      </c>
      <c r="Q2466" t="str">
        <f t="shared" si="192"/>
        <v>music</v>
      </c>
      <c r="R2466" t="str">
        <f t="shared" si="193"/>
        <v>indie rock</v>
      </c>
      <c r="S2466">
        <f t="shared" si="194"/>
        <v>2015</v>
      </c>
    </row>
    <row r="2467" spans="1:19" ht="3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s="17">
        <f t="shared" si="190"/>
        <v>1.8014285714285714</v>
      </c>
      <c r="G2467" t="s">
        <v>8218</v>
      </c>
      <c r="H2467" t="s">
        <v>8223</v>
      </c>
      <c r="I2467" t="s">
        <v>8245</v>
      </c>
      <c r="J2467">
        <v>1348420548</v>
      </c>
      <c r="K2467" s="10">
        <v>1345828548</v>
      </c>
      <c r="L2467" s="15">
        <f t="shared" si="191"/>
        <v>41145.719305555554</v>
      </c>
      <c r="M2467" t="b">
        <v>0</v>
      </c>
      <c r="N2467">
        <v>48</v>
      </c>
      <c r="O2467" t="b">
        <v>1</v>
      </c>
      <c r="P2467" t="s">
        <v>8277</v>
      </c>
      <c r="Q2467" t="str">
        <f t="shared" si="192"/>
        <v>music</v>
      </c>
      <c r="R2467" t="str">
        <f t="shared" si="193"/>
        <v>indie rock</v>
      </c>
      <c r="S2467">
        <f t="shared" si="194"/>
        <v>2012</v>
      </c>
    </row>
    <row r="2468" spans="1:19" ht="46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s="17">
        <f t="shared" si="190"/>
        <v>1</v>
      </c>
      <c r="G2468" t="s">
        <v>8218</v>
      </c>
      <c r="H2468" t="s">
        <v>8223</v>
      </c>
      <c r="I2468" t="s">
        <v>8245</v>
      </c>
      <c r="J2468">
        <v>1368066453</v>
      </c>
      <c r="K2468" s="10">
        <v>1365474453</v>
      </c>
      <c r="L2468" s="15">
        <f t="shared" si="191"/>
        <v>41373.102465277778</v>
      </c>
      <c r="M2468" t="b">
        <v>0</v>
      </c>
      <c r="N2468">
        <v>52</v>
      </c>
      <c r="O2468" t="b">
        <v>1</v>
      </c>
      <c r="P2468" t="s">
        <v>8277</v>
      </c>
      <c r="Q2468" t="str">
        <f t="shared" si="192"/>
        <v>music</v>
      </c>
      <c r="R2468" t="str">
        <f t="shared" si="193"/>
        <v>indie rock</v>
      </c>
      <c r="S2468">
        <f t="shared" si="194"/>
        <v>2013</v>
      </c>
    </row>
    <row r="2469" spans="1:19" ht="3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s="17">
        <f t="shared" si="190"/>
        <v>1.1850000000000001</v>
      </c>
      <c r="G2469" t="s">
        <v>8218</v>
      </c>
      <c r="H2469" t="s">
        <v>8223</v>
      </c>
      <c r="I2469" t="s">
        <v>8245</v>
      </c>
      <c r="J2469">
        <v>1336669200</v>
      </c>
      <c r="K2469" s="10">
        <v>1335473931</v>
      </c>
      <c r="L2469" s="15">
        <f t="shared" si="191"/>
        <v>41025.874201388891</v>
      </c>
      <c r="M2469" t="b">
        <v>0</v>
      </c>
      <c r="N2469">
        <v>43</v>
      </c>
      <c r="O2469" t="b">
        <v>1</v>
      </c>
      <c r="P2469" t="s">
        <v>8277</v>
      </c>
      <c r="Q2469" t="str">
        <f t="shared" si="192"/>
        <v>music</v>
      </c>
      <c r="R2469" t="str">
        <f t="shared" si="193"/>
        <v>indie rock</v>
      </c>
      <c r="S2469">
        <f t="shared" si="194"/>
        <v>2012</v>
      </c>
    </row>
    <row r="2470" spans="1:19" ht="3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s="17">
        <f t="shared" si="190"/>
        <v>1.0721700000000001</v>
      </c>
      <c r="G2470" t="s">
        <v>8218</v>
      </c>
      <c r="H2470" t="s">
        <v>8223</v>
      </c>
      <c r="I2470" t="s">
        <v>8245</v>
      </c>
      <c r="J2470">
        <v>1351400400</v>
      </c>
      <c r="K2470" s="10">
        <v>1348285321</v>
      </c>
      <c r="L2470" s="15">
        <f t="shared" si="191"/>
        <v>41174.154178240744</v>
      </c>
      <c r="M2470" t="b">
        <v>0</v>
      </c>
      <c r="N2470">
        <v>58</v>
      </c>
      <c r="O2470" t="b">
        <v>1</v>
      </c>
      <c r="P2470" t="s">
        <v>8277</v>
      </c>
      <c r="Q2470" t="str">
        <f t="shared" si="192"/>
        <v>music</v>
      </c>
      <c r="R2470" t="str">
        <f t="shared" si="193"/>
        <v>indie rock</v>
      </c>
      <c r="S2470">
        <f t="shared" si="194"/>
        <v>2012</v>
      </c>
    </row>
    <row r="2471" spans="1:19" ht="46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s="17">
        <f t="shared" si="190"/>
        <v>1.1366666666666667</v>
      </c>
      <c r="G2471" t="s">
        <v>8218</v>
      </c>
      <c r="H2471" t="s">
        <v>8223</v>
      </c>
      <c r="I2471" t="s">
        <v>8245</v>
      </c>
      <c r="J2471">
        <v>1297160329</v>
      </c>
      <c r="K2471" s="10">
        <v>1295000329</v>
      </c>
      <c r="L2471" s="15">
        <f t="shared" si="191"/>
        <v>40557.429733796293</v>
      </c>
      <c r="M2471" t="b">
        <v>0</v>
      </c>
      <c r="N2471">
        <v>47</v>
      </c>
      <c r="O2471" t="b">
        <v>1</v>
      </c>
      <c r="P2471" t="s">
        <v>8277</v>
      </c>
      <c r="Q2471" t="str">
        <f t="shared" si="192"/>
        <v>music</v>
      </c>
      <c r="R2471" t="str">
        <f t="shared" si="193"/>
        <v>indie rock</v>
      </c>
      <c r="S2471">
        <f t="shared" si="194"/>
        <v>2011</v>
      </c>
    </row>
    <row r="2472" spans="1:19" ht="46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s="17">
        <f t="shared" si="190"/>
        <v>1.0316400000000001</v>
      </c>
      <c r="G2472" t="s">
        <v>8218</v>
      </c>
      <c r="H2472" t="s">
        <v>8223</v>
      </c>
      <c r="I2472" t="s">
        <v>8245</v>
      </c>
      <c r="J2472">
        <v>1337824055</v>
      </c>
      <c r="K2472" s="10">
        <v>1335232055</v>
      </c>
      <c r="L2472" s="15">
        <f t="shared" si="191"/>
        <v>41023.07471064815</v>
      </c>
      <c r="M2472" t="b">
        <v>0</v>
      </c>
      <c r="N2472">
        <v>36</v>
      </c>
      <c r="O2472" t="b">
        <v>1</v>
      </c>
      <c r="P2472" t="s">
        <v>8277</v>
      </c>
      <c r="Q2472" t="str">
        <f t="shared" si="192"/>
        <v>music</v>
      </c>
      <c r="R2472" t="str">
        <f t="shared" si="193"/>
        <v>indie rock</v>
      </c>
      <c r="S2472">
        <f t="shared" si="194"/>
        <v>2012</v>
      </c>
    </row>
    <row r="2473" spans="1:19" ht="46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s="17">
        <f t="shared" si="190"/>
        <v>1.28</v>
      </c>
      <c r="G2473" t="s">
        <v>8218</v>
      </c>
      <c r="H2473" t="s">
        <v>8223</v>
      </c>
      <c r="I2473" t="s">
        <v>8245</v>
      </c>
      <c r="J2473">
        <v>1327535392</v>
      </c>
      <c r="K2473" s="10">
        <v>1324079392</v>
      </c>
      <c r="L2473" s="15">
        <f t="shared" si="191"/>
        <v>40893.992962962962</v>
      </c>
      <c r="M2473" t="b">
        <v>0</v>
      </c>
      <c r="N2473">
        <v>17</v>
      </c>
      <c r="O2473" t="b">
        <v>1</v>
      </c>
      <c r="P2473" t="s">
        <v>8277</v>
      </c>
      <c r="Q2473" t="str">
        <f t="shared" si="192"/>
        <v>music</v>
      </c>
      <c r="R2473" t="str">
        <f t="shared" si="193"/>
        <v>indie rock</v>
      </c>
      <c r="S2473">
        <f t="shared" si="194"/>
        <v>2011</v>
      </c>
    </row>
    <row r="2474" spans="1:19" ht="46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s="17">
        <f t="shared" si="190"/>
        <v>1.3576026666666667</v>
      </c>
      <c r="G2474" t="s">
        <v>8218</v>
      </c>
      <c r="H2474" t="s">
        <v>8223</v>
      </c>
      <c r="I2474" t="s">
        <v>8245</v>
      </c>
      <c r="J2474">
        <v>1283562180</v>
      </c>
      <c r="K2474" s="10">
        <v>1277433980</v>
      </c>
      <c r="L2474" s="15">
        <f t="shared" si="191"/>
        <v>40354.11550925926</v>
      </c>
      <c r="M2474" t="b">
        <v>0</v>
      </c>
      <c r="N2474">
        <v>104</v>
      </c>
      <c r="O2474" t="b">
        <v>1</v>
      </c>
      <c r="P2474" t="s">
        <v>8277</v>
      </c>
      <c r="Q2474" t="str">
        <f t="shared" si="192"/>
        <v>music</v>
      </c>
      <c r="R2474" t="str">
        <f t="shared" si="193"/>
        <v>indie rock</v>
      </c>
      <c r="S2474">
        <f t="shared" si="194"/>
        <v>2010</v>
      </c>
    </row>
    <row r="2475" spans="1:19" ht="46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s="17">
        <f t="shared" si="190"/>
        <v>1</v>
      </c>
      <c r="G2475" t="s">
        <v>8218</v>
      </c>
      <c r="H2475" t="s">
        <v>8223</v>
      </c>
      <c r="I2475" t="s">
        <v>8245</v>
      </c>
      <c r="J2475">
        <v>1352573869</v>
      </c>
      <c r="K2475" s="10">
        <v>1349978269</v>
      </c>
      <c r="L2475" s="15">
        <f t="shared" si="191"/>
        <v>41193.748483796298</v>
      </c>
      <c r="M2475" t="b">
        <v>0</v>
      </c>
      <c r="N2475">
        <v>47</v>
      </c>
      <c r="O2475" t="b">
        <v>1</v>
      </c>
      <c r="P2475" t="s">
        <v>8277</v>
      </c>
      <c r="Q2475" t="str">
        <f t="shared" si="192"/>
        <v>music</v>
      </c>
      <c r="R2475" t="str">
        <f t="shared" si="193"/>
        <v>indie rock</v>
      </c>
      <c r="S2475">
        <f t="shared" si="194"/>
        <v>2012</v>
      </c>
    </row>
    <row r="2476" spans="1:19" ht="46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s="17">
        <f t="shared" si="190"/>
        <v>1.0000360000000001</v>
      </c>
      <c r="G2476" t="s">
        <v>8218</v>
      </c>
      <c r="H2476" t="s">
        <v>8223</v>
      </c>
      <c r="I2476" t="s">
        <v>8245</v>
      </c>
      <c r="J2476">
        <v>1286756176</v>
      </c>
      <c r="K2476" s="10">
        <v>1282868176</v>
      </c>
      <c r="L2476" s="15">
        <f t="shared" si="191"/>
        <v>40417.011296296296</v>
      </c>
      <c r="M2476" t="b">
        <v>0</v>
      </c>
      <c r="N2476">
        <v>38</v>
      </c>
      <c r="O2476" t="b">
        <v>1</v>
      </c>
      <c r="P2476" t="s">
        <v>8277</v>
      </c>
      <c r="Q2476" t="str">
        <f t="shared" si="192"/>
        <v>music</v>
      </c>
      <c r="R2476" t="str">
        <f t="shared" si="193"/>
        <v>indie rock</v>
      </c>
      <c r="S2476">
        <f t="shared" si="194"/>
        <v>2010</v>
      </c>
    </row>
    <row r="2477" spans="1:19" ht="3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s="17">
        <f t="shared" si="190"/>
        <v>1.0471999999999999</v>
      </c>
      <c r="G2477" t="s">
        <v>8218</v>
      </c>
      <c r="H2477" t="s">
        <v>8223</v>
      </c>
      <c r="I2477" t="s">
        <v>8245</v>
      </c>
      <c r="J2477">
        <v>1278799200</v>
      </c>
      <c r="K2477" s="10">
        <v>1273647255</v>
      </c>
      <c r="L2477" s="15">
        <f t="shared" si="191"/>
        <v>40310.287673611107</v>
      </c>
      <c r="M2477" t="b">
        <v>0</v>
      </c>
      <c r="N2477">
        <v>81</v>
      </c>
      <c r="O2477" t="b">
        <v>1</v>
      </c>
      <c r="P2477" t="s">
        <v>8277</v>
      </c>
      <c r="Q2477" t="str">
        <f t="shared" si="192"/>
        <v>music</v>
      </c>
      <c r="R2477" t="str">
        <f t="shared" si="193"/>
        <v>indie rock</v>
      </c>
      <c r="S2477">
        <f t="shared" si="194"/>
        <v>2010</v>
      </c>
    </row>
    <row r="2478" spans="1:19" ht="46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s="17">
        <f t="shared" si="190"/>
        <v>1.050225</v>
      </c>
      <c r="G2478" t="s">
        <v>8218</v>
      </c>
      <c r="H2478" t="s">
        <v>8223</v>
      </c>
      <c r="I2478" t="s">
        <v>8245</v>
      </c>
      <c r="J2478">
        <v>1415004770</v>
      </c>
      <c r="K2478" s="10">
        <v>1412149970</v>
      </c>
      <c r="L2478" s="15">
        <f t="shared" si="191"/>
        <v>41913.328356481477</v>
      </c>
      <c r="M2478" t="b">
        <v>0</v>
      </c>
      <c r="N2478">
        <v>55</v>
      </c>
      <c r="O2478" t="b">
        <v>1</v>
      </c>
      <c r="P2478" t="s">
        <v>8277</v>
      </c>
      <c r="Q2478" t="str">
        <f t="shared" si="192"/>
        <v>music</v>
      </c>
      <c r="R2478" t="str">
        <f t="shared" si="193"/>
        <v>indie rock</v>
      </c>
      <c r="S2478">
        <f t="shared" si="194"/>
        <v>2014</v>
      </c>
    </row>
    <row r="2479" spans="1:19" ht="3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s="17">
        <f t="shared" si="190"/>
        <v>1.7133333333333334</v>
      </c>
      <c r="G2479" t="s">
        <v>8218</v>
      </c>
      <c r="H2479" t="s">
        <v>8223</v>
      </c>
      <c r="I2479" t="s">
        <v>8245</v>
      </c>
      <c r="J2479">
        <v>1344789345</v>
      </c>
      <c r="K2479" s="10">
        <v>1340901345</v>
      </c>
      <c r="L2479" s="15">
        <f t="shared" si="191"/>
        <v>41088.691493055558</v>
      </c>
      <c r="M2479" t="b">
        <v>0</v>
      </c>
      <c r="N2479">
        <v>41</v>
      </c>
      <c r="O2479" t="b">
        <v>1</v>
      </c>
      <c r="P2479" t="s">
        <v>8277</v>
      </c>
      <c r="Q2479" t="str">
        <f t="shared" si="192"/>
        <v>music</v>
      </c>
      <c r="R2479" t="str">
        <f t="shared" si="193"/>
        <v>indie rock</v>
      </c>
      <c r="S2479">
        <f t="shared" si="194"/>
        <v>2012</v>
      </c>
    </row>
    <row r="2480" spans="1:19" ht="46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s="17">
        <f t="shared" si="190"/>
        <v>1.2749999999999999</v>
      </c>
      <c r="G2480" t="s">
        <v>8218</v>
      </c>
      <c r="H2480" t="s">
        <v>8223</v>
      </c>
      <c r="I2480" t="s">
        <v>8245</v>
      </c>
      <c r="J2480">
        <v>1358117313</v>
      </c>
      <c r="K2480" s="10">
        <v>1355525313</v>
      </c>
      <c r="L2480" s="15">
        <f t="shared" si="191"/>
        <v>41257.950381944444</v>
      </c>
      <c r="M2480" t="b">
        <v>0</v>
      </c>
      <c r="N2480">
        <v>79</v>
      </c>
      <c r="O2480" t="b">
        <v>1</v>
      </c>
      <c r="P2480" t="s">
        <v>8277</v>
      </c>
      <c r="Q2480" t="str">
        <f t="shared" si="192"/>
        <v>music</v>
      </c>
      <c r="R2480" t="str">
        <f t="shared" si="193"/>
        <v>indie rock</v>
      </c>
      <c r="S2480">
        <f t="shared" si="194"/>
        <v>2012</v>
      </c>
    </row>
    <row r="2481" spans="1:19" ht="3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s="17">
        <f t="shared" si="190"/>
        <v>1.3344333333333334</v>
      </c>
      <c r="G2481" t="s">
        <v>8218</v>
      </c>
      <c r="H2481" t="s">
        <v>8223</v>
      </c>
      <c r="I2481" t="s">
        <v>8245</v>
      </c>
      <c r="J2481">
        <v>1343440800</v>
      </c>
      <c r="K2481" s="10">
        <v>1342545994</v>
      </c>
      <c r="L2481" s="15">
        <f t="shared" si="191"/>
        <v>41107.726782407408</v>
      </c>
      <c r="M2481" t="b">
        <v>0</v>
      </c>
      <c r="N2481">
        <v>16</v>
      </c>
      <c r="O2481" t="b">
        <v>1</v>
      </c>
      <c r="P2481" t="s">
        <v>8277</v>
      </c>
      <c r="Q2481" t="str">
        <f t="shared" si="192"/>
        <v>music</v>
      </c>
      <c r="R2481" t="str">
        <f t="shared" si="193"/>
        <v>indie rock</v>
      </c>
      <c r="S2481">
        <f t="shared" si="194"/>
        <v>2012</v>
      </c>
    </row>
    <row r="2482" spans="1:19" ht="46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s="17">
        <f t="shared" si="190"/>
        <v>1</v>
      </c>
      <c r="G2482" t="s">
        <v>8218</v>
      </c>
      <c r="H2482" t="s">
        <v>8223</v>
      </c>
      <c r="I2482" t="s">
        <v>8245</v>
      </c>
      <c r="J2482">
        <v>1444516084</v>
      </c>
      <c r="K2482" s="10">
        <v>1439332084</v>
      </c>
      <c r="L2482" s="15">
        <f t="shared" si="191"/>
        <v>42227.936157407406</v>
      </c>
      <c r="M2482" t="b">
        <v>0</v>
      </c>
      <c r="N2482">
        <v>8</v>
      </c>
      <c r="O2482" t="b">
        <v>1</v>
      </c>
      <c r="P2482" t="s">
        <v>8277</v>
      </c>
      <c r="Q2482" t="str">
        <f t="shared" si="192"/>
        <v>music</v>
      </c>
      <c r="R2482" t="str">
        <f t="shared" si="193"/>
        <v>indie rock</v>
      </c>
      <c r="S2482">
        <f t="shared" si="194"/>
        <v>2015</v>
      </c>
    </row>
    <row r="2483" spans="1:19" ht="46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s="17">
        <f t="shared" si="190"/>
        <v>1.1291099999999998</v>
      </c>
      <c r="G2483" t="s">
        <v>8218</v>
      </c>
      <c r="H2483" t="s">
        <v>8223</v>
      </c>
      <c r="I2483" t="s">
        <v>8245</v>
      </c>
      <c r="J2483">
        <v>1335799808</v>
      </c>
      <c r="K2483" s="10">
        <v>1333207808</v>
      </c>
      <c r="L2483" s="15">
        <f t="shared" si="191"/>
        <v>40999.645925925928</v>
      </c>
      <c r="M2483" t="b">
        <v>0</v>
      </c>
      <c r="N2483">
        <v>95</v>
      </c>
      <c r="O2483" t="b">
        <v>1</v>
      </c>
      <c r="P2483" t="s">
        <v>8277</v>
      </c>
      <c r="Q2483" t="str">
        <f t="shared" si="192"/>
        <v>music</v>
      </c>
      <c r="R2483" t="str">
        <f t="shared" si="193"/>
        <v>indie rock</v>
      </c>
      <c r="S2483">
        <f t="shared" si="194"/>
        <v>2012</v>
      </c>
    </row>
    <row r="2484" spans="1:19" ht="46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s="17">
        <f t="shared" si="190"/>
        <v>1.0009999999999999</v>
      </c>
      <c r="G2484" t="s">
        <v>8218</v>
      </c>
      <c r="H2484" t="s">
        <v>8223</v>
      </c>
      <c r="I2484" t="s">
        <v>8245</v>
      </c>
      <c r="J2484">
        <v>1312224383</v>
      </c>
      <c r="K2484" s="10">
        <v>1308336383</v>
      </c>
      <c r="L2484" s="15">
        <f t="shared" si="191"/>
        <v>40711.782210648147</v>
      </c>
      <c r="M2484" t="b">
        <v>0</v>
      </c>
      <c r="N2484">
        <v>25</v>
      </c>
      <c r="O2484" t="b">
        <v>1</v>
      </c>
      <c r="P2484" t="s">
        <v>8277</v>
      </c>
      <c r="Q2484" t="str">
        <f t="shared" si="192"/>
        <v>music</v>
      </c>
      <c r="R2484" t="str">
        <f t="shared" si="193"/>
        <v>indie rock</v>
      </c>
      <c r="S2484">
        <f t="shared" si="194"/>
        <v>2011</v>
      </c>
    </row>
    <row r="2485" spans="1:19" ht="3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s="17">
        <f t="shared" si="190"/>
        <v>1.1372727272727272</v>
      </c>
      <c r="G2485" t="s">
        <v>8218</v>
      </c>
      <c r="H2485" t="s">
        <v>8223</v>
      </c>
      <c r="I2485" t="s">
        <v>8245</v>
      </c>
      <c r="J2485">
        <v>1335891603</v>
      </c>
      <c r="K2485" s="10">
        <v>1330711203</v>
      </c>
      <c r="L2485" s="15">
        <f t="shared" si="191"/>
        <v>40970.750034722223</v>
      </c>
      <c r="M2485" t="b">
        <v>0</v>
      </c>
      <c r="N2485">
        <v>19</v>
      </c>
      <c r="O2485" t="b">
        <v>1</v>
      </c>
      <c r="P2485" t="s">
        <v>8277</v>
      </c>
      <c r="Q2485" t="str">
        <f t="shared" si="192"/>
        <v>music</v>
      </c>
      <c r="R2485" t="str">
        <f t="shared" si="193"/>
        <v>indie rock</v>
      </c>
      <c r="S2485">
        <f t="shared" si="194"/>
        <v>2012</v>
      </c>
    </row>
    <row r="2486" spans="1:19" ht="46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s="17">
        <f t="shared" si="190"/>
        <v>1.1931742857142855</v>
      </c>
      <c r="G2486" t="s">
        <v>8218</v>
      </c>
      <c r="H2486" t="s">
        <v>8223</v>
      </c>
      <c r="I2486" t="s">
        <v>8245</v>
      </c>
      <c r="J2486">
        <v>1316124003</v>
      </c>
      <c r="K2486" s="10">
        <v>1313532003</v>
      </c>
      <c r="L2486" s="15">
        <f t="shared" si="191"/>
        <v>40771.916701388887</v>
      </c>
      <c r="M2486" t="b">
        <v>0</v>
      </c>
      <c r="N2486">
        <v>90</v>
      </c>
      <c r="O2486" t="b">
        <v>1</v>
      </c>
      <c r="P2486" t="s">
        <v>8277</v>
      </c>
      <c r="Q2486" t="str">
        <f t="shared" si="192"/>
        <v>music</v>
      </c>
      <c r="R2486" t="str">
        <f t="shared" si="193"/>
        <v>indie rock</v>
      </c>
      <c r="S2486">
        <f t="shared" si="194"/>
        <v>2011</v>
      </c>
    </row>
    <row r="2487" spans="1:19" ht="46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s="17">
        <f t="shared" si="190"/>
        <v>1.0325</v>
      </c>
      <c r="G2487" t="s">
        <v>8218</v>
      </c>
      <c r="H2487" t="s">
        <v>8223</v>
      </c>
      <c r="I2487" t="s">
        <v>8245</v>
      </c>
      <c r="J2487">
        <v>1318463879</v>
      </c>
      <c r="K2487" s="10">
        <v>1315439879</v>
      </c>
      <c r="L2487" s="15">
        <f t="shared" si="191"/>
        <v>40793.998599537037</v>
      </c>
      <c r="M2487" t="b">
        <v>0</v>
      </c>
      <c r="N2487">
        <v>41</v>
      </c>
      <c r="O2487" t="b">
        <v>1</v>
      </c>
      <c r="P2487" t="s">
        <v>8277</v>
      </c>
      <c r="Q2487" t="str">
        <f t="shared" si="192"/>
        <v>music</v>
      </c>
      <c r="R2487" t="str">
        <f t="shared" si="193"/>
        <v>indie rock</v>
      </c>
      <c r="S2487">
        <f t="shared" si="194"/>
        <v>2011</v>
      </c>
    </row>
    <row r="2488" spans="1:19" ht="46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s="17">
        <f t="shared" si="190"/>
        <v>2.6566666666666667</v>
      </c>
      <c r="G2488" t="s">
        <v>8218</v>
      </c>
      <c r="H2488" t="s">
        <v>8223</v>
      </c>
      <c r="I2488" t="s">
        <v>8245</v>
      </c>
      <c r="J2488">
        <v>1335113976</v>
      </c>
      <c r="K2488" s="10">
        <v>1332521976</v>
      </c>
      <c r="L2488" s="15">
        <f t="shared" si="191"/>
        <v>40991.708055555559</v>
      </c>
      <c r="M2488" t="b">
        <v>0</v>
      </c>
      <c r="N2488">
        <v>30</v>
      </c>
      <c r="O2488" t="b">
        <v>1</v>
      </c>
      <c r="P2488" t="s">
        <v>8277</v>
      </c>
      <c r="Q2488" t="str">
        <f t="shared" si="192"/>
        <v>music</v>
      </c>
      <c r="R2488" t="str">
        <f t="shared" si="193"/>
        <v>indie rock</v>
      </c>
      <c r="S2488">
        <f t="shared" si="194"/>
        <v>2012</v>
      </c>
    </row>
    <row r="2489" spans="1:19" ht="46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s="17">
        <f t="shared" si="190"/>
        <v>1.0005066666666667</v>
      </c>
      <c r="G2489" t="s">
        <v>8218</v>
      </c>
      <c r="H2489" t="s">
        <v>8223</v>
      </c>
      <c r="I2489" t="s">
        <v>8245</v>
      </c>
      <c r="J2489">
        <v>1338083997</v>
      </c>
      <c r="K2489" s="10">
        <v>1335491997</v>
      </c>
      <c r="L2489" s="15">
        <f t="shared" si="191"/>
        <v>41026.083298611113</v>
      </c>
      <c r="M2489" t="b">
        <v>0</v>
      </c>
      <c r="N2489">
        <v>38</v>
      </c>
      <c r="O2489" t="b">
        <v>1</v>
      </c>
      <c r="P2489" t="s">
        <v>8277</v>
      </c>
      <c r="Q2489" t="str">
        <f t="shared" si="192"/>
        <v>music</v>
      </c>
      <c r="R2489" t="str">
        <f t="shared" si="193"/>
        <v>indie rock</v>
      </c>
      <c r="S2489">
        <f t="shared" si="194"/>
        <v>2012</v>
      </c>
    </row>
    <row r="2490" spans="1:19" ht="46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s="17">
        <f t="shared" si="190"/>
        <v>1.0669999999999999</v>
      </c>
      <c r="G2490" t="s">
        <v>8218</v>
      </c>
      <c r="H2490" t="s">
        <v>8223</v>
      </c>
      <c r="I2490" t="s">
        <v>8245</v>
      </c>
      <c r="J2490">
        <v>1321459908</v>
      </c>
      <c r="K2490" s="10">
        <v>1318864308</v>
      </c>
      <c r="L2490" s="15">
        <f t="shared" si="191"/>
        <v>40833.633194444446</v>
      </c>
      <c r="M2490" t="b">
        <v>0</v>
      </c>
      <c r="N2490">
        <v>65</v>
      </c>
      <c r="O2490" t="b">
        <v>1</v>
      </c>
      <c r="P2490" t="s">
        <v>8277</v>
      </c>
      <c r="Q2490" t="str">
        <f t="shared" si="192"/>
        <v>music</v>
      </c>
      <c r="R2490" t="str">
        <f t="shared" si="193"/>
        <v>indie rock</v>
      </c>
      <c r="S2490">
        <f t="shared" si="194"/>
        <v>2011</v>
      </c>
    </row>
    <row r="2491" spans="1:19" ht="46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s="17">
        <f t="shared" si="190"/>
        <v>1.3367142857142857</v>
      </c>
      <c r="G2491" t="s">
        <v>8218</v>
      </c>
      <c r="H2491" t="s">
        <v>8223</v>
      </c>
      <c r="I2491" t="s">
        <v>8245</v>
      </c>
      <c r="J2491">
        <v>1368117239</v>
      </c>
      <c r="K2491" s="10">
        <v>1365525239</v>
      </c>
      <c r="L2491" s="15">
        <f t="shared" si="191"/>
        <v>41373.690266203703</v>
      </c>
      <c r="M2491" t="b">
        <v>0</v>
      </c>
      <c r="N2491">
        <v>75</v>
      </c>
      <c r="O2491" t="b">
        <v>1</v>
      </c>
      <c r="P2491" t="s">
        <v>8277</v>
      </c>
      <c r="Q2491" t="str">
        <f t="shared" si="192"/>
        <v>music</v>
      </c>
      <c r="R2491" t="str">
        <f t="shared" si="193"/>
        <v>indie rock</v>
      </c>
      <c r="S2491">
        <f t="shared" si="194"/>
        <v>2013</v>
      </c>
    </row>
    <row r="2492" spans="1:19" ht="46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s="17">
        <f t="shared" si="190"/>
        <v>1.214</v>
      </c>
      <c r="G2492" t="s">
        <v>8218</v>
      </c>
      <c r="H2492" t="s">
        <v>8223</v>
      </c>
      <c r="I2492" t="s">
        <v>8245</v>
      </c>
      <c r="J2492">
        <v>1340429276</v>
      </c>
      <c r="K2492" s="10">
        <v>1335245276</v>
      </c>
      <c r="L2492" s="15">
        <f t="shared" si="191"/>
        <v>41023.227731481486</v>
      </c>
      <c r="M2492" t="b">
        <v>0</v>
      </c>
      <c r="N2492">
        <v>16</v>
      </c>
      <c r="O2492" t="b">
        <v>1</v>
      </c>
      <c r="P2492" t="s">
        <v>8277</v>
      </c>
      <c r="Q2492" t="str">
        <f t="shared" si="192"/>
        <v>music</v>
      </c>
      <c r="R2492" t="str">
        <f t="shared" si="193"/>
        <v>indie rock</v>
      </c>
      <c r="S2492">
        <f t="shared" si="194"/>
        <v>2012</v>
      </c>
    </row>
    <row r="2493" spans="1:19" ht="46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s="17">
        <f t="shared" si="190"/>
        <v>1.032</v>
      </c>
      <c r="G2493" t="s">
        <v>8218</v>
      </c>
      <c r="H2493" t="s">
        <v>8223</v>
      </c>
      <c r="I2493" t="s">
        <v>8245</v>
      </c>
      <c r="J2493">
        <v>1295142660</v>
      </c>
      <c r="K2493" s="10">
        <v>1293739714</v>
      </c>
      <c r="L2493" s="15">
        <f t="shared" si="191"/>
        <v>40542.839282407411</v>
      </c>
      <c r="M2493" t="b">
        <v>0</v>
      </c>
      <c r="N2493">
        <v>10</v>
      </c>
      <c r="O2493" t="b">
        <v>1</v>
      </c>
      <c r="P2493" t="s">
        <v>8277</v>
      </c>
      <c r="Q2493" t="str">
        <f t="shared" si="192"/>
        <v>music</v>
      </c>
      <c r="R2493" t="str">
        <f t="shared" si="193"/>
        <v>indie rock</v>
      </c>
      <c r="S2493">
        <f t="shared" si="194"/>
        <v>2010</v>
      </c>
    </row>
    <row r="2494" spans="1:19" ht="3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s="17">
        <f t="shared" si="190"/>
        <v>1.25</v>
      </c>
      <c r="G2494" t="s">
        <v>8218</v>
      </c>
      <c r="H2494" t="s">
        <v>8223</v>
      </c>
      <c r="I2494" t="s">
        <v>8245</v>
      </c>
      <c r="J2494">
        <v>1339840740</v>
      </c>
      <c r="K2494" s="10">
        <v>1335397188</v>
      </c>
      <c r="L2494" s="15">
        <f t="shared" si="191"/>
        <v>41024.985972222225</v>
      </c>
      <c r="M2494" t="b">
        <v>0</v>
      </c>
      <c r="N2494">
        <v>27</v>
      </c>
      <c r="O2494" t="b">
        <v>1</v>
      </c>
      <c r="P2494" t="s">
        <v>8277</v>
      </c>
      <c r="Q2494" t="str">
        <f t="shared" si="192"/>
        <v>music</v>
      </c>
      <c r="R2494" t="str">
        <f t="shared" si="193"/>
        <v>indie rock</v>
      </c>
      <c r="S2494">
        <f t="shared" si="194"/>
        <v>2012</v>
      </c>
    </row>
    <row r="2495" spans="1:19" ht="46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s="17">
        <f t="shared" si="190"/>
        <v>1.2869999999999999</v>
      </c>
      <c r="G2495" t="s">
        <v>8218</v>
      </c>
      <c r="H2495" t="s">
        <v>8223</v>
      </c>
      <c r="I2495" t="s">
        <v>8245</v>
      </c>
      <c r="J2495">
        <v>1367208140</v>
      </c>
      <c r="K2495" s="10">
        <v>1363320140</v>
      </c>
      <c r="L2495" s="15">
        <f t="shared" si="191"/>
        <v>41348.168287037035</v>
      </c>
      <c r="M2495" t="b">
        <v>0</v>
      </c>
      <c r="N2495">
        <v>259</v>
      </c>
      <c r="O2495" t="b">
        <v>1</v>
      </c>
      <c r="P2495" t="s">
        <v>8277</v>
      </c>
      <c r="Q2495" t="str">
        <f t="shared" si="192"/>
        <v>music</v>
      </c>
      <c r="R2495" t="str">
        <f t="shared" si="193"/>
        <v>indie rock</v>
      </c>
      <c r="S2495">
        <f t="shared" si="194"/>
        <v>2013</v>
      </c>
    </row>
    <row r="2496" spans="1:19" ht="46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s="17">
        <f t="shared" si="190"/>
        <v>1.0100533333333332</v>
      </c>
      <c r="G2496" t="s">
        <v>8218</v>
      </c>
      <c r="H2496" t="s">
        <v>8223</v>
      </c>
      <c r="I2496" t="s">
        <v>8245</v>
      </c>
      <c r="J2496">
        <v>1337786944</v>
      </c>
      <c r="K2496" s="10">
        <v>1335194944</v>
      </c>
      <c r="L2496" s="15">
        <f t="shared" si="191"/>
        <v>41022.645185185189</v>
      </c>
      <c r="M2496" t="b">
        <v>0</v>
      </c>
      <c r="N2496">
        <v>39</v>
      </c>
      <c r="O2496" t="b">
        <v>1</v>
      </c>
      <c r="P2496" t="s">
        <v>8277</v>
      </c>
      <c r="Q2496" t="str">
        <f t="shared" si="192"/>
        <v>music</v>
      </c>
      <c r="R2496" t="str">
        <f t="shared" si="193"/>
        <v>indie rock</v>
      </c>
      <c r="S2496">
        <f t="shared" si="194"/>
        <v>2012</v>
      </c>
    </row>
    <row r="2497" spans="1:19" ht="46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s="17">
        <f t="shared" si="190"/>
        <v>1.2753666666666665</v>
      </c>
      <c r="G2497" t="s">
        <v>8218</v>
      </c>
      <c r="H2497" t="s">
        <v>8223</v>
      </c>
      <c r="I2497" t="s">
        <v>8245</v>
      </c>
      <c r="J2497">
        <v>1339022575</v>
      </c>
      <c r="K2497" s="10">
        <v>1336430575</v>
      </c>
      <c r="L2497" s="15">
        <f t="shared" si="191"/>
        <v>41036.946469907409</v>
      </c>
      <c r="M2497" t="b">
        <v>0</v>
      </c>
      <c r="N2497">
        <v>42</v>
      </c>
      <c r="O2497" t="b">
        <v>1</v>
      </c>
      <c r="P2497" t="s">
        <v>8277</v>
      </c>
      <c r="Q2497" t="str">
        <f t="shared" si="192"/>
        <v>music</v>
      </c>
      <c r="R2497" t="str">
        <f t="shared" si="193"/>
        <v>indie rock</v>
      </c>
      <c r="S2497">
        <f t="shared" si="194"/>
        <v>2012</v>
      </c>
    </row>
    <row r="2498" spans="1:19" ht="3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s="17">
        <f t="shared" si="190"/>
        <v>1</v>
      </c>
      <c r="G2498" t="s">
        <v>8218</v>
      </c>
      <c r="H2498" t="s">
        <v>8223</v>
      </c>
      <c r="I2498" t="s">
        <v>8245</v>
      </c>
      <c r="J2498">
        <v>1364597692</v>
      </c>
      <c r="K2498" s="10">
        <v>1361577292</v>
      </c>
      <c r="L2498" s="15">
        <f t="shared" si="191"/>
        <v>41327.996435185181</v>
      </c>
      <c r="M2498" t="b">
        <v>0</v>
      </c>
      <c r="N2498">
        <v>10</v>
      </c>
      <c r="O2498" t="b">
        <v>1</v>
      </c>
      <c r="P2498" t="s">
        <v>8277</v>
      </c>
      <c r="Q2498" t="str">
        <f t="shared" si="192"/>
        <v>music</v>
      </c>
      <c r="R2498" t="str">
        <f t="shared" si="193"/>
        <v>indie rock</v>
      </c>
      <c r="S2498">
        <f t="shared" si="194"/>
        <v>2013</v>
      </c>
    </row>
    <row r="2499" spans="1:19" ht="46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s="17">
        <f t="shared" ref="F2499:F2562" si="195">E2499/D2499</f>
        <v>1.127715</v>
      </c>
      <c r="G2499" t="s">
        <v>8218</v>
      </c>
      <c r="H2499" t="s">
        <v>8223</v>
      </c>
      <c r="I2499" t="s">
        <v>8245</v>
      </c>
      <c r="J2499">
        <v>1312578338</v>
      </c>
      <c r="K2499" s="10">
        <v>1309986338</v>
      </c>
      <c r="L2499" s="15">
        <f t="shared" ref="L2499:L2562" si="196">(K2499/86400)+ DATE(1970,1,1)</f>
        <v>40730.878912037035</v>
      </c>
      <c r="M2499" t="b">
        <v>0</v>
      </c>
      <c r="N2499">
        <v>56</v>
      </c>
      <c r="O2499" t="b">
        <v>1</v>
      </c>
      <c r="P2499" t="s">
        <v>8277</v>
      </c>
      <c r="Q2499" t="str">
        <f t="shared" ref="Q2499:Q2562" si="197">LEFT(P2499, SEARCH("/",P2499)-1)</f>
        <v>music</v>
      </c>
      <c r="R2499" t="str">
        <f t="shared" ref="R2499:R2562" si="198">RIGHT(P2499,LEN(P2499)-FIND("/",P2499))</f>
        <v>indie rock</v>
      </c>
      <c r="S2499">
        <f t="shared" ref="S2499:S2562" si="199">YEAR(L2499)</f>
        <v>2011</v>
      </c>
    </row>
    <row r="2500" spans="1:19" ht="46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s="17">
        <f t="shared" si="195"/>
        <v>1.056</v>
      </c>
      <c r="G2500" t="s">
        <v>8218</v>
      </c>
      <c r="H2500" t="s">
        <v>8223</v>
      </c>
      <c r="I2500" t="s">
        <v>8245</v>
      </c>
      <c r="J2500">
        <v>1422400387</v>
      </c>
      <c r="K2500" s="10">
        <v>1421190787</v>
      </c>
      <c r="L2500" s="15">
        <f t="shared" si="196"/>
        <v>42017.967442129629</v>
      </c>
      <c r="M2500" t="b">
        <v>0</v>
      </c>
      <c r="N2500">
        <v>20</v>
      </c>
      <c r="O2500" t="b">
        <v>1</v>
      </c>
      <c r="P2500" t="s">
        <v>8277</v>
      </c>
      <c r="Q2500" t="str">
        <f t="shared" si="197"/>
        <v>music</v>
      </c>
      <c r="R2500" t="str">
        <f t="shared" si="198"/>
        <v>indie rock</v>
      </c>
      <c r="S2500">
        <f t="shared" si="199"/>
        <v>2015</v>
      </c>
    </row>
    <row r="2501" spans="1:19" ht="46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s="17">
        <f t="shared" si="195"/>
        <v>2.0262500000000001</v>
      </c>
      <c r="G2501" t="s">
        <v>8218</v>
      </c>
      <c r="H2501" t="s">
        <v>8223</v>
      </c>
      <c r="I2501" t="s">
        <v>8245</v>
      </c>
      <c r="J2501">
        <v>1356976800</v>
      </c>
      <c r="K2501" s="10">
        <v>1352820837</v>
      </c>
      <c r="L2501" s="15">
        <f t="shared" si="196"/>
        <v>41226.648576388892</v>
      </c>
      <c r="M2501" t="b">
        <v>0</v>
      </c>
      <c r="N2501">
        <v>170</v>
      </c>
      <c r="O2501" t="b">
        <v>1</v>
      </c>
      <c r="P2501" t="s">
        <v>8277</v>
      </c>
      <c r="Q2501" t="str">
        <f t="shared" si="197"/>
        <v>music</v>
      </c>
      <c r="R2501" t="str">
        <f t="shared" si="198"/>
        <v>indie rock</v>
      </c>
      <c r="S2501">
        <f t="shared" si="199"/>
        <v>2012</v>
      </c>
    </row>
    <row r="2502" spans="1:19" ht="46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s="17">
        <f t="shared" si="195"/>
        <v>1.1333333333333333</v>
      </c>
      <c r="G2502" t="s">
        <v>8218</v>
      </c>
      <c r="H2502" t="s">
        <v>8223</v>
      </c>
      <c r="I2502" t="s">
        <v>8245</v>
      </c>
      <c r="J2502">
        <v>1340476375</v>
      </c>
      <c r="K2502" s="10">
        <v>1337884375</v>
      </c>
      <c r="L2502" s="15">
        <f t="shared" si="196"/>
        <v>41053.772858796292</v>
      </c>
      <c r="M2502" t="b">
        <v>0</v>
      </c>
      <c r="N2502">
        <v>29</v>
      </c>
      <c r="O2502" t="b">
        <v>1</v>
      </c>
      <c r="P2502" t="s">
        <v>8277</v>
      </c>
      <c r="Q2502" t="str">
        <f t="shared" si="197"/>
        <v>music</v>
      </c>
      <c r="R2502" t="str">
        <f t="shared" si="198"/>
        <v>indie rock</v>
      </c>
      <c r="S2502">
        <f t="shared" si="199"/>
        <v>2012</v>
      </c>
    </row>
    <row r="2503" spans="1:19" ht="46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s="17">
        <f t="shared" si="195"/>
        <v>2.5545454545454545E-2</v>
      </c>
      <c r="G2503" t="s">
        <v>8220</v>
      </c>
      <c r="H2503" t="s">
        <v>8228</v>
      </c>
      <c r="I2503" t="s">
        <v>8250</v>
      </c>
      <c r="J2503">
        <v>1443379104</v>
      </c>
      <c r="K2503" s="10">
        <v>1440787104</v>
      </c>
      <c r="L2503" s="15">
        <f t="shared" si="196"/>
        <v>42244.776666666672</v>
      </c>
      <c r="M2503" t="b">
        <v>0</v>
      </c>
      <c r="N2503">
        <v>7</v>
      </c>
      <c r="O2503" t="b">
        <v>0</v>
      </c>
      <c r="P2503" t="s">
        <v>8297</v>
      </c>
      <c r="Q2503" t="str">
        <f t="shared" si="197"/>
        <v>food</v>
      </c>
      <c r="R2503" t="str">
        <f t="shared" si="198"/>
        <v>restaurants</v>
      </c>
      <c r="S2503">
        <f t="shared" si="199"/>
        <v>2015</v>
      </c>
    </row>
    <row r="2504" spans="1:19" ht="46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s="17">
        <f t="shared" si="195"/>
        <v>7.8181818181818181E-4</v>
      </c>
      <c r="G2504" t="s">
        <v>8220</v>
      </c>
      <c r="H2504" t="s">
        <v>8223</v>
      </c>
      <c r="I2504" t="s">
        <v>8245</v>
      </c>
      <c r="J2504">
        <v>1411328918</v>
      </c>
      <c r="K2504" s="10">
        <v>1407440918</v>
      </c>
      <c r="L2504" s="15">
        <f t="shared" si="196"/>
        <v>41858.825439814813</v>
      </c>
      <c r="M2504" t="b">
        <v>0</v>
      </c>
      <c r="N2504">
        <v>5</v>
      </c>
      <c r="O2504" t="b">
        <v>0</v>
      </c>
      <c r="P2504" t="s">
        <v>8297</v>
      </c>
      <c r="Q2504" t="str">
        <f t="shared" si="197"/>
        <v>food</v>
      </c>
      <c r="R2504" t="str">
        <f t="shared" si="198"/>
        <v>restaurants</v>
      </c>
      <c r="S2504">
        <f t="shared" si="199"/>
        <v>2014</v>
      </c>
    </row>
    <row r="2505" spans="1:19" ht="46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s="17">
        <f t="shared" si="195"/>
        <v>0</v>
      </c>
      <c r="G2505" t="s">
        <v>8220</v>
      </c>
      <c r="H2505" t="s">
        <v>8223</v>
      </c>
      <c r="I2505" t="s">
        <v>8245</v>
      </c>
      <c r="J2505">
        <v>1465333560</v>
      </c>
      <c r="K2505" s="10">
        <v>1462743308</v>
      </c>
      <c r="L2505" s="15">
        <f t="shared" si="196"/>
        <v>42498.899398148147</v>
      </c>
      <c r="M2505" t="b">
        <v>0</v>
      </c>
      <c r="N2505">
        <v>0</v>
      </c>
      <c r="O2505" t="b">
        <v>0</v>
      </c>
      <c r="P2505" t="s">
        <v>8297</v>
      </c>
      <c r="Q2505" t="str">
        <f t="shared" si="197"/>
        <v>food</v>
      </c>
      <c r="R2505" t="str">
        <f t="shared" si="198"/>
        <v>restaurants</v>
      </c>
      <c r="S2505">
        <f t="shared" si="199"/>
        <v>2016</v>
      </c>
    </row>
    <row r="2506" spans="1:19" ht="3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s="17">
        <f t="shared" si="195"/>
        <v>0</v>
      </c>
      <c r="G2506" t="s">
        <v>8220</v>
      </c>
      <c r="H2506" t="s">
        <v>8223</v>
      </c>
      <c r="I2506" t="s">
        <v>8245</v>
      </c>
      <c r="J2506">
        <v>1416014534</v>
      </c>
      <c r="K2506" s="10">
        <v>1413418934</v>
      </c>
      <c r="L2506" s="15">
        <f t="shared" si="196"/>
        <v>41928.015439814815</v>
      </c>
      <c r="M2506" t="b">
        <v>0</v>
      </c>
      <c r="N2506">
        <v>0</v>
      </c>
      <c r="O2506" t="b">
        <v>0</v>
      </c>
      <c r="P2506" t="s">
        <v>8297</v>
      </c>
      <c r="Q2506" t="str">
        <f t="shared" si="197"/>
        <v>food</v>
      </c>
      <c r="R2506" t="str">
        <f t="shared" si="198"/>
        <v>restaurants</v>
      </c>
      <c r="S2506">
        <f t="shared" si="199"/>
        <v>2014</v>
      </c>
    </row>
    <row r="2507" spans="1:19" ht="6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s="17">
        <f t="shared" si="195"/>
        <v>0</v>
      </c>
      <c r="G2507" t="s">
        <v>8220</v>
      </c>
      <c r="H2507" t="s">
        <v>8223</v>
      </c>
      <c r="I2507" t="s">
        <v>8245</v>
      </c>
      <c r="J2507">
        <v>1426292416</v>
      </c>
      <c r="K2507" s="10">
        <v>1423704016</v>
      </c>
      <c r="L2507" s="15">
        <f t="shared" si="196"/>
        <v>42047.05574074074</v>
      </c>
      <c r="M2507" t="b">
        <v>0</v>
      </c>
      <c r="N2507">
        <v>0</v>
      </c>
      <c r="O2507" t="b">
        <v>0</v>
      </c>
      <c r="P2507" t="s">
        <v>8297</v>
      </c>
      <c r="Q2507" t="str">
        <f t="shared" si="197"/>
        <v>food</v>
      </c>
      <c r="R2507" t="str">
        <f t="shared" si="198"/>
        <v>restaurants</v>
      </c>
      <c r="S2507">
        <f t="shared" si="199"/>
        <v>2015</v>
      </c>
    </row>
    <row r="2508" spans="1:19" ht="46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s="17">
        <f t="shared" si="195"/>
        <v>6.0000000000000001E-3</v>
      </c>
      <c r="G2508" t="s">
        <v>8220</v>
      </c>
      <c r="H2508" t="s">
        <v>8224</v>
      </c>
      <c r="I2508" t="s">
        <v>8246</v>
      </c>
      <c r="J2508">
        <v>1443906000</v>
      </c>
      <c r="K2508" s="10">
        <v>1441955269</v>
      </c>
      <c r="L2508" s="15">
        <f t="shared" si="196"/>
        <v>42258.297094907408</v>
      </c>
      <c r="M2508" t="b">
        <v>0</v>
      </c>
      <c r="N2508">
        <v>2</v>
      </c>
      <c r="O2508" t="b">
        <v>0</v>
      </c>
      <c r="P2508" t="s">
        <v>8297</v>
      </c>
      <c r="Q2508" t="str">
        <f t="shared" si="197"/>
        <v>food</v>
      </c>
      <c r="R2508" t="str">
        <f t="shared" si="198"/>
        <v>restaurants</v>
      </c>
      <c r="S2508">
        <f t="shared" si="199"/>
        <v>2015</v>
      </c>
    </row>
    <row r="2509" spans="1:19" ht="16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s="17">
        <f t="shared" si="195"/>
        <v>0</v>
      </c>
      <c r="G2509" t="s">
        <v>8220</v>
      </c>
      <c r="H2509" t="s">
        <v>8223</v>
      </c>
      <c r="I2509" t="s">
        <v>8245</v>
      </c>
      <c r="J2509">
        <v>1431308704</v>
      </c>
      <c r="K2509" s="10">
        <v>1428716704</v>
      </c>
      <c r="L2509" s="15">
        <f t="shared" si="196"/>
        <v>42105.072962962964</v>
      </c>
      <c r="M2509" t="b">
        <v>0</v>
      </c>
      <c r="N2509">
        <v>0</v>
      </c>
      <c r="O2509" t="b">
        <v>0</v>
      </c>
      <c r="P2509" t="s">
        <v>8297</v>
      </c>
      <c r="Q2509" t="str">
        <f t="shared" si="197"/>
        <v>food</v>
      </c>
      <c r="R2509" t="str">
        <f t="shared" si="198"/>
        <v>restaurants</v>
      </c>
      <c r="S2509">
        <f t="shared" si="199"/>
        <v>2015</v>
      </c>
    </row>
    <row r="2510" spans="1:19" ht="46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s="17">
        <f t="shared" si="195"/>
        <v>0</v>
      </c>
      <c r="G2510" t="s">
        <v>8220</v>
      </c>
      <c r="H2510" t="s">
        <v>8223</v>
      </c>
      <c r="I2510" t="s">
        <v>8245</v>
      </c>
      <c r="J2510">
        <v>1408056634</v>
      </c>
      <c r="K2510" s="10">
        <v>1405464634</v>
      </c>
      <c r="L2510" s="15">
        <f t="shared" si="196"/>
        <v>41835.951782407406</v>
      </c>
      <c r="M2510" t="b">
        <v>0</v>
      </c>
      <c r="N2510">
        <v>0</v>
      </c>
      <c r="O2510" t="b">
        <v>0</v>
      </c>
      <c r="P2510" t="s">
        <v>8297</v>
      </c>
      <c r="Q2510" t="str">
        <f t="shared" si="197"/>
        <v>food</v>
      </c>
      <c r="R2510" t="str">
        <f t="shared" si="198"/>
        <v>restaurants</v>
      </c>
      <c r="S2510">
        <f t="shared" si="199"/>
        <v>2014</v>
      </c>
    </row>
    <row r="2511" spans="1:19" ht="46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s="17">
        <f t="shared" si="195"/>
        <v>1.0526315789473684E-2</v>
      </c>
      <c r="G2511" t="s">
        <v>8220</v>
      </c>
      <c r="H2511" t="s">
        <v>8224</v>
      </c>
      <c r="I2511" t="s">
        <v>8246</v>
      </c>
      <c r="J2511">
        <v>1429554349</v>
      </c>
      <c r="K2511" s="10">
        <v>1424719549</v>
      </c>
      <c r="L2511" s="15">
        <f t="shared" si="196"/>
        <v>42058.809594907405</v>
      </c>
      <c r="M2511" t="b">
        <v>0</v>
      </c>
      <c r="N2511">
        <v>28</v>
      </c>
      <c r="O2511" t="b">
        <v>0</v>
      </c>
      <c r="P2511" t="s">
        <v>8297</v>
      </c>
      <c r="Q2511" t="str">
        <f t="shared" si="197"/>
        <v>food</v>
      </c>
      <c r="R2511" t="str">
        <f t="shared" si="198"/>
        <v>restaurants</v>
      </c>
      <c r="S2511">
        <f t="shared" si="199"/>
        <v>2015</v>
      </c>
    </row>
    <row r="2512" spans="1:19" ht="46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s="17">
        <f t="shared" si="195"/>
        <v>1.5E-3</v>
      </c>
      <c r="G2512" t="s">
        <v>8220</v>
      </c>
      <c r="H2512" t="s">
        <v>8223</v>
      </c>
      <c r="I2512" t="s">
        <v>8245</v>
      </c>
      <c r="J2512">
        <v>1431647772</v>
      </c>
      <c r="K2512" s="10">
        <v>1426463772</v>
      </c>
      <c r="L2512" s="15">
        <f t="shared" si="196"/>
        <v>42078.997361111113</v>
      </c>
      <c r="M2512" t="b">
        <v>0</v>
      </c>
      <c r="N2512">
        <v>2</v>
      </c>
      <c r="O2512" t="b">
        <v>0</v>
      </c>
      <c r="P2512" t="s">
        <v>8297</v>
      </c>
      <c r="Q2512" t="str">
        <f t="shared" si="197"/>
        <v>food</v>
      </c>
      <c r="R2512" t="str">
        <f t="shared" si="198"/>
        <v>restaurants</v>
      </c>
      <c r="S2512">
        <f t="shared" si="199"/>
        <v>2015</v>
      </c>
    </row>
    <row r="2513" spans="1:19" ht="46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s="17">
        <f t="shared" si="195"/>
        <v>0</v>
      </c>
      <c r="G2513" t="s">
        <v>8220</v>
      </c>
      <c r="H2513" t="s">
        <v>8224</v>
      </c>
      <c r="I2513" t="s">
        <v>8246</v>
      </c>
      <c r="J2513">
        <v>1454323413</v>
      </c>
      <c r="K2513" s="10">
        <v>1451731413</v>
      </c>
      <c r="L2513" s="15">
        <f t="shared" si="196"/>
        <v>42371.446909722217</v>
      </c>
      <c r="M2513" t="b">
        <v>0</v>
      </c>
      <c r="N2513">
        <v>0</v>
      </c>
      <c r="O2513" t="b">
        <v>0</v>
      </c>
      <c r="P2513" t="s">
        <v>8297</v>
      </c>
      <c r="Q2513" t="str">
        <f t="shared" si="197"/>
        <v>food</v>
      </c>
      <c r="R2513" t="str">
        <f t="shared" si="198"/>
        <v>restaurants</v>
      </c>
      <c r="S2513">
        <f t="shared" si="199"/>
        <v>2016</v>
      </c>
    </row>
    <row r="2514" spans="1:19" ht="46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s="17">
        <f t="shared" si="195"/>
        <v>0</v>
      </c>
      <c r="G2514" t="s">
        <v>8220</v>
      </c>
      <c r="H2514" t="s">
        <v>8223</v>
      </c>
      <c r="I2514" t="s">
        <v>8245</v>
      </c>
      <c r="J2514">
        <v>1418504561</v>
      </c>
      <c r="K2514" s="10">
        <v>1417208561</v>
      </c>
      <c r="L2514" s="15">
        <f t="shared" si="196"/>
        <v>41971.876863425925</v>
      </c>
      <c r="M2514" t="b">
        <v>0</v>
      </c>
      <c r="N2514">
        <v>0</v>
      </c>
      <c r="O2514" t="b">
        <v>0</v>
      </c>
      <c r="P2514" t="s">
        <v>8297</v>
      </c>
      <c r="Q2514" t="str">
        <f t="shared" si="197"/>
        <v>food</v>
      </c>
      <c r="R2514" t="str">
        <f t="shared" si="198"/>
        <v>restaurants</v>
      </c>
      <c r="S2514">
        <f t="shared" si="199"/>
        <v>2014</v>
      </c>
    </row>
    <row r="2515" spans="1:19" ht="46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s="17">
        <f t="shared" si="195"/>
        <v>0</v>
      </c>
      <c r="G2515" t="s">
        <v>8220</v>
      </c>
      <c r="H2515" t="s">
        <v>8235</v>
      </c>
      <c r="I2515" t="s">
        <v>8248</v>
      </c>
      <c r="J2515">
        <v>1488067789</v>
      </c>
      <c r="K2515" s="10">
        <v>1482883789</v>
      </c>
      <c r="L2515" s="15">
        <f t="shared" si="196"/>
        <v>42732.00681712963</v>
      </c>
      <c r="M2515" t="b">
        <v>0</v>
      </c>
      <c r="N2515">
        <v>0</v>
      </c>
      <c r="O2515" t="b">
        <v>0</v>
      </c>
      <c r="P2515" t="s">
        <v>8297</v>
      </c>
      <c r="Q2515" t="str">
        <f t="shared" si="197"/>
        <v>food</v>
      </c>
      <c r="R2515" t="str">
        <f t="shared" si="198"/>
        <v>restaurants</v>
      </c>
      <c r="S2515">
        <f t="shared" si="199"/>
        <v>2016</v>
      </c>
    </row>
    <row r="2516" spans="1:19" ht="46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s="17">
        <f t="shared" si="195"/>
        <v>1.7500000000000002E-2</v>
      </c>
      <c r="G2516" t="s">
        <v>8220</v>
      </c>
      <c r="H2516" t="s">
        <v>8223</v>
      </c>
      <c r="I2516" t="s">
        <v>8245</v>
      </c>
      <c r="J2516">
        <v>1408526477</v>
      </c>
      <c r="K2516" s="10">
        <v>1407057677</v>
      </c>
      <c r="L2516" s="15">
        <f t="shared" si="196"/>
        <v>41854.389780092592</v>
      </c>
      <c r="M2516" t="b">
        <v>0</v>
      </c>
      <c r="N2516">
        <v>4</v>
      </c>
      <c r="O2516" t="b">
        <v>0</v>
      </c>
      <c r="P2516" t="s">
        <v>8297</v>
      </c>
      <c r="Q2516" t="str">
        <f t="shared" si="197"/>
        <v>food</v>
      </c>
      <c r="R2516" t="str">
        <f t="shared" si="198"/>
        <v>restaurants</v>
      </c>
      <c r="S2516">
        <f t="shared" si="199"/>
        <v>2014</v>
      </c>
    </row>
    <row r="2517" spans="1:19" ht="46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s="17">
        <f t="shared" si="195"/>
        <v>0.186</v>
      </c>
      <c r="G2517" t="s">
        <v>8220</v>
      </c>
      <c r="H2517" t="s">
        <v>8223</v>
      </c>
      <c r="I2517" t="s">
        <v>8245</v>
      </c>
      <c r="J2517">
        <v>1424635753</v>
      </c>
      <c r="K2517" s="10">
        <v>1422043753</v>
      </c>
      <c r="L2517" s="15">
        <f t="shared" si="196"/>
        <v>42027.839733796296</v>
      </c>
      <c r="M2517" t="b">
        <v>0</v>
      </c>
      <c r="N2517">
        <v>12</v>
      </c>
      <c r="O2517" t="b">
        <v>0</v>
      </c>
      <c r="P2517" t="s">
        <v>8297</v>
      </c>
      <c r="Q2517" t="str">
        <f t="shared" si="197"/>
        <v>food</v>
      </c>
      <c r="R2517" t="str">
        <f t="shared" si="198"/>
        <v>restaurants</v>
      </c>
      <c r="S2517">
        <f t="shared" si="199"/>
        <v>2015</v>
      </c>
    </row>
    <row r="2518" spans="1:19" ht="46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s="17">
        <f t="shared" si="195"/>
        <v>0</v>
      </c>
      <c r="G2518" t="s">
        <v>8220</v>
      </c>
      <c r="H2518" t="s">
        <v>8223</v>
      </c>
      <c r="I2518" t="s">
        <v>8245</v>
      </c>
      <c r="J2518">
        <v>1417279252</v>
      </c>
      <c r="K2518" s="10">
        <v>1414683652</v>
      </c>
      <c r="L2518" s="15">
        <f t="shared" si="196"/>
        <v>41942.653379629628</v>
      </c>
      <c r="M2518" t="b">
        <v>0</v>
      </c>
      <c r="N2518">
        <v>0</v>
      </c>
      <c r="O2518" t="b">
        <v>0</v>
      </c>
      <c r="P2518" t="s">
        <v>8297</v>
      </c>
      <c r="Q2518" t="str">
        <f t="shared" si="197"/>
        <v>food</v>
      </c>
      <c r="R2518" t="str">
        <f t="shared" si="198"/>
        <v>restaurants</v>
      </c>
      <c r="S2518">
        <f t="shared" si="199"/>
        <v>2014</v>
      </c>
    </row>
    <row r="2519" spans="1:19" ht="46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s="17">
        <f t="shared" si="195"/>
        <v>9.8166666666666666E-2</v>
      </c>
      <c r="G2519" t="s">
        <v>8220</v>
      </c>
      <c r="H2519" t="s">
        <v>8228</v>
      </c>
      <c r="I2519" t="s">
        <v>8250</v>
      </c>
      <c r="J2519">
        <v>1426788930</v>
      </c>
      <c r="K2519" s="10">
        <v>1424200530</v>
      </c>
      <c r="L2519" s="15">
        <f t="shared" si="196"/>
        <v>42052.802430555559</v>
      </c>
      <c r="M2519" t="b">
        <v>0</v>
      </c>
      <c r="N2519">
        <v>33</v>
      </c>
      <c r="O2519" t="b">
        <v>0</v>
      </c>
      <c r="P2519" t="s">
        <v>8297</v>
      </c>
      <c r="Q2519" t="str">
        <f t="shared" si="197"/>
        <v>food</v>
      </c>
      <c r="R2519" t="str">
        <f t="shared" si="198"/>
        <v>restaurants</v>
      </c>
      <c r="S2519">
        <f t="shared" si="199"/>
        <v>2015</v>
      </c>
    </row>
    <row r="2520" spans="1:19" ht="46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s="17">
        <f t="shared" si="195"/>
        <v>0</v>
      </c>
      <c r="G2520" t="s">
        <v>8220</v>
      </c>
      <c r="H2520" t="s">
        <v>8223</v>
      </c>
      <c r="I2520" t="s">
        <v>8245</v>
      </c>
      <c r="J2520">
        <v>1415899228</v>
      </c>
      <c r="K2520" s="10">
        <v>1413303628</v>
      </c>
      <c r="L2520" s="15">
        <f t="shared" si="196"/>
        <v>41926.680879629632</v>
      </c>
      <c r="M2520" t="b">
        <v>0</v>
      </c>
      <c r="N2520">
        <v>0</v>
      </c>
      <c r="O2520" t="b">
        <v>0</v>
      </c>
      <c r="P2520" t="s">
        <v>8297</v>
      </c>
      <c r="Q2520" t="str">
        <f t="shared" si="197"/>
        <v>food</v>
      </c>
      <c r="R2520" t="str">
        <f t="shared" si="198"/>
        <v>restaurants</v>
      </c>
      <c r="S2520">
        <f t="shared" si="199"/>
        <v>2014</v>
      </c>
    </row>
    <row r="2521" spans="1:19" ht="3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s="17">
        <f t="shared" si="195"/>
        <v>4.3333333333333331E-4</v>
      </c>
      <c r="G2521" t="s">
        <v>8220</v>
      </c>
      <c r="H2521" t="s">
        <v>8223</v>
      </c>
      <c r="I2521" t="s">
        <v>8245</v>
      </c>
      <c r="J2521">
        <v>1405741404</v>
      </c>
      <c r="K2521" s="10">
        <v>1403149404</v>
      </c>
      <c r="L2521" s="15">
        <f t="shared" si="196"/>
        <v>41809.155138888891</v>
      </c>
      <c r="M2521" t="b">
        <v>0</v>
      </c>
      <c r="N2521">
        <v>4</v>
      </c>
      <c r="O2521" t="b">
        <v>0</v>
      </c>
      <c r="P2521" t="s">
        <v>8297</v>
      </c>
      <c r="Q2521" t="str">
        <f t="shared" si="197"/>
        <v>food</v>
      </c>
      <c r="R2521" t="str">
        <f t="shared" si="198"/>
        <v>restaurants</v>
      </c>
      <c r="S2521">
        <f t="shared" si="199"/>
        <v>2014</v>
      </c>
    </row>
    <row r="2522" spans="1:19" ht="46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s="17">
        <f t="shared" si="195"/>
        <v>0</v>
      </c>
      <c r="G2522" t="s">
        <v>8220</v>
      </c>
      <c r="H2522" t="s">
        <v>8223</v>
      </c>
      <c r="I2522" t="s">
        <v>8245</v>
      </c>
      <c r="J2522">
        <v>1476559260</v>
      </c>
      <c r="K2522" s="10">
        <v>1472567085</v>
      </c>
      <c r="L2522" s="15">
        <f t="shared" si="196"/>
        <v>42612.600520833337</v>
      </c>
      <c r="M2522" t="b">
        <v>0</v>
      </c>
      <c r="N2522">
        <v>0</v>
      </c>
      <c r="O2522" t="b">
        <v>0</v>
      </c>
      <c r="P2522" t="s">
        <v>8297</v>
      </c>
      <c r="Q2522" t="str">
        <f t="shared" si="197"/>
        <v>food</v>
      </c>
      <c r="R2522" t="str">
        <f t="shared" si="198"/>
        <v>restaurants</v>
      </c>
      <c r="S2522">
        <f t="shared" si="199"/>
        <v>2016</v>
      </c>
    </row>
    <row r="2523" spans="1:19" ht="46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s="17">
        <f t="shared" si="195"/>
        <v>1.0948792000000001</v>
      </c>
      <c r="G2523" t="s">
        <v>8218</v>
      </c>
      <c r="H2523" t="s">
        <v>8223</v>
      </c>
      <c r="I2523" t="s">
        <v>8245</v>
      </c>
      <c r="J2523">
        <v>1444778021</v>
      </c>
      <c r="K2523" s="10">
        <v>1442963621</v>
      </c>
      <c r="L2523" s="15">
        <f t="shared" si="196"/>
        <v>42269.967835648145</v>
      </c>
      <c r="M2523" t="b">
        <v>0</v>
      </c>
      <c r="N2523">
        <v>132</v>
      </c>
      <c r="O2523" t="b">
        <v>1</v>
      </c>
      <c r="P2523" t="s">
        <v>8298</v>
      </c>
      <c r="Q2523" t="str">
        <f t="shared" si="197"/>
        <v>music</v>
      </c>
      <c r="R2523" t="str">
        <f t="shared" si="198"/>
        <v>classical music</v>
      </c>
      <c r="S2523">
        <f t="shared" si="199"/>
        <v>2015</v>
      </c>
    </row>
    <row r="2524" spans="1:19" ht="46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s="17">
        <f t="shared" si="195"/>
        <v>1</v>
      </c>
      <c r="G2524" t="s">
        <v>8218</v>
      </c>
      <c r="H2524" t="s">
        <v>8223</v>
      </c>
      <c r="I2524" t="s">
        <v>8245</v>
      </c>
      <c r="J2524">
        <v>1461336720</v>
      </c>
      <c r="K2524" s="10">
        <v>1459431960</v>
      </c>
      <c r="L2524" s="15">
        <f t="shared" si="196"/>
        <v>42460.573611111111</v>
      </c>
      <c r="M2524" t="b">
        <v>0</v>
      </c>
      <c r="N2524">
        <v>27</v>
      </c>
      <c r="O2524" t="b">
        <v>1</v>
      </c>
      <c r="P2524" t="s">
        <v>8298</v>
      </c>
      <c r="Q2524" t="str">
        <f t="shared" si="197"/>
        <v>music</v>
      </c>
      <c r="R2524" t="str">
        <f t="shared" si="198"/>
        <v>classical music</v>
      </c>
      <c r="S2524">
        <f t="shared" si="199"/>
        <v>2016</v>
      </c>
    </row>
    <row r="2525" spans="1:19" ht="46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s="17">
        <f t="shared" si="195"/>
        <v>1.5644444444444445</v>
      </c>
      <c r="G2525" t="s">
        <v>8218</v>
      </c>
      <c r="H2525" t="s">
        <v>8223</v>
      </c>
      <c r="I2525" t="s">
        <v>8245</v>
      </c>
      <c r="J2525">
        <v>1416270292</v>
      </c>
      <c r="K2525" s="10">
        <v>1413674692</v>
      </c>
      <c r="L2525" s="15">
        <f t="shared" si="196"/>
        <v>41930.975601851853</v>
      </c>
      <c r="M2525" t="b">
        <v>0</v>
      </c>
      <c r="N2525">
        <v>26</v>
      </c>
      <c r="O2525" t="b">
        <v>1</v>
      </c>
      <c r="P2525" t="s">
        <v>8298</v>
      </c>
      <c r="Q2525" t="str">
        <f t="shared" si="197"/>
        <v>music</v>
      </c>
      <c r="R2525" t="str">
        <f t="shared" si="198"/>
        <v>classical music</v>
      </c>
      <c r="S2525">
        <f t="shared" si="199"/>
        <v>2014</v>
      </c>
    </row>
    <row r="2526" spans="1:19" ht="3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s="17">
        <f t="shared" si="195"/>
        <v>1.016</v>
      </c>
      <c r="G2526" t="s">
        <v>8218</v>
      </c>
      <c r="H2526" t="s">
        <v>8223</v>
      </c>
      <c r="I2526" t="s">
        <v>8245</v>
      </c>
      <c r="J2526">
        <v>1419136200</v>
      </c>
      <c r="K2526" s="10">
        <v>1416338557</v>
      </c>
      <c r="L2526" s="15">
        <f t="shared" si="196"/>
        <v>41961.807372685187</v>
      </c>
      <c r="M2526" t="b">
        <v>0</v>
      </c>
      <c r="N2526">
        <v>43</v>
      </c>
      <c r="O2526" t="b">
        <v>1</v>
      </c>
      <c r="P2526" t="s">
        <v>8298</v>
      </c>
      <c r="Q2526" t="str">
        <f t="shared" si="197"/>
        <v>music</v>
      </c>
      <c r="R2526" t="str">
        <f t="shared" si="198"/>
        <v>classical music</v>
      </c>
      <c r="S2526">
        <f t="shared" si="199"/>
        <v>2014</v>
      </c>
    </row>
    <row r="2527" spans="1:19" ht="46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s="17">
        <f t="shared" si="195"/>
        <v>1.00325</v>
      </c>
      <c r="G2527" t="s">
        <v>8218</v>
      </c>
      <c r="H2527" t="s">
        <v>8223</v>
      </c>
      <c r="I2527" t="s">
        <v>8245</v>
      </c>
      <c r="J2527">
        <v>1340914571</v>
      </c>
      <c r="K2527" s="10">
        <v>1338322571</v>
      </c>
      <c r="L2527" s="15">
        <f t="shared" si="196"/>
        <v>41058.844571759255</v>
      </c>
      <c r="M2527" t="b">
        <v>0</v>
      </c>
      <c r="N2527">
        <v>80</v>
      </c>
      <c r="O2527" t="b">
        <v>1</v>
      </c>
      <c r="P2527" t="s">
        <v>8298</v>
      </c>
      <c r="Q2527" t="str">
        <f t="shared" si="197"/>
        <v>music</v>
      </c>
      <c r="R2527" t="str">
        <f t="shared" si="198"/>
        <v>classical music</v>
      </c>
      <c r="S2527">
        <f t="shared" si="199"/>
        <v>2012</v>
      </c>
    </row>
    <row r="2528" spans="1:19" ht="46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s="17">
        <f t="shared" si="195"/>
        <v>1.1294999999999999</v>
      </c>
      <c r="G2528" t="s">
        <v>8218</v>
      </c>
      <c r="H2528" t="s">
        <v>8223</v>
      </c>
      <c r="I2528" t="s">
        <v>8245</v>
      </c>
      <c r="J2528">
        <v>1418014740</v>
      </c>
      <c r="K2528" s="10">
        <v>1415585474</v>
      </c>
      <c r="L2528" s="15">
        <f t="shared" si="196"/>
        <v>41953.091134259259</v>
      </c>
      <c r="M2528" t="b">
        <v>0</v>
      </c>
      <c r="N2528">
        <v>33</v>
      </c>
      <c r="O2528" t="b">
        <v>1</v>
      </c>
      <c r="P2528" t="s">
        <v>8298</v>
      </c>
      <c r="Q2528" t="str">
        <f t="shared" si="197"/>
        <v>music</v>
      </c>
      <c r="R2528" t="str">
        <f t="shared" si="198"/>
        <v>classical music</v>
      </c>
      <c r="S2528">
        <f t="shared" si="199"/>
        <v>2014</v>
      </c>
    </row>
    <row r="2529" spans="1:19" ht="46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s="17">
        <f t="shared" si="195"/>
        <v>1.02125</v>
      </c>
      <c r="G2529" t="s">
        <v>8218</v>
      </c>
      <c r="H2529" t="s">
        <v>8223</v>
      </c>
      <c r="I2529" t="s">
        <v>8245</v>
      </c>
      <c r="J2529">
        <v>1382068740</v>
      </c>
      <c r="K2529" s="10">
        <v>1380477691</v>
      </c>
      <c r="L2529" s="15">
        <f t="shared" si="196"/>
        <v>41546.75105324074</v>
      </c>
      <c r="M2529" t="b">
        <v>0</v>
      </c>
      <c r="N2529">
        <v>71</v>
      </c>
      <c r="O2529" t="b">
        <v>1</v>
      </c>
      <c r="P2529" t="s">
        <v>8298</v>
      </c>
      <c r="Q2529" t="str">
        <f t="shared" si="197"/>
        <v>music</v>
      </c>
      <c r="R2529" t="str">
        <f t="shared" si="198"/>
        <v>classical music</v>
      </c>
      <c r="S2529">
        <f t="shared" si="199"/>
        <v>2013</v>
      </c>
    </row>
    <row r="2530" spans="1:19" ht="46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s="17">
        <f t="shared" si="195"/>
        <v>1.0724974999999999</v>
      </c>
      <c r="G2530" t="s">
        <v>8218</v>
      </c>
      <c r="H2530" t="s">
        <v>8224</v>
      </c>
      <c r="I2530" t="s">
        <v>8246</v>
      </c>
      <c r="J2530">
        <v>1440068400</v>
      </c>
      <c r="K2530" s="10">
        <v>1438459303</v>
      </c>
      <c r="L2530" s="15">
        <f t="shared" si="196"/>
        <v>42217.834525462968</v>
      </c>
      <c r="M2530" t="b">
        <v>0</v>
      </c>
      <c r="N2530">
        <v>81</v>
      </c>
      <c r="O2530" t="b">
        <v>1</v>
      </c>
      <c r="P2530" t="s">
        <v>8298</v>
      </c>
      <c r="Q2530" t="str">
        <f t="shared" si="197"/>
        <v>music</v>
      </c>
      <c r="R2530" t="str">
        <f t="shared" si="198"/>
        <v>classical music</v>
      </c>
      <c r="S2530">
        <f t="shared" si="199"/>
        <v>2015</v>
      </c>
    </row>
    <row r="2531" spans="1:19" ht="16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s="17">
        <f t="shared" si="195"/>
        <v>1.0428333333333333</v>
      </c>
      <c r="G2531" t="s">
        <v>8218</v>
      </c>
      <c r="H2531" t="s">
        <v>8223</v>
      </c>
      <c r="I2531" t="s">
        <v>8245</v>
      </c>
      <c r="J2531">
        <v>1332636975</v>
      </c>
      <c r="K2531" s="10">
        <v>1328752575</v>
      </c>
      <c r="L2531" s="15">
        <f t="shared" si="196"/>
        <v>40948.080729166664</v>
      </c>
      <c r="M2531" t="b">
        <v>0</v>
      </c>
      <c r="N2531">
        <v>76</v>
      </c>
      <c r="O2531" t="b">
        <v>1</v>
      </c>
      <c r="P2531" t="s">
        <v>8298</v>
      </c>
      <c r="Q2531" t="str">
        <f t="shared" si="197"/>
        <v>music</v>
      </c>
      <c r="R2531" t="str">
        <f t="shared" si="198"/>
        <v>classical music</v>
      </c>
      <c r="S2531">
        <f t="shared" si="199"/>
        <v>2012</v>
      </c>
    </row>
    <row r="2532" spans="1:19" ht="46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s="17">
        <f t="shared" si="195"/>
        <v>1</v>
      </c>
      <c r="G2532" t="s">
        <v>8218</v>
      </c>
      <c r="H2532" t="s">
        <v>8223</v>
      </c>
      <c r="I2532" t="s">
        <v>8245</v>
      </c>
      <c r="J2532">
        <v>1429505400</v>
      </c>
      <c r="K2532" s="10">
        <v>1426711505</v>
      </c>
      <c r="L2532" s="15">
        <f t="shared" si="196"/>
        <v>42081.864641203705</v>
      </c>
      <c r="M2532" t="b">
        <v>0</v>
      </c>
      <c r="N2532">
        <v>48</v>
      </c>
      <c r="O2532" t="b">
        <v>1</v>
      </c>
      <c r="P2532" t="s">
        <v>8298</v>
      </c>
      <c r="Q2532" t="str">
        <f t="shared" si="197"/>
        <v>music</v>
      </c>
      <c r="R2532" t="str">
        <f t="shared" si="198"/>
        <v>classical music</v>
      </c>
      <c r="S2532">
        <f t="shared" si="199"/>
        <v>2015</v>
      </c>
    </row>
    <row r="2533" spans="1:19" ht="46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s="17">
        <f t="shared" si="195"/>
        <v>1.004</v>
      </c>
      <c r="G2533" t="s">
        <v>8218</v>
      </c>
      <c r="H2533" t="s">
        <v>8223</v>
      </c>
      <c r="I2533" t="s">
        <v>8245</v>
      </c>
      <c r="J2533">
        <v>1439611140</v>
      </c>
      <c r="K2533" s="10">
        <v>1437668354</v>
      </c>
      <c r="L2533" s="15">
        <f t="shared" si="196"/>
        <v>42208.680023148147</v>
      </c>
      <c r="M2533" t="b">
        <v>0</v>
      </c>
      <c r="N2533">
        <v>61</v>
      </c>
      <c r="O2533" t="b">
        <v>1</v>
      </c>
      <c r="P2533" t="s">
        <v>8298</v>
      </c>
      <c r="Q2533" t="str">
        <f t="shared" si="197"/>
        <v>music</v>
      </c>
      <c r="R2533" t="str">
        <f t="shared" si="198"/>
        <v>classical music</v>
      </c>
      <c r="S2533">
        <f t="shared" si="199"/>
        <v>2015</v>
      </c>
    </row>
    <row r="2534" spans="1:19" ht="46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s="17">
        <f t="shared" si="195"/>
        <v>1.26125</v>
      </c>
      <c r="G2534" t="s">
        <v>8218</v>
      </c>
      <c r="H2534" t="s">
        <v>8223</v>
      </c>
      <c r="I2534" t="s">
        <v>8245</v>
      </c>
      <c r="J2534">
        <v>1345148566</v>
      </c>
      <c r="K2534" s="10">
        <v>1342556566</v>
      </c>
      <c r="L2534" s="15">
        <f t="shared" si="196"/>
        <v>41107.849143518521</v>
      </c>
      <c r="M2534" t="b">
        <v>0</v>
      </c>
      <c r="N2534">
        <v>60</v>
      </c>
      <c r="O2534" t="b">
        <v>1</v>
      </c>
      <c r="P2534" t="s">
        <v>8298</v>
      </c>
      <c r="Q2534" t="str">
        <f t="shared" si="197"/>
        <v>music</v>
      </c>
      <c r="R2534" t="str">
        <f t="shared" si="198"/>
        <v>classical music</v>
      </c>
      <c r="S2534">
        <f t="shared" si="199"/>
        <v>2012</v>
      </c>
    </row>
    <row r="2535" spans="1:19" ht="46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s="17">
        <f t="shared" si="195"/>
        <v>1.1066666666666667</v>
      </c>
      <c r="G2535" t="s">
        <v>8218</v>
      </c>
      <c r="H2535" t="s">
        <v>8223</v>
      </c>
      <c r="I2535" t="s">
        <v>8245</v>
      </c>
      <c r="J2535">
        <v>1362160868</v>
      </c>
      <c r="K2535" s="10">
        <v>1359568911</v>
      </c>
      <c r="L2535" s="15">
        <f t="shared" si="196"/>
        <v>41304.751284722224</v>
      </c>
      <c r="M2535" t="b">
        <v>0</v>
      </c>
      <c r="N2535">
        <v>136</v>
      </c>
      <c r="O2535" t="b">
        <v>1</v>
      </c>
      <c r="P2535" t="s">
        <v>8298</v>
      </c>
      <c r="Q2535" t="str">
        <f t="shared" si="197"/>
        <v>music</v>
      </c>
      <c r="R2535" t="str">
        <f t="shared" si="198"/>
        <v>classical music</v>
      </c>
      <c r="S2535">
        <f t="shared" si="199"/>
        <v>2013</v>
      </c>
    </row>
    <row r="2536" spans="1:19" ht="6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s="17">
        <f t="shared" si="195"/>
        <v>1.05</v>
      </c>
      <c r="G2536" t="s">
        <v>8218</v>
      </c>
      <c r="H2536" t="s">
        <v>8223</v>
      </c>
      <c r="I2536" t="s">
        <v>8245</v>
      </c>
      <c r="J2536">
        <v>1262325600</v>
      </c>
      <c r="K2536" s="10">
        <v>1257871712</v>
      </c>
      <c r="L2536" s="15">
        <f t="shared" si="196"/>
        <v>40127.700370370367</v>
      </c>
      <c r="M2536" t="b">
        <v>0</v>
      </c>
      <c r="N2536">
        <v>14</v>
      </c>
      <c r="O2536" t="b">
        <v>1</v>
      </c>
      <c r="P2536" t="s">
        <v>8298</v>
      </c>
      <c r="Q2536" t="str">
        <f t="shared" si="197"/>
        <v>music</v>
      </c>
      <c r="R2536" t="str">
        <f t="shared" si="198"/>
        <v>classical music</v>
      </c>
      <c r="S2536">
        <f t="shared" si="199"/>
        <v>2009</v>
      </c>
    </row>
    <row r="2537" spans="1:19" ht="16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s="17">
        <f t="shared" si="195"/>
        <v>1.03775</v>
      </c>
      <c r="G2537" t="s">
        <v>8218</v>
      </c>
      <c r="H2537" t="s">
        <v>8223</v>
      </c>
      <c r="I2537" t="s">
        <v>8245</v>
      </c>
      <c r="J2537">
        <v>1417463945</v>
      </c>
      <c r="K2537" s="10">
        <v>1414781945</v>
      </c>
      <c r="L2537" s="15">
        <f t="shared" si="196"/>
        <v>41943.791030092594</v>
      </c>
      <c r="M2537" t="b">
        <v>0</v>
      </c>
      <c r="N2537">
        <v>78</v>
      </c>
      <c r="O2537" t="b">
        <v>1</v>
      </c>
      <c r="P2537" t="s">
        <v>8298</v>
      </c>
      <c r="Q2537" t="str">
        <f t="shared" si="197"/>
        <v>music</v>
      </c>
      <c r="R2537" t="str">
        <f t="shared" si="198"/>
        <v>classical music</v>
      </c>
      <c r="S2537">
        <f t="shared" si="199"/>
        <v>2014</v>
      </c>
    </row>
    <row r="2538" spans="1:19" ht="46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s="17">
        <f t="shared" si="195"/>
        <v>1.1599999999999999</v>
      </c>
      <c r="G2538" t="s">
        <v>8218</v>
      </c>
      <c r="H2538" t="s">
        <v>8223</v>
      </c>
      <c r="I2538" t="s">
        <v>8245</v>
      </c>
      <c r="J2538">
        <v>1375151566</v>
      </c>
      <c r="K2538" s="10">
        <v>1373337166</v>
      </c>
      <c r="L2538" s="15">
        <f t="shared" si="196"/>
        <v>41464.106087962966</v>
      </c>
      <c r="M2538" t="b">
        <v>0</v>
      </c>
      <c r="N2538">
        <v>4</v>
      </c>
      <c r="O2538" t="b">
        <v>1</v>
      </c>
      <c r="P2538" t="s">
        <v>8298</v>
      </c>
      <c r="Q2538" t="str">
        <f t="shared" si="197"/>
        <v>music</v>
      </c>
      <c r="R2538" t="str">
        <f t="shared" si="198"/>
        <v>classical music</v>
      </c>
      <c r="S2538">
        <f t="shared" si="199"/>
        <v>2013</v>
      </c>
    </row>
    <row r="2539" spans="1:19" ht="46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s="17">
        <f t="shared" si="195"/>
        <v>1.1000000000000001</v>
      </c>
      <c r="G2539" t="s">
        <v>8218</v>
      </c>
      <c r="H2539" t="s">
        <v>8223</v>
      </c>
      <c r="I2539" t="s">
        <v>8245</v>
      </c>
      <c r="J2539">
        <v>1312212855</v>
      </c>
      <c r="K2539" s="10">
        <v>1307028855</v>
      </c>
      <c r="L2539" s="15">
        <f t="shared" si="196"/>
        <v>40696.648784722223</v>
      </c>
      <c r="M2539" t="b">
        <v>0</v>
      </c>
      <c r="N2539">
        <v>11</v>
      </c>
      <c r="O2539" t="b">
        <v>1</v>
      </c>
      <c r="P2539" t="s">
        <v>8298</v>
      </c>
      <c r="Q2539" t="str">
        <f t="shared" si="197"/>
        <v>music</v>
      </c>
      <c r="R2539" t="str">
        <f t="shared" si="198"/>
        <v>classical music</v>
      </c>
      <c r="S2539">
        <f t="shared" si="199"/>
        <v>2011</v>
      </c>
    </row>
    <row r="2540" spans="1:19" ht="3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s="17">
        <f t="shared" si="195"/>
        <v>1.130176111111111</v>
      </c>
      <c r="G2540" t="s">
        <v>8218</v>
      </c>
      <c r="H2540" t="s">
        <v>8223</v>
      </c>
      <c r="I2540" t="s">
        <v>8245</v>
      </c>
      <c r="J2540">
        <v>1361681940</v>
      </c>
      <c r="K2540" s="10">
        <v>1359029661</v>
      </c>
      <c r="L2540" s="15">
        <f t="shared" si="196"/>
        <v>41298.509965277779</v>
      </c>
      <c r="M2540" t="b">
        <v>0</v>
      </c>
      <c r="N2540">
        <v>185</v>
      </c>
      <c r="O2540" t="b">
        <v>1</v>
      </c>
      <c r="P2540" t="s">
        <v>8298</v>
      </c>
      <c r="Q2540" t="str">
        <f t="shared" si="197"/>
        <v>music</v>
      </c>
      <c r="R2540" t="str">
        <f t="shared" si="198"/>
        <v>classical music</v>
      </c>
      <c r="S2540">
        <f t="shared" si="199"/>
        <v>2013</v>
      </c>
    </row>
    <row r="2541" spans="1:19" ht="46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s="17">
        <f t="shared" si="195"/>
        <v>1.0024999999999999</v>
      </c>
      <c r="G2541" t="s">
        <v>8218</v>
      </c>
      <c r="H2541" t="s">
        <v>8223</v>
      </c>
      <c r="I2541" t="s">
        <v>8245</v>
      </c>
      <c r="J2541">
        <v>1422913152</v>
      </c>
      <c r="K2541" s="10">
        <v>1417729152</v>
      </c>
      <c r="L2541" s="15">
        <f t="shared" si="196"/>
        <v>41977.902222222227</v>
      </c>
      <c r="M2541" t="b">
        <v>0</v>
      </c>
      <c r="N2541">
        <v>59</v>
      </c>
      <c r="O2541" t="b">
        <v>1</v>
      </c>
      <c r="P2541" t="s">
        <v>8298</v>
      </c>
      <c r="Q2541" t="str">
        <f t="shared" si="197"/>
        <v>music</v>
      </c>
      <c r="R2541" t="str">
        <f t="shared" si="198"/>
        <v>classical music</v>
      </c>
      <c r="S2541">
        <f t="shared" si="199"/>
        <v>2014</v>
      </c>
    </row>
    <row r="2542" spans="1:19" ht="46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s="17">
        <f t="shared" si="195"/>
        <v>1.034</v>
      </c>
      <c r="G2542" t="s">
        <v>8218</v>
      </c>
      <c r="H2542" t="s">
        <v>8223</v>
      </c>
      <c r="I2542" t="s">
        <v>8245</v>
      </c>
      <c r="J2542">
        <v>1319904721</v>
      </c>
      <c r="K2542" s="10">
        <v>1314720721</v>
      </c>
      <c r="L2542" s="15">
        <f t="shared" si="196"/>
        <v>40785.675011574072</v>
      </c>
      <c r="M2542" t="b">
        <v>0</v>
      </c>
      <c r="N2542">
        <v>27</v>
      </c>
      <c r="O2542" t="b">
        <v>1</v>
      </c>
      <c r="P2542" t="s">
        <v>8298</v>
      </c>
      <c r="Q2542" t="str">
        <f t="shared" si="197"/>
        <v>music</v>
      </c>
      <c r="R2542" t="str">
        <f t="shared" si="198"/>
        <v>classical music</v>
      </c>
      <c r="S2542">
        <f t="shared" si="199"/>
        <v>2011</v>
      </c>
    </row>
    <row r="2543" spans="1:19" ht="46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s="17">
        <f t="shared" si="195"/>
        <v>1.0702857142857143</v>
      </c>
      <c r="G2543" t="s">
        <v>8218</v>
      </c>
      <c r="H2543" t="s">
        <v>8224</v>
      </c>
      <c r="I2543" t="s">
        <v>8246</v>
      </c>
      <c r="J2543">
        <v>1380192418</v>
      </c>
      <c r="K2543" s="10">
        <v>1375008418</v>
      </c>
      <c r="L2543" s="15">
        <f t="shared" si="196"/>
        <v>41483.449282407411</v>
      </c>
      <c r="M2543" t="b">
        <v>0</v>
      </c>
      <c r="N2543">
        <v>63</v>
      </c>
      <c r="O2543" t="b">
        <v>1</v>
      </c>
      <c r="P2543" t="s">
        <v>8298</v>
      </c>
      <c r="Q2543" t="str">
        <f t="shared" si="197"/>
        <v>music</v>
      </c>
      <c r="R2543" t="str">
        <f t="shared" si="198"/>
        <v>classical music</v>
      </c>
      <c r="S2543">
        <f t="shared" si="199"/>
        <v>2013</v>
      </c>
    </row>
    <row r="2544" spans="1:19" ht="46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s="17">
        <f t="shared" si="195"/>
        <v>1.0357142857142858</v>
      </c>
      <c r="G2544" t="s">
        <v>8218</v>
      </c>
      <c r="H2544" t="s">
        <v>8223</v>
      </c>
      <c r="I2544" t="s">
        <v>8245</v>
      </c>
      <c r="J2544">
        <v>1380599940</v>
      </c>
      <c r="K2544" s="10">
        <v>1377252857</v>
      </c>
      <c r="L2544" s="15">
        <f t="shared" si="196"/>
        <v>41509.426585648151</v>
      </c>
      <c r="M2544" t="b">
        <v>0</v>
      </c>
      <c r="N2544">
        <v>13</v>
      </c>
      <c r="O2544" t="b">
        <v>1</v>
      </c>
      <c r="P2544" t="s">
        <v>8298</v>
      </c>
      <c r="Q2544" t="str">
        <f t="shared" si="197"/>
        <v>music</v>
      </c>
      <c r="R2544" t="str">
        <f t="shared" si="198"/>
        <v>classical music</v>
      </c>
      <c r="S2544">
        <f t="shared" si="199"/>
        <v>2013</v>
      </c>
    </row>
    <row r="2545" spans="1:19" ht="46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s="17">
        <f t="shared" si="195"/>
        <v>1.5640000000000001</v>
      </c>
      <c r="G2545" t="s">
        <v>8218</v>
      </c>
      <c r="H2545" t="s">
        <v>8223</v>
      </c>
      <c r="I2545" t="s">
        <v>8245</v>
      </c>
      <c r="J2545">
        <v>1293937200</v>
      </c>
      <c r="K2545" s="10">
        <v>1291257298</v>
      </c>
      <c r="L2545" s="15">
        <f t="shared" si="196"/>
        <v>40514.107615740737</v>
      </c>
      <c r="M2545" t="b">
        <v>0</v>
      </c>
      <c r="N2545">
        <v>13</v>
      </c>
      <c r="O2545" t="b">
        <v>1</v>
      </c>
      <c r="P2545" t="s">
        <v>8298</v>
      </c>
      <c r="Q2545" t="str">
        <f t="shared" si="197"/>
        <v>music</v>
      </c>
      <c r="R2545" t="str">
        <f t="shared" si="198"/>
        <v>classical music</v>
      </c>
      <c r="S2545">
        <f t="shared" si="199"/>
        <v>2010</v>
      </c>
    </row>
    <row r="2546" spans="1:19" ht="46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s="17">
        <f t="shared" si="195"/>
        <v>1.0082</v>
      </c>
      <c r="G2546" t="s">
        <v>8218</v>
      </c>
      <c r="H2546" t="s">
        <v>8223</v>
      </c>
      <c r="I2546" t="s">
        <v>8245</v>
      </c>
      <c r="J2546">
        <v>1341750569</v>
      </c>
      <c r="K2546" s="10">
        <v>1339158569</v>
      </c>
      <c r="L2546" s="15">
        <f t="shared" si="196"/>
        <v>41068.520474537036</v>
      </c>
      <c r="M2546" t="b">
        <v>0</v>
      </c>
      <c r="N2546">
        <v>57</v>
      </c>
      <c r="O2546" t="b">
        <v>1</v>
      </c>
      <c r="P2546" t="s">
        <v>8298</v>
      </c>
      <c r="Q2546" t="str">
        <f t="shared" si="197"/>
        <v>music</v>
      </c>
      <c r="R2546" t="str">
        <f t="shared" si="198"/>
        <v>classical music</v>
      </c>
      <c r="S2546">
        <f t="shared" si="199"/>
        <v>2012</v>
      </c>
    </row>
    <row r="2547" spans="1:19" ht="46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s="17">
        <f t="shared" si="195"/>
        <v>1.9530000000000001</v>
      </c>
      <c r="G2547" t="s">
        <v>8218</v>
      </c>
      <c r="H2547" t="s">
        <v>8223</v>
      </c>
      <c r="I2547" t="s">
        <v>8245</v>
      </c>
      <c r="J2547">
        <v>1424997000</v>
      </c>
      <c r="K2547" s="10">
        <v>1421983138</v>
      </c>
      <c r="L2547" s="15">
        <f t="shared" si="196"/>
        <v>42027.138171296298</v>
      </c>
      <c r="M2547" t="b">
        <v>0</v>
      </c>
      <c r="N2547">
        <v>61</v>
      </c>
      <c r="O2547" t="b">
        <v>1</v>
      </c>
      <c r="P2547" t="s">
        <v>8298</v>
      </c>
      <c r="Q2547" t="str">
        <f t="shared" si="197"/>
        <v>music</v>
      </c>
      <c r="R2547" t="str">
        <f t="shared" si="198"/>
        <v>classical music</v>
      </c>
      <c r="S2547">
        <f t="shared" si="199"/>
        <v>2015</v>
      </c>
    </row>
    <row r="2548" spans="1:19" ht="46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s="17">
        <f t="shared" si="195"/>
        <v>1.1171428571428572</v>
      </c>
      <c r="G2548" t="s">
        <v>8218</v>
      </c>
      <c r="H2548" t="s">
        <v>8223</v>
      </c>
      <c r="I2548" t="s">
        <v>8245</v>
      </c>
      <c r="J2548">
        <v>1380949200</v>
      </c>
      <c r="K2548" s="10">
        <v>1378586179</v>
      </c>
      <c r="L2548" s="15">
        <f t="shared" si="196"/>
        <v>41524.858553240745</v>
      </c>
      <c r="M2548" t="b">
        <v>0</v>
      </c>
      <c r="N2548">
        <v>65</v>
      </c>
      <c r="O2548" t="b">
        <v>1</v>
      </c>
      <c r="P2548" t="s">
        <v>8298</v>
      </c>
      <c r="Q2548" t="str">
        <f t="shared" si="197"/>
        <v>music</v>
      </c>
      <c r="R2548" t="str">
        <f t="shared" si="198"/>
        <v>classical music</v>
      </c>
      <c r="S2548">
        <f t="shared" si="199"/>
        <v>2013</v>
      </c>
    </row>
    <row r="2549" spans="1:19" ht="46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s="17">
        <f t="shared" si="195"/>
        <v>1.1985454545454546</v>
      </c>
      <c r="G2549" t="s">
        <v>8218</v>
      </c>
      <c r="H2549" t="s">
        <v>8223</v>
      </c>
      <c r="I2549" t="s">
        <v>8245</v>
      </c>
      <c r="J2549">
        <v>1333560803</v>
      </c>
      <c r="K2549" s="10">
        <v>1330972403</v>
      </c>
      <c r="L2549" s="15">
        <f t="shared" si="196"/>
        <v>40973.773182870369</v>
      </c>
      <c r="M2549" t="b">
        <v>0</v>
      </c>
      <c r="N2549">
        <v>134</v>
      </c>
      <c r="O2549" t="b">
        <v>1</v>
      </c>
      <c r="P2549" t="s">
        <v>8298</v>
      </c>
      <c r="Q2549" t="str">
        <f t="shared" si="197"/>
        <v>music</v>
      </c>
      <c r="R2549" t="str">
        <f t="shared" si="198"/>
        <v>classical music</v>
      </c>
      <c r="S2549">
        <f t="shared" si="199"/>
        <v>2012</v>
      </c>
    </row>
    <row r="2550" spans="1:19" ht="46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s="17">
        <f t="shared" si="195"/>
        <v>1.0185</v>
      </c>
      <c r="G2550" t="s">
        <v>8218</v>
      </c>
      <c r="H2550" t="s">
        <v>8229</v>
      </c>
      <c r="I2550" t="s">
        <v>8248</v>
      </c>
      <c r="J2550">
        <v>1475209620</v>
      </c>
      <c r="K2550" s="10">
        <v>1473087637</v>
      </c>
      <c r="L2550" s="15">
        <f t="shared" si="196"/>
        <v>42618.625428240739</v>
      </c>
      <c r="M2550" t="b">
        <v>0</v>
      </c>
      <c r="N2550">
        <v>37</v>
      </c>
      <c r="O2550" t="b">
        <v>1</v>
      </c>
      <c r="P2550" t="s">
        <v>8298</v>
      </c>
      <c r="Q2550" t="str">
        <f t="shared" si="197"/>
        <v>music</v>
      </c>
      <c r="R2550" t="str">
        <f t="shared" si="198"/>
        <v>classical music</v>
      </c>
      <c r="S2550">
        <f t="shared" si="199"/>
        <v>2016</v>
      </c>
    </row>
    <row r="2551" spans="1:19" ht="46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s="17">
        <f t="shared" si="195"/>
        <v>1.0280254777070064</v>
      </c>
      <c r="G2551" t="s">
        <v>8218</v>
      </c>
      <c r="H2551" t="s">
        <v>8224</v>
      </c>
      <c r="I2551" t="s">
        <v>8246</v>
      </c>
      <c r="J2551">
        <v>1370019600</v>
      </c>
      <c r="K2551" s="10">
        <v>1366999870</v>
      </c>
      <c r="L2551" s="15">
        <f t="shared" si="196"/>
        <v>41390.757754629631</v>
      </c>
      <c r="M2551" t="b">
        <v>0</v>
      </c>
      <c r="N2551">
        <v>37</v>
      </c>
      <c r="O2551" t="b">
        <v>1</v>
      </c>
      <c r="P2551" t="s">
        <v>8298</v>
      </c>
      <c r="Q2551" t="str">
        <f t="shared" si="197"/>
        <v>music</v>
      </c>
      <c r="R2551" t="str">
        <f t="shared" si="198"/>
        <v>classical music</v>
      </c>
      <c r="S2551">
        <f t="shared" si="199"/>
        <v>2013</v>
      </c>
    </row>
    <row r="2552" spans="1:19" ht="46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s="17">
        <f t="shared" si="195"/>
        <v>1.0084615384615385</v>
      </c>
      <c r="G2552" t="s">
        <v>8218</v>
      </c>
      <c r="H2552" t="s">
        <v>8223</v>
      </c>
      <c r="I2552" t="s">
        <v>8245</v>
      </c>
      <c r="J2552">
        <v>1444276740</v>
      </c>
      <c r="K2552" s="10">
        <v>1439392406</v>
      </c>
      <c r="L2552" s="15">
        <f t="shared" si="196"/>
        <v>42228.634328703702</v>
      </c>
      <c r="M2552" t="b">
        <v>0</v>
      </c>
      <c r="N2552">
        <v>150</v>
      </c>
      <c r="O2552" t="b">
        <v>1</v>
      </c>
      <c r="P2552" t="s">
        <v>8298</v>
      </c>
      <c r="Q2552" t="str">
        <f t="shared" si="197"/>
        <v>music</v>
      </c>
      <c r="R2552" t="str">
        <f t="shared" si="198"/>
        <v>classical music</v>
      </c>
      <c r="S2552">
        <f t="shared" si="199"/>
        <v>2015</v>
      </c>
    </row>
    <row r="2553" spans="1:19" ht="46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s="17">
        <f t="shared" si="195"/>
        <v>1.0273469387755103</v>
      </c>
      <c r="G2553" t="s">
        <v>8218</v>
      </c>
      <c r="H2553" t="s">
        <v>8223</v>
      </c>
      <c r="I2553" t="s">
        <v>8245</v>
      </c>
      <c r="J2553">
        <v>1332362880</v>
      </c>
      <c r="K2553" s="10">
        <v>1329890585</v>
      </c>
      <c r="L2553" s="15">
        <f t="shared" si="196"/>
        <v>40961.252141203702</v>
      </c>
      <c r="M2553" t="b">
        <v>0</v>
      </c>
      <c r="N2553">
        <v>56</v>
      </c>
      <c r="O2553" t="b">
        <v>1</v>
      </c>
      <c r="P2553" t="s">
        <v>8298</v>
      </c>
      <c r="Q2553" t="str">
        <f t="shared" si="197"/>
        <v>music</v>
      </c>
      <c r="R2553" t="str">
        <f t="shared" si="198"/>
        <v>classical music</v>
      </c>
      <c r="S2553">
        <f t="shared" si="199"/>
        <v>2012</v>
      </c>
    </row>
    <row r="2554" spans="1:19" ht="46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s="17">
        <f t="shared" si="195"/>
        <v>1.0649999999999999</v>
      </c>
      <c r="G2554" t="s">
        <v>8218</v>
      </c>
      <c r="H2554" t="s">
        <v>8223</v>
      </c>
      <c r="I2554" t="s">
        <v>8245</v>
      </c>
      <c r="J2554">
        <v>1488741981</v>
      </c>
      <c r="K2554" s="10">
        <v>1486149981</v>
      </c>
      <c r="L2554" s="15">
        <f t="shared" si="196"/>
        <v>42769.809965277775</v>
      </c>
      <c r="M2554" t="b">
        <v>0</v>
      </c>
      <c r="N2554">
        <v>18</v>
      </c>
      <c r="O2554" t="b">
        <v>1</v>
      </c>
      <c r="P2554" t="s">
        <v>8298</v>
      </c>
      <c r="Q2554" t="str">
        <f t="shared" si="197"/>
        <v>music</v>
      </c>
      <c r="R2554" t="str">
        <f t="shared" si="198"/>
        <v>classical music</v>
      </c>
      <c r="S2554">
        <f t="shared" si="199"/>
        <v>2017</v>
      </c>
    </row>
    <row r="2555" spans="1:19" ht="46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s="17">
        <f t="shared" si="195"/>
        <v>1.5553333333333332</v>
      </c>
      <c r="G2555" t="s">
        <v>8218</v>
      </c>
      <c r="H2555" t="s">
        <v>8223</v>
      </c>
      <c r="I2555" t="s">
        <v>8245</v>
      </c>
      <c r="J2555">
        <v>1348202807</v>
      </c>
      <c r="K2555" s="10">
        <v>1343018807</v>
      </c>
      <c r="L2555" s="15">
        <f t="shared" si="196"/>
        <v>41113.199155092589</v>
      </c>
      <c r="M2555" t="b">
        <v>0</v>
      </c>
      <c r="N2555">
        <v>60</v>
      </c>
      <c r="O2555" t="b">
        <v>1</v>
      </c>
      <c r="P2555" t="s">
        <v>8298</v>
      </c>
      <c r="Q2555" t="str">
        <f t="shared" si="197"/>
        <v>music</v>
      </c>
      <c r="R2555" t="str">
        <f t="shared" si="198"/>
        <v>classical music</v>
      </c>
      <c r="S2555">
        <f t="shared" si="199"/>
        <v>2012</v>
      </c>
    </row>
    <row r="2556" spans="1:19" ht="46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s="17">
        <f t="shared" si="195"/>
        <v>1.228</v>
      </c>
      <c r="G2556" t="s">
        <v>8218</v>
      </c>
      <c r="H2556" t="s">
        <v>8223</v>
      </c>
      <c r="I2556" t="s">
        <v>8245</v>
      </c>
      <c r="J2556">
        <v>1433131140</v>
      </c>
      <c r="K2556" s="10">
        <v>1430445163</v>
      </c>
      <c r="L2556" s="15">
        <f t="shared" si="196"/>
        <v>42125.078275462962</v>
      </c>
      <c r="M2556" t="b">
        <v>0</v>
      </c>
      <c r="N2556">
        <v>67</v>
      </c>
      <c r="O2556" t="b">
        <v>1</v>
      </c>
      <c r="P2556" t="s">
        <v>8298</v>
      </c>
      <c r="Q2556" t="str">
        <f t="shared" si="197"/>
        <v>music</v>
      </c>
      <c r="R2556" t="str">
        <f t="shared" si="198"/>
        <v>classical music</v>
      </c>
      <c r="S2556">
        <f t="shared" si="199"/>
        <v>2015</v>
      </c>
    </row>
    <row r="2557" spans="1:19" ht="46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s="17">
        <f t="shared" si="195"/>
        <v>1.0734999999999999</v>
      </c>
      <c r="G2557" t="s">
        <v>8218</v>
      </c>
      <c r="H2557" t="s">
        <v>8223</v>
      </c>
      <c r="I2557" t="s">
        <v>8245</v>
      </c>
      <c r="J2557">
        <v>1338219793</v>
      </c>
      <c r="K2557" s="10">
        <v>1335541393</v>
      </c>
      <c r="L2557" s="15">
        <f t="shared" si="196"/>
        <v>41026.655011574076</v>
      </c>
      <c r="M2557" t="b">
        <v>0</v>
      </c>
      <c r="N2557">
        <v>35</v>
      </c>
      <c r="O2557" t="b">
        <v>1</v>
      </c>
      <c r="P2557" t="s">
        <v>8298</v>
      </c>
      <c r="Q2557" t="str">
        <f t="shared" si="197"/>
        <v>music</v>
      </c>
      <c r="R2557" t="str">
        <f t="shared" si="198"/>
        <v>classical music</v>
      </c>
      <c r="S2557">
        <f t="shared" si="199"/>
        <v>2012</v>
      </c>
    </row>
    <row r="2558" spans="1:19" ht="46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s="17">
        <f t="shared" si="195"/>
        <v>1.0550335570469798</v>
      </c>
      <c r="G2558" t="s">
        <v>8218</v>
      </c>
      <c r="H2558" t="s">
        <v>8223</v>
      </c>
      <c r="I2558" t="s">
        <v>8245</v>
      </c>
      <c r="J2558">
        <v>1356392857</v>
      </c>
      <c r="K2558" s="10">
        <v>1352504857</v>
      </c>
      <c r="L2558" s="15">
        <f t="shared" si="196"/>
        <v>41222.991400462961</v>
      </c>
      <c r="M2558" t="b">
        <v>0</v>
      </c>
      <c r="N2558">
        <v>34</v>
      </c>
      <c r="O2558" t="b">
        <v>1</v>
      </c>
      <c r="P2558" t="s">
        <v>8298</v>
      </c>
      <c r="Q2558" t="str">
        <f t="shared" si="197"/>
        <v>music</v>
      </c>
      <c r="R2558" t="str">
        <f t="shared" si="198"/>
        <v>classical music</v>
      </c>
      <c r="S2558">
        <f t="shared" si="199"/>
        <v>2012</v>
      </c>
    </row>
    <row r="2559" spans="1:19" ht="3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s="17">
        <f t="shared" si="195"/>
        <v>1.1844444444444444</v>
      </c>
      <c r="G2559" t="s">
        <v>8218</v>
      </c>
      <c r="H2559" t="s">
        <v>8224</v>
      </c>
      <c r="I2559" t="s">
        <v>8246</v>
      </c>
      <c r="J2559">
        <v>1400176386</v>
      </c>
      <c r="K2559" s="10">
        <v>1397584386</v>
      </c>
      <c r="L2559" s="15">
        <f t="shared" si="196"/>
        <v>41744.745208333334</v>
      </c>
      <c r="M2559" t="b">
        <v>0</v>
      </c>
      <c r="N2559">
        <v>36</v>
      </c>
      <c r="O2559" t="b">
        <v>1</v>
      </c>
      <c r="P2559" t="s">
        <v>8298</v>
      </c>
      <c r="Q2559" t="str">
        <f t="shared" si="197"/>
        <v>music</v>
      </c>
      <c r="R2559" t="str">
        <f t="shared" si="198"/>
        <v>classical music</v>
      </c>
      <c r="S2559">
        <f t="shared" si="199"/>
        <v>2014</v>
      </c>
    </row>
    <row r="2560" spans="1:19" ht="3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s="17">
        <f t="shared" si="195"/>
        <v>1.0888</v>
      </c>
      <c r="G2560" t="s">
        <v>8218</v>
      </c>
      <c r="H2560" t="s">
        <v>8225</v>
      </c>
      <c r="I2560" t="s">
        <v>8247</v>
      </c>
      <c r="J2560">
        <v>1430488740</v>
      </c>
      <c r="K2560" s="10">
        <v>1427747906</v>
      </c>
      <c r="L2560" s="15">
        <f t="shared" si="196"/>
        <v>42093.860023148147</v>
      </c>
      <c r="M2560" t="b">
        <v>0</v>
      </c>
      <c r="N2560">
        <v>18</v>
      </c>
      <c r="O2560" t="b">
        <v>1</v>
      </c>
      <c r="P2560" t="s">
        <v>8298</v>
      </c>
      <c r="Q2560" t="str">
        <f t="shared" si="197"/>
        <v>music</v>
      </c>
      <c r="R2560" t="str">
        <f t="shared" si="198"/>
        <v>classical music</v>
      </c>
      <c r="S2560">
        <f t="shared" si="199"/>
        <v>2015</v>
      </c>
    </row>
    <row r="2561" spans="1:19" ht="46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s="17">
        <f t="shared" si="195"/>
        <v>1.1125</v>
      </c>
      <c r="G2561" t="s">
        <v>8218</v>
      </c>
      <c r="H2561" t="s">
        <v>8223</v>
      </c>
      <c r="I2561" t="s">
        <v>8245</v>
      </c>
      <c r="J2561">
        <v>1321385820</v>
      </c>
      <c r="K2561" s="10">
        <v>1318539484</v>
      </c>
      <c r="L2561" s="15">
        <f t="shared" si="196"/>
        <v>40829.873657407406</v>
      </c>
      <c r="M2561" t="b">
        <v>0</v>
      </c>
      <c r="N2561">
        <v>25</v>
      </c>
      <c r="O2561" t="b">
        <v>1</v>
      </c>
      <c r="P2561" t="s">
        <v>8298</v>
      </c>
      <c r="Q2561" t="str">
        <f t="shared" si="197"/>
        <v>music</v>
      </c>
      <c r="R2561" t="str">
        <f t="shared" si="198"/>
        <v>classical music</v>
      </c>
      <c r="S2561">
        <f t="shared" si="199"/>
        <v>2011</v>
      </c>
    </row>
    <row r="2562" spans="1:19" ht="46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s="17">
        <f t="shared" si="195"/>
        <v>1.0009999999999999</v>
      </c>
      <c r="G2562" t="s">
        <v>8218</v>
      </c>
      <c r="H2562" t="s">
        <v>8224</v>
      </c>
      <c r="I2562" t="s">
        <v>8246</v>
      </c>
      <c r="J2562">
        <v>1425682174</v>
      </c>
      <c r="K2562" s="10">
        <v>1423090174</v>
      </c>
      <c r="L2562" s="15">
        <f t="shared" si="196"/>
        <v>42039.951087962967</v>
      </c>
      <c r="M2562" t="b">
        <v>0</v>
      </c>
      <c r="N2562">
        <v>21</v>
      </c>
      <c r="O2562" t="b">
        <v>1</v>
      </c>
      <c r="P2562" t="s">
        <v>8298</v>
      </c>
      <c r="Q2562" t="str">
        <f t="shared" si="197"/>
        <v>music</v>
      </c>
      <c r="R2562" t="str">
        <f t="shared" si="198"/>
        <v>classical music</v>
      </c>
      <c r="S2562">
        <f t="shared" si="199"/>
        <v>2015</v>
      </c>
    </row>
    <row r="2563" spans="1:19" ht="46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s="17">
        <f t="shared" ref="F2563:F2626" si="200">E2563/D2563</f>
        <v>0</v>
      </c>
      <c r="G2563" t="s">
        <v>8219</v>
      </c>
      <c r="H2563" t="s">
        <v>8228</v>
      </c>
      <c r="I2563" t="s">
        <v>8250</v>
      </c>
      <c r="J2563">
        <v>1444740089</v>
      </c>
      <c r="K2563" s="10">
        <v>1442148089</v>
      </c>
      <c r="L2563" s="15">
        <f t="shared" ref="L2563:L2626" si="201">(K2563/86400)+ DATE(1970,1,1)</f>
        <v>42260.528807870374</v>
      </c>
      <c r="M2563" t="b">
        <v>0</v>
      </c>
      <c r="N2563">
        <v>0</v>
      </c>
      <c r="O2563" t="b">
        <v>0</v>
      </c>
      <c r="P2563" t="s">
        <v>8282</v>
      </c>
      <c r="Q2563" t="str">
        <f t="shared" ref="Q2563:Q2626" si="202">LEFT(P2563, SEARCH("/",P2563)-1)</f>
        <v>food</v>
      </c>
      <c r="R2563" t="str">
        <f t="shared" ref="R2563:R2626" si="203">RIGHT(P2563,LEN(P2563)-FIND("/",P2563))</f>
        <v>food trucks</v>
      </c>
      <c r="S2563">
        <f t="shared" ref="S2563:S2626" si="204">YEAR(L2563)</f>
        <v>2015</v>
      </c>
    </row>
    <row r="2564" spans="1:19" ht="46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s="17">
        <f t="shared" si="200"/>
        <v>7.4999999999999997E-3</v>
      </c>
      <c r="G2564" t="s">
        <v>8219</v>
      </c>
      <c r="H2564" t="s">
        <v>8235</v>
      </c>
      <c r="I2564" t="s">
        <v>8248</v>
      </c>
      <c r="J2564">
        <v>1476189339</v>
      </c>
      <c r="K2564" s="10">
        <v>1471005339</v>
      </c>
      <c r="L2564" s="15">
        <f t="shared" si="201"/>
        <v>42594.524756944447</v>
      </c>
      <c r="M2564" t="b">
        <v>0</v>
      </c>
      <c r="N2564">
        <v>3</v>
      </c>
      <c r="O2564" t="b">
        <v>0</v>
      </c>
      <c r="P2564" t="s">
        <v>8282</v>
      </c>
      <c r="Q2564" t="str">
        <f t="shared" si="202"/>
        <v>food</v>
      </c>
      <c r="R2564" t="str">
        <f t="shared" si="203"/>
        <v>food trucks</v>
      </c>
      <c r="S2564">
        <f t="shared" si="204"/>
        <v>2016</v>
      </c>
    </row>
    <row r="2565" spans="1:19" ht="3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s="17">
        <f t="shared" si="200"/>
        <v>0</v>
      </c>
      <c r="G2565" t="s">
        <v>8219</v>
      </c>
      <c r="H2565" t="s">
        <v>8223</v>
      </c>
      <c r="I2565" t="s">
        <v>8245</v>
      </c>
      <c r="J2565">
        <v>1438226451</v>
      </c>
      <c r="K2565" s="10">
        <v>1433042451</v>
      </c>
      <c r="L2565" s="15">
        <f t="shared" si="201"/>
        <v>42155.139479166668</v>
      </c>
      <c r="M2565" t="b">
        <v>0</v>
      </c>
      <c r="N2565">
        <v>0</v>
      </c>
      <c r="O2565" t="b">
        <v>0</v>
      </c>
      <c r="P2565" t="s">
        <v>8282</v>
      </c>
      <c r="Q2565" t="str">
        <f t="shared" si="202"/>
        <v>food</v>
      </c>
      <c r="R2565" t="str">
        <f t="shared" si="203"/>
        <v>food trucks</v>
      </c>
      <c r="S2565">
        <f t="shared" si="204"/>
        <v>2015</v>
      </c>
    </row>
    <row r="2566" spans="1:19" ht="46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s="17">
        <f t="shared" si="200"/>
        <v>0</v>
      </c>
      <c r="G2566" t="s">
        <v>8219</v>
      </c>
      <c r="H2566" t="s">
        <v>8228</v>
      </c>
      <c r="I2566" t="s">
        <v>8250</v>
      </c>
      <c r="J2566">
        <v>1406854699</v>
      </c>
      <c r="K2566" s="10">
        <v>1404262699</v>
      </c>
      <c r="L2566" s="15">
        <f t="shared" si="201"/>
        <v>41822.040497685186</v>
      </c>
      <c r="M2566" t="b">
        <v>0</v>
      </c>
      <c r="N2566">
        <v>0</v>
      </c>
      <c r="O2566" t="b">
        <v>0</v>
      </c>
      <c r="P2566" t="s">
        <v>8282</v>
      </c>
      <c r="Q2566" t="str">
        <f t="shared" si="202"/>
        <v>food</v>
      </c>
      <c r="R2566" t="str">
        <f t="shared" si="203"/>
        <v>food trucks</v>
      </c>
      <c r="S2566">
        <f t="shared" si="204"/>
        <v>2014</v>
      </c>
    </row>
    <row r="2567" spans="1:19" ht="46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s="17">
        <f t="shared" si="200"/>
        <v>0.01</v>
      </c>
      <c r="G2567" t="s">
        <v>8219</v>
      </c>
      <c r="H2567" t="s">
        <v>8223</v>
      </c>
      <c r="I2567" t="s">
        <v>8245</v>
      </c>
      <c r="J2567">
        <v>1462827000</v>
      </c>
      <c r="K2567" s="10">
        <v>1457710589</v>
      </c>
      <c r="L2567" s="15">
        <f t="shared" si="201"/>
        <v>42440.650335648148</v>
      </c>
      <c r="M2567" t="b">
        <v>0</v>
      </c>
      <c r="N2567">
        <v>1</v>
      </c>
      <c r="O2567" t="b">
        <v>0</v>
      </c>
      <c r="P2567" t="s">
        <v>8282</v>
      </c>
      <c r="Q2567" t="str">
        <f t="shared" si="202"/>
        <v>food</v>
      </c>
      <c r="R2567" t="str">
        <f t="shared" si="203"/>
        <v>food trucks</v>
      </c>
      <c r="S2567">
        <f t="shared" si="204"/>
        <v>2016</v>
      </c>
    </row>
    <row r="2568" spans="1:19" ht="46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s="17">
        <f t="shared" si="200"/>
        <v>0</v>
      </c>
      <c r="G2568" t="s">
        <v>8219</v>
      </c>
      <c r="H2568" t="s">
        <v>8223</v>
      </c>
      <c r="I2568" t="s">
        <v>8245</v>
      </c>
      <c r="J2568">
        <v>1408663948</v>
      </c>
      <c r="K2568" s="10">
        <v>1406071948</v>
      </c>
      <c r="L2568" s="15">
        <f t="shared" si="201"/>
        <v>41842.980879629627</v>
      </c>
      <c r="M2568" t="b">
        <v>0</v>
      </c>
      <c r="N2568">
        <v>0</v>
      </c>
      <c r="O2568" t="b">
        <v>0</v>
      </c>
      <c r="P2568" t="s">
        <v>8282</v>
      </c>
      <c r="Q2568" t="str">
        <f t="shared" si="202"/>
        <v>food</v>
      </c>
      <c r="R2568" t="str">
        <f t="shared" si="203"/>
        <v>food trucks</v>
      </c>
      <c r="S2568">
        <f t="shared" si="204"/>
        <v>2014</v>
      </c>
    </row>
    <row r="2569" spans="1:19" ht="46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s="17">
        <f t="shared" si="200"/>
        <v>2.6666666666666666E-3</v>
      </c>
      <c r="G2569" t="s">
        <v>8219</v>
      </c>
      <c r="H2569" t="s">
        <v>8223</v>
      </c>
      <c r="I2569" t="s">
        <v>8245</v>
      </c>
      <c r="J2569">
        <v>1429823138</v>
      </c>
      <c r="K2569" s="10">
        <v>1427231138</v>
      </c>
      <c r="L2569" s="15">
        <f t="shared" si="201"/>
        <v>42087.878912037035</v>
      </c>
      <c r="M2569" t="b">
        <v>0</v>
      </c>
      <c r="N2569">
        <v>2</v>
      </c>
      <c r="O2569" t="b">
        <v>0</v>
      </c>
      <c r="P2569" t="s">
        <v>8282</v>
      </c>
      <c r="Q2569" t="str">
        <f t="shared" si="202"/>
        <v>food</v>
      </c>
      <c r="R2569" t="str">
        <f t="shared" si="203"/>
        <v>food trucks</v>
      </c>
      <c r="S2569">
        <f t="shared" si="204"/>
        <v>2015</v>
      </c>
    </row>
    <row r="2570" spans="1:19" ht="46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s="17">
        <f t="shared" si="200"/>
        <v>5.0000000000000001E-3</v>
      </c>
      <c r="G2570" t="s">
        <v>8219</v>
      </c>
      <c r="H2570" t="s">
        <v>8224</v>
      </c>
      <c r="I2570" t="s">
        <v>8246</v>
      </c>
      <c r="J2570">
        <v>1472745594</v>
      </c>
      <c r="K2570" s="10">
        <v>1470153594</v>
      </c>
      <c r="L2570" s="15">
        <f t="shared" si="201"/>
        <v>42584.666597222225</v>
      </c>
      <c r="M2570" t="b">
        <v>0</v>
      </c>
      <c r="N2570">
        <v>1</v>
      </c>
      <c r="O2570" t="b">
        <v>0</v>
      </c>
      <c r="P2570" t="s">
        <v>8282</v>
      </c>
      <c r="Q2570" t="str">
        <f t="shared" si="202"/>
        <v>food</v>
      </c>
      <c r="R2570" t="str">
        <f t="shared" si="203"/>
        <v>food trucks</v>
      </c>
      <c r="S2570">
        <f t="shared" si="204"/>
        <v>2016</v>
      </c>
    </row>
    <row r="2571" spans="1:19" ht="46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s="17">
        <f t="shared" si="200"/>
        <v>2.2307692307692306E-2</v>
      </c>
      <c r="G2571" t="s">
        <v>8219</v>
      </c>
      <c r="H2571" t="s">
        <v>8223</v>
      </c>
      <c r="I2571" t="s">
        <v>8245</v>
      </c>
      <c r="J2571">
        <v>1442457112</v>
      </c>
      <c r="K2571" s="10">
        <v>1439865112</v>
      </c>
      <c r="L2571" s="15">
        <f t="shared" si="201"/>
        <v>42234.105462962965</v>
      </c>
      <c r="M2571" t="b">
        <v>0</v>
      </c>
      <c r="N2571">
        <v>2</v>
      </c>
      <c r="O2571" t="b">
        <v>0</v>
      </c>
      <c r="P2571" t="s">
        <v>8282</v>
      </c>
      <c r="Q2571" t="str">
        <f t="shared" si="202"/>
        <v>food</v>
      </c>
      <c r="R2571" t="str">
        <f t="shared" si="203"/>
        <v>food trucks</v>
      </c>
      <c r="S2571">
        <f t="shared" si="204"/>
        <v>2015</v>
      </c>
    </row>
    <row r="2572" spans="1:19" ht="46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s="17">
        <f t="shared" si="200"/>
        <v>8.4285714285714294E-3</v>
      </c>
      <c r="G2572" t="s">
        <v>8219</v>
      </c>
      <c r="H2572" t="s">
        <v>8223</v>
      </c>
      <c r="I2572" t="s">
        <v>8245</v>
      </c>
      <c r="J2572">
        <v>1486590035</v>
      </c>
      <c r="K2572" s="10">
        <v>1483998035</v>
      </c>
      <c r="L2572" s="15">
        <f t="shared" si="201"/>
        <v>42744.903182870374</v>
      </c>
      <c r="M2572" t="b">
        <v>0</v>
      </c>
      <c r="N2572">
        <v>2</v>
      </c>
      <c r="O2572" t="b">
        <v>0</v>
      </c>
      <c r="P2572" t="s">
        <v>8282</v>
      </c>
      <c r="Q2572" t="str">
        <f t="shared" si="202"/>
        <v>food</v>
      </c>
      <c r="R2572" t="str">
        <f t="shared" si="203"/>
        <v>food trucks</v>
      </c>
      <c r="S2572">
        <f t="shared" si="204"/>
        <v>2017</v>
      </c>
    </row>
    <row r="2573" spans="1:19" ht="46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s="17">
        <f t="shared" si="200"/>
        <v>2.5000000000000001E-3</v>
      </c>
      <c r="G2573" t="s">
        <v>8219</v>
      </c>
      <c r="H2573" t="s">
        <v>8225</v>
      </c>
      <c r="I2573" t="s">
        <v>8247</v>
      </c>
      <c r="J2573">
        <v>1463645521</v>
      </c>
      <c r="K2573" s="10">
        <v>1458461521</v>
      </c>
      <c r="L2573" s="15">
        <f t="shared" si="201"/>
        <v>42449.341678240744</v>
      </c>
      <c r="M2573" t="b">
        <v>0</v>
      </c>
      <c r="N2573">
        <v>4</v>
      </c>
      <c r="O2573" t="b">
        <v>0</v>
      </c>
      <c r="P2573" t="s">
        <v>8282</v>
      </c>
      <c r="Q2573" t="str">
        <f t="shared" si="202"/>
        <v>food</v>
      </c>
      <c r="R2573" t="str">
        <f t="shared" si="203"/>
        <v>food trucks</v>
      </c>
      <c r="S2573">
        <f t="shared" si="204"/>
        <v>2016</v>
      </c>
    </row>
    <row r="2574" spans="1:19" ht="46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s="17">
        <f t="shared" si="200"/>
        <v>0</v>
      </c>
      <c r="G2574" t="s">
        <v>8219</v>
      </c>
      <c r="H2574" t="s">
        <v>8223</v>
      </c>
      <c r="I2574" t="s">
        <v>8245</v>
      </c>
      <c r="J2574">
        <v>1428893517</v>
      </c>
      <c r="K2574" s="10">
        <v>1426301517</v>
      </c>
      <c r="L2574" s="15">
        <f t="shared" si="201"/>
        <v>42077.119409722218</v>
      </c>
      <c r="M2574" t="b">
        <v>0</v>
      </c>
      <c r="N2574">
        <v>0</v>
      </c>
      <c r="O2574" t="b">
        <v>0</v>
      </c>
      <c r="P2574" t="s">
        <v>8282</v>
      </c>
      <c r="Q2574" t="str">
        <f t="shared" si="202"/>
        <v>food</v>
      </c>
      <c r="R2574" t="str">
        <f t="shared" si="203"/>
        <v>food trucks</v>
      </c>
      <c r="S2574">
        <f t="shared" si="204"/>
        <v>2015</v>
      </c>
    </row>
    <row r="2575" spans="1:19" ht="46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s="17">
        <f t="shared" si="200"/>
        <v>0</v>
      </c>
      <c r="G2575" t="s">
        <v>8219</v>
      </c>
      <c r="H2575" t="s">
        <v>8223</v>
      </c>
      <c r="I2575" t="s">
        <v>8245</v>
      </c>
      <c r="J2575">
        <v>1408803149</v>
      </c>
      <c r="K2575" s="10">
        <v>1404915149</v>
      </c>
      <c r="L2575" s="15">
        <f t="shared" si="201"/>
        <v>41829.592002314814</v>
      </c>
      <c r="M2575" t="b">
        <v>0</v>
      </c>
      <c r="N2575">
        <v>0</v>
      </c>
      <c r="O2575" t="b">
        <v>0</v>
      </c>
      <c r="P2575" t="s">
        <v>8282</v>
      </c>
      <c r="Q2575" t="str">
        <f t="shared" si="202"/>
        <v>food</v>
      </c>
      <c r="R2575" t="str">
        <f t="shared" si="203"/>
        <v>food trucks</v>
      </c>
      <c r="S2575">
        <f t="shared" si="204"/>
        <v>2014</v>
      </c>
    </row>
    <row r="2576" spans="1:19" ht="46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s="17">
        <f t="shared" si="200"/>
        <v>0</v>
      </c>
      <c r="G2576" t="s">
        <v>8219</v>
      </c>
      <c r="H2576" t="s">
        <v>8223</v>
      </c>
      <c r="I2576" t="s">
        <v>8245</v>
      </c>
      <c r="J2576">
        <v>1463600945</v>
      </c>
      <c r="K2576" s="10">
        <v>1461786545</v>
      </c>
      <c r="L2576" s="15">
        <f t="shared" si="201"/>
        <v>42487.825752314813</v>
      </c>
      <c r="M2576" t="b">
        <v>0</v>
      </c>
      <c r="N2576">
        <v>0</v>
      </c>
      <c r="O2576" t="b">
        <v>0</v>
      </c>
      <c r="P2576" t="s">
        <v>8282</v>
      </c>
      <c r="Q2576" t="str">
        <f t="shared" si="202"/>
        <v>food</v>
      </c>
      <c r="R2576" t="str">
        <f t="shared" si="203"/>
        <v>food trucks</v>
      </c>
      <c r="S2576">
        <f t="shared" si="204"/>
        <v>2016</v>
      </c>
    </row>
    <row r="2577" spans="1:19" ht="46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s="17">
        <f t="shared" si="200"/>
        <v>0</v>
      </c>
      <c r="G2577" t="s">
        <v>8219</v>
      </c>
      <c r="H2577" t="s">
        <v>8223</v>
      </c>
      <c r="I2577" t="s">
        <v>8245</v>
      </c>
      <c r="J2577">
        <v>1421030194</v>
      </c>
      <c r="K2577" s="10">
        <v>1418438194</v>
      </c>
      <c r="L2577" s="15">
        <f t="shared" si="201"/>
        <v>41986.108726851853</v>
      </c>
      <c r="M2577" t="b">
        <v>0</v>
      </c>
      <c r="N2577">
        <v>0</v>
      </c>
      <c r="O2577" t="b">
        <v>0</v>
      </c>
      <c r="P2577" t="s">
        <v>8282</v>
      </c>
      <c r="Q2577" t="str">
        <f t="shared" si="202"/>
        <v>food</v>
      </c>
      <c r="R2577" t="str">
        <f t="shared" si="203"/>
        <v>food trucks</v>
      </c>
      <c r="S2577">
        <f t="shared" si="204"/>
        <v>2014</v>
      </c>
    </row>
    <row r="2578" spans="1:19" ht="3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s="17">
        <f t="shared" si="200"/>
        <v>0</v>
      </c>
      <c r="G2578" t="s">
        <v>8219</v>
      </c>
      <c r="H2578" t="s">
        <v>8223</v>
      </c>
      <c r="I2578" t="s">
        <v>8245</v>
      </c>
      <c r="J2578">
        <v>1428707647</v>
      </c>
      <c r="K2578" s="10">
        <v>1424823247</v>
      </c>
      <c r="L2578" s="15">
        <f t="shared" si="201"/>
        <v>42060.00980324074</v>
      </c>
      <c r="M2578" t="b">
        <v>0</v>
      </c>
      <c r="N2578">
        <v>0</v>
      </c>
      <c r="O2578" t="b">
        <v>0</v>
      </c>
      <c r="P2578" t="s">
        <v>8282</v>
      </c>
      <c r="Q2578" t="str">
        <f t="shared" si="202"/>
        <v>food</v>
      </c>
      <c r="R2578" t="str">
        <f t="shared" si="203"/>
        <v>food trucks</v>
      </c>
      <c r="S2578">
        <f t="shared" si="204"/>
        <v>2015</v>
      </c>
    </row>
    <row r="2579" spans="1:19" ht="46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s="17">
        <f t="shared" si="200"/>
        <v>0</v>
      </c>
      <c r="G2579" t="s">
        <v>8219</v>
      </c>
      <c r="H2579" t="s">
        <v>8223</v>
      </c>
      <c r="I2579" t="s">
        <v>8245</v>
      </c>
      <c r="J2579">
        <v>1407181297</v>
      </c>
      <c r="K2579" s="10">
        <v>1405021297</v>
      </c>
      <c r="L2579" s="15">
        <f t="shared" si="201"/>
        <v>41830.820567129631</v>
      </c>
      <c r="M2579" t="b">
        <v>0</v>
      </c>
      <c r="N2579">
        <v>0</v>
      </c>
      <c r="O2579" t="b">
        <v>0</v>
      </c>
      <c r="P2579" t="s">
        <v>8282</v>
      </c>
      <c r="Q2579" t="str">
        <f t="shared" si="202"/>
        <v>food</v>
      </c>
      <c r="R2579" t="str">
        <f t="shared" si="203"/>
        <v>food trucks</v>
      </c>
      <c r="S2579">
        <f t="shared" si="204"/>
        <v>2014</v>
      </c>
    </row>
    <row r="2580" spans="1:19" ht="46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s="17">
        <f t="shared" si="200"/>
        <v>0</v>
      </c>
      <c r="G2580" t="s">
        <v>8219</v>
      </c>
      <c r="H2580" t="s">
        <v>8223</v>
      </c>
      <c r="I2580" t="s">
        <v>8245</v>
      </c>
      <c r="J2580">
        <v>1444410000</v>
      </c>
      <c r="K2580" s="10">
        <v>1440203579</v>
      </c>
      <c r="L2580" s="15">
        <f t="shared" si="201"/>
        <v>42238.022905092592</v>
      </c>
      <c r="M2580" t="b">
        <v>0</v>
      </c>
      <c r="N2580">
        <v>0</v>
      </c>
      <c r="O2580" t="b">
        <v>0</v>
      </c>
      <c r="P2580" t="s">
        <v>8282</v>
      </c>
      <c r="Q2580" t="str">
        <f t="shared" si="202"/>
        <v>food</v>
      </c>
      <c r="R2580" t="str">
        <f t="shared" si="203"/>
        <v>food trucks</v>
      </c>
      <c r="S2580">
        <f t="shared" si="204"/>
        <v>2015</v>
      </c>
    </row>
    <row r="2581" spans="1:19" ht="46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s="17">
        <f t="shared" si="200"/>
        <v>1.3849999999999999E-3</v>
      </c>
      <c r="G2581" t="s">
        <v>8219</v>
      </c>
      <c r="H2581" t="s">
        <v>8223</v>
      </c>
      <c r="I2581" t="s">
        <v>8245</v>
      </c>
      <c r="J2581">
        <v>1410810903</v>
      </c>
      <c r="K2581" s="10">
        <v>1405626903</v>
      </c>
      <c r="L2581" s="15">
        <f t="shared" si="201"/>
        <v>41837.829895833333</v>
      </c>
      <c r="M2581" t="b">
        <v>0</v>
      </c>
      <c r="N2581">
        <v>12</v>
      </c>
      <c r="O2581" t="b">
        <v>0</v>
      </c>
      <c r="P2581" t="s">
        <v>8282</v>
      </c>
      <c r="Q2581" t="str">
        <f t="shared" si="202"/>
        <v>food</v>
      </c>
      <c r="R2581" t="str">
        <f t="shared" si="203"/>
        <v>food trucks</v>
      </c>
      <c r="S2581">
        <f t="shared" si="204"/>
        <v>2014</v>
      </c>
    </row>
    <row r="2582" spans="1:19" ht="46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s="17">
        <f t="shared" si="200"/>
        <v>6.0000000000000001E-3</v>
      </c>
      <c r="G2582" t="s">
        <v>8219</v>
      </c>
      <c r="H2582" t="s">
        <v>8223</v>
      </c>
      <c r="I2582" t="s">
        <v>8245</v>
      </c>
      <c r="J2582">
        <v>1431745200</v>
      </c>
      <c r="K2582" s="10">
        <v>1429170603</v>
      </c>
      <c r="L2582" s="15">
        <f t="shared" si="201"/>
        <v>42110.326423611114</v>
      </c>
      <c r="M2582" t="b">
        <v>0</v>
      </c>
      <c r="N2582">
        <v>2</v>
      </c>
      <c r="O2582" t="b">
        <v>0</v>
      </c>
      <c r="P2582" t="s">
        <v>8282</v>
      </c>
      <c r="Q2582" t="str">
        <f t="shared" si="202"/>
        <v>food</v>
      </c>
      <c r="R2582" t="str">
        <f t="shared" si="203"/>
        <v>food trucks</v>
      </c>
      <c r="S2582">
        <f t="shared" si="204"/>
        <v>2015</v>
      </c>
    </row>
    <row r="2583" spans="1:19" ht="46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s="17">
        <f t="shared" si="200"/>
        <v>0.106</v>
      </c>
      <c r="G2583" t="s">
        <v>8220</v>
      </c>
      <c r="H2583" t="s">
        <v>8223</v>
      </c>
      <c r="I2583" t="s">
        <v>8245</v>
      </c>
      <c r="J2583">
        <v>1447689898</v>
      </c>
      <c r="K2583" s="10">
        <v>1445094298</v>
      </c>
      <c r="L2583" s="15">
        <f t="shared" si="201"/>
        <v>42294.628449074073</v>
      </c>
      <c r="M2583" t="b">
        <v>0</v>
      </c>
      <c r="N2583">
        <v>11</v>
      </c>
      <c r="O2583" t="b">
        <v>0</v>
      </c>
      <c r="P2583" t="s">
        <v>8282</v>
      </c>
      <c r="Q2583" t="str">
        <f t="shared" si="202"/>
        <v>food</v>
      </c>
      <c r="R2583" t="str">
        <f t="shared" si="203"/>
        <v>food trucks</v>
      </c>
      <c r="S2583">
        <f t="shared" si="204"/>
        <v>2015</v>
      </c>
    </row>
    <row r="2584" spans="1:19" ht="3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s="17">
        <f t="shared" si="200"/>
        <v>1.1111111111111112E-5</v>
      </c>
      <c r="G2584" t="s">
        <v>8220</v>
      </c>
      <c r="H2584" t="s">
        <v>8223</v>
      </c>
      <c r="I2584" t="s">
        <v>8245</v>
      </c>
      <c r="J2584">
        <v>1477784634</v>
      </c>
      <c r="K2584" s="10">
        <v>1475192634</v>
      </c>
      <c r="L2584" s="15">
        <f t="shared" si="201"/>
        <v>42642.988819444443</v>
      </c>
      <c r="M2584" t="b">
        <v>0</v>
      </c>
      <c r="N2584">
        <v>1</v>
      </c>
      <c r="O2584" t="b">
        <v>0</v>
      </c>
      <c r="P2584" t="s">
        <v>8282</v>
      </c>
      <c r="Q2584" t="str">
        <f t="shared" si="202"/>
        <v>food</v>
      </c>
      <c r="R2584" t="str">
        <f t="shared" si="203"/>
        <v>food trucks</v>
      </c>
      <c r="S2584">
        <f t="shared" si="204"/>
        <v>2016</v>
      </c>
    </row>
    <row r="2585" spans="1:19" ht="3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s="17">
        <f t="shared" si="200"/>
        <v>5.0000000000000001E-3</v>
      </c>
      <c r="G2585" t="s">
        <v>8220</v>
      </c>
      <c r="H2585" t="s">
        <v>8223</v>
      </c>
      <c r="I2585" t="s">
        <v>8245</v>
      </c>
      <c r="J2585">
        <v>1426526880</v>
      </c>
      <c r="K2585" s="10">
        <v>1421346480</v>
      </c>
      <c r="L2585" s="15">
        <f t="shared" si="201"/>
        <v>42019.76944444445</v>
      </c>
      <c r="M2585" t="b">
        <v>0</v>
      </c>
      <c r="N2585">
        <v>5</v>
      </c>
      <c r="O2585" t="b">
        <v>0</v>
      </c>
      <c r="P2585" t="s">
        <v>8282</v>
      </c>
      <c r="Q2585" t="str">
        <f t="shared" si="202"/>
        <v>food</v>
      </c>
      <c r="R2585" t="str">
        <f t="shared" si="203"/>
        <v>food trucks</v>
      </c>
      <c r="S2585">
        <f t="shared" si="204"/>
        <v>2015</v>
      </c>
    </row>
    <row r="2586" spans="1:19" ht="3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s="17">
        <f t="shared" si="200"/>
        <v>0</v>
      </c>
      <c r="G2586" t="s">
        <v>8220</v>
      </c>
      <c r="H2586" t="s">
        <v>8223</v>
      </c>
      <c r="I2586" t="s">
        <v>8245</v>
      </c>
      <c r="J2586">
        <v>1434341369</v>
      </c>
      <c r="K2586" s="10">
        <v>1431749369</v>
      </c>
      <c r="L2586" s="15">
        <f t="shared" si="201"/>
        <v>42140.173252314809</v>
      </c>
      <c r="M2586" t="b">
        <v>0</v>
      </c>
      <c r="N2586">
        <v>0</v>
      </c>
      <c r="O2586" t="b">
        <v>0</v>
      </c>
      <c r="P2586" t="s">
        <v>8282</v>
      </c>
      <c r="Q2586" t="str">
        <f t="shared" si="202"/>
        <v>food</v>
      </c>
      <c r="R2586" t="str">
        <f t="shared" si="203"/>
        <v>food trucks</v>
      </c>
      <c r="S2586">
        <f t="shared" si="204"/>
        <v>2015</v>
      </c>
    </row>
    <row r="2587" spans="1:19" ht="46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s="17">
        <f t="shared" si="200"/>
        <v>1.6666666666666668E-3</v>
      </c>
      <c r="G2587" t="s">
        <v>8220</v>
      </c>
      <c r="H2587" t="s">
        <v>8223</v>
      </c>
      <c r="I2587" t="s">
        <v>8245</v>
      </c>
      <c r="J2587">
        <v>1404601632</v>
      </c>
      <c r="K2587" s="10">
        <v>1402009632</v>
      </c>
      <c r="L2587" s="15">
        <f t="shared" si="201"/>
        <v>41795.963333333333</v>
      </c>
      <c r="M2587" t="b">
        <v>0</v>
      </c>
      <c r="N2587">
        <v>1</v>
      </c>
      <c r="O2587" t="b">
        <v>0</v>
      </c>
      <c r="P2587" t="s">
        <v>8282</v>
      </c>
      <c r="Q2587" t="str">
        <f t="shared" si="202"/>
        <v>food</v>
      </c>
      <c r="R2587" t="str">
        <f t="shared" si="203"/>
        <v>food trucks</v>
      </c>
      <c r="S2587">
        <f t="shared" si="204"/>
        <v>2014</v>
      </c>
    </row>
    <row r="2588" spans="1:19" ht="3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s="17">
        <f t="shared" si="200"/>
        <v>1.6666666666666668E-3</v>
      </c>
      <c r="G2588" t="s">
        <v>8220</v>
      </c>
      <c r="H2588" t="s">
        <v>8224</v>
      </c>
      <c r="I2588" t="s">
        <v>8246</v>
      </c>
      <c r="J2588">
        <v>1451030136</v>
      </c>
      <c r="K2588" s="10">
        <v>1448438136</v>
      </c>
      <c r="L2588" s="15">
        <f t="shared" si="201"/>
        <v>42333.330277777779</v>
      </c>
      <c r="M2588" t="b">
        <v>0</v>
      </c>
      <c r="N2588">
        <v>1</v>
      </c>
      <c r="O2588" t="b">
        <v>0</v>
      </c>
      <c r="P2588" t="s">
        <v>8282</v>
      </c>
      <c r="Q2588" t="str">
        <f t="shared" si="202"/>
        <v>food</v>
      </c>
      <c r="R2588" t="str">
        <f t="shared" si="203"/>
        <v>food trucks</v>
      </c>
      <c r="S2588">
        <f t="shared" si="204"/>
        <v>2015</v>
      </c>
    </row>
    <row r="2589" spans="1:19" ht="46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s="17">
        <f t="shared" si="200"/>
        <v>2.4340000000000001E-2</v>
      </c>
      <c r="G2589" t="s">
        <v>8220</v>
      </c>
      <c r="H2589" t="s">
        <v>8223</v>
      </c>
      <c r="I2589" t="s">
        <v>8245</v>
      </c>
      <c r="J2589">
        <v>1451491953</v>
      </c>
      <c r="K2589" s="10">
        <v>1448899953</v>
      </c>
      <c r="L2589" s="15">
        <f t="shared" si="201"/>
        <v>42338.675381944442</v>
      </c>
      <c r="M2589" t="b">
        <v>0</v>
      </c>
      <c r="N2589">
        <v>6</v>
      </c>
      <c r="O2589" t="b">
        <v>0</v>
      </c>
      <c r="P2589" t="s">
        <v>8282</v>
      </c>
      <c r="Q2589" t="str">
        <f t="shared" si="202"/>
        <v>food</v>
      </c>
      <c r="R2589" t="str">
        <f t="shared" si="203"/>
        <v>food trucks</v>
      </c>
      <c r="S2589">
        <f t="shared" si="204"/>
        <v>2015</v>
      </c>
    </row>
    <row r="2590" spans="1:19" ht="46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s="17">
        <f t="shared" si="200"/>
        <v>3.8833333333333331E-2</v>
      </c>
      <c r="G2590" t="s">
        <v>8220</v>
      </c>
      <c r="H2590" t="s">
        <v>8223</v>
      </c>
      <c r="I2590" t="s">
        <v>8245</v>
      </c>
      <c r="J2590">
        <v>1427807640</v>
      </c>
      <c r="K2590" s="10">
        <v>1423325626</v>
      </c>
      <c r="L2590" s="15">
        <f t="shared" si="201"/>
        <v>42042.676226851851</v>
      </c>
      <c r="M2590" t="b">
        <v>0</v>
      </c>
      <c r="N2590">
        <v>8</v>
      </c>
      <c r="O2590" t="b">
        <v>0</v>
      </c>
      <c r="P2590" t="s">
        <v>8282</v>
      </c>
      <c r="Q2590" t="str">
        <f t="shared" si="202"/>
        <v>food</v>
      </c>
      <c r="R2590" t="str">
        <f t="shared" si="203"/>
        <v>food trucks</v>
      </c>
      <c r="S2590">
        <f t="shared" si="204"/>
        <v>2015</v>
      </c>
    </row>
    <row r="2591" spans="1:19" ht="46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s="17">
        <f t="shared" si="200"/>
        <v>1E-4</v>
      </c>
      <c r="G2591" t="s">
        <v>8220</v>
      </c>
      <c r="H2591" t="s">
        <v>8231</v>
      </c>
      <c r="I2591" t="s">
        <v>8252</v>
      </c>
      <c r="J2591">
        <v>1458733927</v>
      </c>
      <c r="K2591" s="10">
        <v>1456145527</v>
      </c>
      <c r="L2591" s="15">
        <f t="shared" si="201"/>
        <v>42422.536192129628</v>
      </c>
      <c r="M2591" t="b">
        <v>0</v>
      </c>
      <c r="N2591">
        <v>1</v>
      </c>
      <c r="O2591" t="b">
        <v>0</v>
      </c>
      <c r="P2591" t="s">
        <v>8282</v>
      </c>
      <c r="Q2591" t="str">
        <f t="shared" si="202"/>
        <v>food</v>
      </c>
      <c r="R2591" t="str">
        <f t="shared" si="203"/>
        <v>food trucks</v>
      </c>
      <c r="S2591">
        <f t="shared" si="204"/>
        <v>2016</v>
      </c>
    </row>
    <row r="2592" spans="1:19" ht="46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s="17">
        <f t="shared" si="200"/>
        <v>0</v>
      </c>
      <c r="G2592" t="s">
        <v>8220</v>
      </c>
      <c r="H2592" t="s">
        <v>8225</v>
      </c>
      <c r="I2592" t="s">
        <v>8247</v>
      </c>
      <c r="J2592">
        <v>1453817297</v>
      </c>
      <c r="K2592" s="10">
        <v>1453212497</v>
      </c>
      <c r="L2592" s="15">
        <f t="shared" si="201"/>
        <v>42388.589085648149</v>
      </c>
      <c r="M2592" t="b">
        <v>0</v>
      </c>
      <c r="N2592">
        <v>0</v>
      </c>
      <c r="O2592" t="b">
        <v>0</v>
      </c>
      <c r="P2592" t="s">
        <v>8282</v>
      </c>
      <c r="Q2592" t="str">
        <f t="shared" si="202"/>
        <v>food</v>
      </c>
      <c r="R2592" t="str">
        <f t="shared" si="203"/>
        <v>food trucks</v>
      </c>
      <c r="S2592">
        <f t="shared" si="204"/>
        <v>2016</v>
      </c>
    </row>
    <row r="2593" spans="1:19" ht="46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s="17">
        <f t="shared" si="200"/>
        <v>1.7333333333333333E-2</v>
      </c>
      <c r="G2593" t="s">
        <v>8220</v>
      </c>
      <c r="H2593" t="s">
        <v>8223</v>
      </c>
      <c r="I2593" t="s">
        <v>8245</v>
      </c>
      <c r="J2593">
        <v>1457901924</v>
      </c>
      <c r="K2593" s="10">
        <v>1452721524</v>
      </c>
      <c r="L2593" s="15">
        <f t="shared" si="201"/>
        <v>42382.906527777777</v>
      </c>
      <c r="M2593" t="b">
        <v>0</v>
      </c>
      <c r="N2593">
        <v>2</v>
      </c>
      <c r="O2593" t="b">
        <v>0</v>
      </c>
      <c r="P2593" t="s">
        <v>8282</v>
      </c>
      <c r="Q2593" t="str">
        <f t="shared" si="202"/>
        <v>food</v>
      </c>
      <c r="R2593" t="str">
        <f t="shared" si="203"/>
        <v>food trucks</v>
      </c>
      <c r="S2593">
        <f t="shared" si="204"/>
        <v>2016</v>
      </c>
    </row>
    <row r="2594" spans="1:19" ht="46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s="17">
        <f t="shared" si="200"/>
        <v>1.6666666666666668E-3</v>
      </c>
      <c r="G2594" t="s">
        <v>8220</v>
      </c>
      <c r="H2594" t="s">
        <v>8223</v>
      </c>
      <c r="I2594" t="s">
        <v>8245</v>
      </c>
      <c r="J2594">
        <v>1412536421</v>
      </c>
      <c r="K2594" s="10">
        <v>1409944421</v>
      </c>
      <c r="L2594" s="15">
        <f t="shared" si="201"/>
        <v>41887.801168981481</v>
      </c>
      <c r="M2594" t="b">
        <v>0</v>
      </c>
      <c r="N2594">
        <v>1</v>
      </c>
      <c r="O2594" t="b">
        <v>0</v>
      </c>
      <c r="P2594" t="s">
        <v>8282</v>
      </c>
      <c r="Q2594" t="str">
        <f t="shared" si="202"/>
        <v>food</v>
      </c>
      <c r="R2594" t="str">
        <f t="shared" si="203"/>
        <v>food trucks</v>
      </c>
      <c r="S2594">
        <f t="shared" si="204"/>
        <v>2014</v>
      </c>
    </row>
    <row r="2595" spans="1:19" ht="46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s="17">
        <f t="shared" si="200"/>
        <v>0</v>
      </c>
      <c r="G2595" t="s">
        <v>8220</v>
      </c>
      <c r="H2595" t="s">
        <v>8223</v>
      </c>
      <c r="I2595" t="s">
        <v>8245</v>
      </c>
      <c r="J2595">
        <v>1429993026</v>
      </c>
      <c r="K2595" s="10">
        <v>1427401026</v>
      </c>
      <c r="L2595" s="15">
        <f t="shared" si="201"/>
        <v>42089.845208333332</v>
      </c>
      <c r="M2595" t="b">
        <v>0</v>
      </c>
      <c r="N2595">
        <v>0</v>
      </c>
      <c r="O2595" t="b">
        <v>0</v>
      </c>
      <c r="P2595" t="s">
        <v>8282</v>
      </c>
      <c r="Q2595" t="str">
        <f t="shared" si="202"/>
        <v>food</v>
      </c>
      <c r="R2595" t="str">
        <f t="shared" si="203"/>
        <v>food trucks</v>
      </c>
      <c r="S2595">
        <f t="shared" si="204"/>
        <v>2015</v>
      </c>
    </row>
    <row r="2596" spans="1:19" ht="46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s="17">
        <f t="shared" si="200"/>
        <v>1.2500000000000001E-5</v>
      </c>
      <c r="G2596" t="s">
        <v>8220</v>
      </c>
      <c r="H2596" t="s">
        <v>8223</v>
      </c>
      <c r="I2596" t="s">
        <v>8245</v>
      </c>
      <c r="J2596">
        <v>1407453228</v>
      </c>
      <c r="K2596" s="10">
        <v>1404861228</v>
      </c>
      <c r="L2596" s="15">
        <f t="shared" si="201"/>
        <v>41828.967916666668</v>
      </c>
      <c r="M2596" t="b">
        <v>0</v>
      </c>
      <c r="N2596">
        <v>1</v>
      </c>
      <c r="O2596" t="b">
        <v>0</v>
      </c>
      <c r="P2596" t="s">
        <v>8282</v>
      </c>
      <c r="Q2596" t="str">
        <f t="shared" si="202"/>
        <v>food</v>
      </c>
      <c r="R2596" t="str">
        <f t="shared" si="203"/>
        <v>food trucks</v>
      </c>
      <c r="S2596">
        <f t="shared" si="204"/>
        <v>2014</v>
      </c>
    </row>
    <row r="2597" spans="1:19" ht="3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s="17">
        <f t="shared" si="200"/>
        <v>0.12166666666666667</v>
      </c>
      <c r="G2597" t="s">
        <v>8220</v>
      </c>
      <c r="H2597" t="s">
        <v>8223</v>
      </c>
      <c r="I2597" t="s">
        <v>8245</v>
      </c>
      <c r="J2597">
        <v>1487915500</v>
      </c>
      <c r="K2597" s="10">
        <v>1485323500</v>
      </c>
      <c r="L2597" s="15">
        <f t="shared" si="201"/>
        <v>42760.244212962964</v>
      </c>
      <c r="M2597" t="b">
        <v>0</v>
      </c>
      <c r="N2597">
        <v>19</v>
      </c>
      <c r="O2597" t="b">
        <v>0</v>
      </c>
      <c r="P2597" t="s">
        <v>8282</v>
      </c>
      <c r="Q2597" t="str">
        <f t="shared" si="202"/>
        <v>food</v>
      </c>
      <c r="R2597" t="str">
        <f t="shared" si="203"/>
        <v>food trucks</v>
      </c>
      <c r="S2597">
        <f t="shared" si="204"/>
        <v>2017</v>
      </c>
    </row>
    <row r="2598" spans="1:19" ht="46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s="17">
        <f t="shared" si="200"/>
        <v>0.23588571428571428</v>
      </c>
      <c r="G2598" t="s">
        <v>8220</v>
      </c>
      <c r="H2598" t="s">
        <v>8228</v>
      </c>
      <c r="I2598" t="s">
        <v>8250</v>
      </c>
      <c r="J2598">
        <v>1407427009</v>
      </c>
      <c r="K2598" s="10">
        <v>1404835009</v>
      </c>
      <c r="L2598" s="15">
        <f t="shared" si="201"/>
        <v>41828.664456018516</v>
      </c>
      <c r="M2598" t="b">
        <v>0</v>
      </c>
      <c r="N2598">
        <v>27</v>
      </c>
      <c r="O2598" t="b">
        <v>0</v>
      </c>
      <c r="P2598" t="s">
        <v>8282</v>
      </c>
      <c r="Q2598" t="str">
        <f t="shared" si="202"/>
        <v>food</v>
      </c>
      <c r="R2598" t="str">
        <f t="shared" si="203"/>
        <v>food trucks</v>
      </c>
      <c r="S2598">
        <f t="shared" si="204"/>
        <v>2014</v>
      </c>
    </row>
    <row r="2599" spans="1:19" ht="46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s="17">
        <f t="shared" si="200"/>
        <v>5.6666666666666664E-2</v>
      </c>
      <c r="G2599" t="s">
        <v>8220</v>
      </c>
      <c r="H2599" t="s">
        <v>8224</v>
      </c>
      <c r="I2599" t="s">
        <v>8246</v>
      </c>
      <c r="J2599">
        <v>1466323917</v>
      </c>
      <c r="K2599" s="10">
        <v>1463731917</v>
      </c>
      <c r="L2599" s="15">
        <f t="shared" si="201"/>
        <v>42510.341631944444</v>
      </c>
      <c r="M2599" t="b">
        <v>0</v>
      </c>
      <c r="N2599">
        <v>7</v>
      </c>
      <c r="O2599" t="b">
        <v>0</v>
      </c>
      <c r="P2599" t="s">
        <v>8282</v>
      </c>
      <c r="Q2599" t="str">
        <f t="shared" si="202"/>
        <v>food</v>
      </c>
      <c r="R2599" t="str">
        <f t="shared" si="203"/>
        <v>food trucks</v>
      </c>
      <c r="S2599">
        <f t="shared" si="204"/>
        <v>2016</v>
      </c>
    </row>
    <row r="2600" spans="1:19" ht="3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s="17">
        <f t="shared" si="200"/>
        <v>0.39</v>
      </c>
      <c r="G2600" t="s">
        <v>8220</v>
      </c>
      <c r="H2600" t="s">
        <v>8223</v>
      </c>
      <c r="I2600" t="s">
        <v>8245</v>
      </c>
      <c r="J2600">
        <v>1443039001</v>
      </c>
      <c r="K2600" s="10">
        <v>1440447001</v>
      </c>
      <c r="L2600" s="15">
        <f t="shared" si="201"/>
        <v>42240.840289351851</v>
      </c>
      <c r="M2600" t="b">
        <v>0</v>
      </c>
      <c r="N2600">
        <v>14</v>
      </c>
      <c r="O2600" t="b">
        <v>0</v>
      </c>
      <c r="P2600" t="s">
        <v>8282</v>
      </c>
      <c r="Q2600" t="str">
        <f t="shared" si="202"/>
        <v>food</v>
      </c>
      <c r="R2600" t="str">
        <f t="shared" si="203"/>
        <v>food trucks</v>
      </c>
      <c r="S2600">
        <f t="shared" si="204"/>
        <v>2015</v>
      </c>
    </row>
    <row r="2601" spans="1:19" ht="3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s="17">
        <f t="shared" si="200"/>
        <v>9.9546510341776348E-3</v>
      </c>
      <c r="G2601" t="s">
        <v>8220</v>
      </c>
      <c r="H2601" t="s">
        <v>8223</v>
      </c>
      <c r="I2601" t="s">
        <v>8245</v>
      </c>
      <c r="J2601">
        <v>1407089147</v>
      </c>
      <c r="K2601" s="10">
        <v>1403201147</v>
      </c>
      <c r="L2601" s="15">
        <f t="shared" si="201"/>
        <v>41809.754016203704</v>
      </c>
      <c r="M2601" t="b">
        <v>0</v>
      </c>
      <c r="N2601">
        <v>5</v>
      </c>
      <c r="O2601" t="b">
        <v>0</v>
      </c>
      <c r="P2601" t="s">
        <v>8282</v>
      </c>
      <c r="Q2601" t="str">
        <f t="shared" si="202"/>
        <v>food</v>
      </c>
      <c r="R2601" t="str">
        <f t="shared" si="203"/>
        <v>food trucks</v>
      </c>
      <c r="S2601">
        <f t="shared" si="204"/>
        <v>2014</v>
      </c>
    </row>
    <row r="2602" spans="1:19" ht="3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s="17">
        <f t="shared" si="200"/>
        <v>6.9320000000000007E-2</v>
      </c>
      <c r="G2602" t="s">
        <v>8220</v>
      </c>
      <c r="H2602" t="s">
        <v>8223</v>
      </c>
      <c r="I2602" t="s">
        <v>8245</v>
      </c>
      <c r="J2602">
        <v>1458938200</v>
      </c>
      <c r="K2602" s="10">
        <v>1453757800</v>
      </c>
      <c r="L2602" s="15">
        <f t="shared" si="201"/>
        <v>42394.900462962964</v>
      </c>
      <c r="M2602" t="b">
        <v>0</v>
      </c>
      <c r="N2602">
        <v>30</v>
      </c>
      <c r="O2602" t="b">
        <v>0</v>
      </c>
      <c r="P2602" t="s">
        <v>8282</v>
      </c>
      <c r="Q2602" t="str">
        <f t="shared" si="202"/>
        <v>food</v>
      </c>
      <c r="R2602" t="str">
        <f t="shared" si="203"/>
        <v>food trucks</v>
      </c>
      <c r="S2602">
        <f t="shared" si="204"/>
        <v>2016</v>
      </c>
    </row>
    <row r="2603" spans="1:19" ht="46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s="17">
        <f t="shared" si="200"/>
        <v>6.6139999999999999</v>
      </c>
      <c r="G2603" t="s">
        <v>8218</v>
      </c>
      <c r="H2603" t="s">
        <v>8223</v>
      </c>
      <c r="I2603" t="s">
        <v>8245</v>
      </c>
      <c r="J2603">
        <v>1347508740</v>
      </c>
      <c r="K2603" s="10">
        <v>1346276349</v>
      </c>
      <c r="L2603" s="15">
        <f t="shared" si="201"/>
        <v>41150.902187500003</v>
      </c>
      <c r="M2603" t="b">
        <v>1</v>
      </c>
      <c r="N2603">
        <v>151</v>
      </c>
      <c r="O2603" t="b">
        <v>1</v>
      </c>
      <c r="P2603" t="s">
        <v>8299</v>
      </c>
      <c r="Q2603" t="str">
        <f t="shared" si="202"/>
        <v>technology</v>
      </c>
      <c r="R2603" t="str">
        <f t="shared" si="203"/>
        <v>space exploration</v>
      </c>
      <c r="S2603">
        <f t="shared" si="204"/>
        <v>2012</v>
      </c>
    </row>
    <row r="2604" spans="1:19" ht="46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s="17">
        <f t="shared" si="200"/>
        <v>3.2609166666666667</v>
      </c>
      <c r="G2604" t="s">
        <v>8218</v>
      </c>
      <c r="H2604" t="s">
        <v>8223</v>
      </c>
      <c r="I2604" t="s">
        <v>8245</v>
      </c>
      <c r="J2604">
        <v>1415827200</v>
      </c>
      <c r="K2604" s="10">
        <v>1412358968</v>
      </c>
      <c r="L2604" s="15">
        <f t="shared" si="201"/>
        <v>41915.747314814813</v>
      </c>
      <c r="M2604" t="b">
        <v>1</v>
      </c>
      <c r="N2604">
        <v>489</v>
      </c>
      <c r="O2604" t="b">
        <v>1</v>
      </c>
      <c r="P2604" t="s">
        <v>8299</v>
      </c>
      <c r="Q2604" t="str">
        <f t="shared" si="202"/>
        <v>technology</v>
      </c>
      <c r="R2604" t="str">
        <f t="shared" si="203"/>
        <v>space exploration</v>
      </c>
      <c r="S2604">
        <f t="shared" si="204"/>
        <v>2014</v>
      </c>
    </row>
    <row r="2605" spans="1:19" ht="3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s="17">
        <f t="shared" si="200"/>
        <v>1.0148571428571429</v>
      </c>
      <c r="G2605" t="s">
        <v>8218</v>
      </c>
      <c r="H2605" t="s">
        <v>8223</v>
      </c>
      <c r="I2605" t="s">
        <v>8245</v>
      </c>
      <c r="J2605">
        <v>1387835654</v>
      </c>
      <c r="K2605" s="10">
        <v>1386626054</v>
      </c>
      <c r="L2605" s="15">
        <f t="shared" si="201"/>
        <v>41617.912662037037</v>
      </c>
      <c r="M2605" t="b">
        <v>1</v>
      </c>
      <c r="N2605">
        <v>50</v>
      </c>
      <c r="O2605" t="b">
        <v>1</v>
      </c>
      <c r="P2605" t="s">
        <v>8299</v>
      </c>
      <c r="Q2605" t="str">
        <f t="shared" si="202"/>
        <v>technology</v>
      </c>
      <c r="R2605" t="str">
        <f t="shared" si="203"/>
        <v>space exploration</v>
      </c>
      <c r="S2605">
        <f t="shared" si="204"/>
        <v>2013</v>
      </c>
    </row>
    <row r="2606" spans="1:19" ht="46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s="17">
        <f t="shared" si="200"/>
        <v>1.0421799999999999</v>
      </c>
      <c r="G2606" t="s">
        <v>8218</v>
      </c>
      <c r="H2606" t="s">
        <v>8223</v>
      </c>
      <c r="I2606" t="s">
        <v>8245</v>
      </c>
      <c r="J2606">
        <v>1335662023</v>
      </c>
      <c r="K2606" s="10">
        <v>1333070023</v>
      </c>
      <c r="L2606" s="15">
        <f t="shared" si="201"/>
        <v>40998.051192129627</v>
      </c>
      <c r="M2606" t="b">
        <v>1</v>
      </c>
      <c r="N2606">
        <v>321</v>
      </c>
      <c r="O2606" t="b">
        <v>1</v>
      </c>
      <c r="P2606" t="s">
        <v>8299</v>
      </c>
      <c r="Q2606" t="str">
        <f t="shared" si="202"/>
        <v>technology</v>
      </c>
      <c r="R2606" t="str">
        <f t="shared" si="203"/>
        <v>space exploration</v>
      </c>
      <c r="S2606">
        <f t="shared" si="204"/>
        <v>2012</v>
      </c>
    </row>
    <row r="2607" spans="1:19" ht="46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s="17">
        <f t="shared" si="200"/>
        <v>1.0742157000000001</v>
      </c>
      <c r="G2607" t="s">
        <v>8218</v>
      </c>
      <c r="H2607" t="s">
        <v>8223</v>
      </c>
      <c r="I2607" t="s">
        <v>8245</v>
      </c>
      <c r="J2607">
        <v>1466168390</v>
      </c>
      <c r="K2607" s="10">
        <v>1463576390</v>
      </c>
      <c r="L2607" s="15">
        <f t="shared" si="201"/>
        <v>42508.541550925926</v>
      </c>
      <c r="M2607" t="b">
        <v>1</v>
      </c>
      <c r="N2607">
        <v>1762</v>
      </c>
      <c r="O2607" t="b">
        <v>1</v>
      </c>
      <c r="P2607" t="s">
        <v>8299</v>
      </c>
      <c r="Q2607" t="str">
        <f t="shared" si="202"/>
        <v>technology</v>
      </c>
      <c r="R2607" t="str">
        <f t="shared" si="203"/>
        <v>space exploration</v>
      </c>
      <c r="S2607">
        <f t="shared" si="204"/>
        <v>2016</v>
      </c>
    </row>
    <row r="2608" spans="1:19" ht="6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s="17">
        <f t="shared" si="200"/>
        <v>1.1005454545454545</v>
      </c>
      <c r="G2608" t="s">
        <v>8218</v>
      </c>
      <c r="H2608" t="s">
        <v>8223</v>
      </c>
      <c r="I2608" t="s">
        <v>8245</v>
      </c>
      <c r="J2608">
        <v>1398791182</v>
      </c>
      <c r="K2608" s="10">
        <v>1396026382</v>
      </c>
      <c r="L2608" s="15">
        <f t="shared" si="201"/>
        <v>41726.712754629625</v>
      </c>
      <c r="M2608" t="b">
        <v>1</v>
      </c>
      <c r="N2608">
        <v>385</v>
      </c>
      <c r="O2608" t="b">
        <v>1</v>
      </c>
      <c r="P2608" t="s">
        <v>8299</v>
      </c>
      <c r="Q2608" t="str">
        <f t="shared" si="202"/>
        <v>technology</v>
      </c>
      <c r="R2608" t="str">
        <f t="shared" si="203"/>
        <v>space exploration</v>
      </c>
      <c r="S2608">
        <f t="shared" si="204"/>
        <v>2014</v>
      </c>
    </row>
    <row r="2609" spans="1:19" ht="46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s="17">
        <f t="shared" si="200"/>
        <v>4.077</v>
      </c>
      <c r="G2609" t="s">
        <v>8218</v>
      </c>
      <c r="H2609" t="s">
        <v>8223</v>
      </c>
      <c r="I2609" t="s">
        <v>8245</v>
      </c>
      <c r="J2609">
        <v>1439344800</v>
      </c>
      <c r="K2609" s="10">
        <v>1435611572</v>
      </c>
      <c r="L2609" s="15">
        <f t="shared" si="201"/>
        <v>42184.874675925923</v>
      </c>
      <c r="M2609" t="b">
        <v>1</v>
      </c>
      <c r="N2609">
        <v>398</v>
      </c>
      <c r="O2609" t="b">
        <v>1</v>
      </c>
      <c r="P2609" t="s">
        <v>8299</v>
      </c>
      <c r="Q2609" t="str">
        <f t="shared" si="202"/>
        <v>technology</v>
      </c>
      <c r="R2609" t="str">
        <f t="shared" si="203"/>
        <v>space exploration</v>
      </c>
      <c r="S2609">
        <f t="shared" si="204"/>
        <v>2015</v>
      </c>
    </row>
    <row r="2610" spans="1:19" ht="46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s="17">
        <f t="shared" si="200"/>
        <v>2.2392500000000002</v>
      </c>
      <c r="G2610" t="s">
        <v>8218</v>
      </c>
      <c r="H2610" t="s">
        <v>8223</v>
      </c>
      <c r="I2610" t="s">
        <v>8245</v>
      </c>
      <c r="J2610">
        <v>1489536000</v>
      </c>
      <c r="K2610" s="10">
        <v>1485976468</v>
      </c>
      <c r="L2610" s="15">
        <f t="shared" si="201"/>
        <v>42767.801712962959</v>
      </c>
      <c r="M2610" t="b">
        <v>1</v>
      </c>
      <c r="N2610">
        <v>304</v>
      </c>
      <c r="O2610" t="b">
        <v>1</v>
      </c>
      <c r="P2610" t="s">
        <v>8299</v>
      </c>
      <c r="Q2610" t="str">
        <f t="shared" si="202"/>
        <v>technology</v>
      </c>
      <c r="R2610" t="str">
        <f t="shared" si="203"/>
        <v>space exploration</v>
      </c>
      <c r="S2610">
        <f t="shared" si="204"/>
        <v>2017</v>
      </c>
    </row>
    <row r="2611" spans="1:19" ht="46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s="17">
        <f t="shared" si="200"/>
        <v>3.038011142857143</v>
      </c>
      <c r="G2611" t="s">
        <v>8218</v>
      </c>
      <c r="H2611" t="s">
        <v>8223</v>
      </c>
      <c r="I2611" t="s">
        <v>8245</v>
      </c>
      <c r="J2611">
        <v>1342330951</v>
      </c>
      <c r="K2611" s="10">
        <v>1339738951</v>
      </c>
      <c r="L2611" s="15">
        <f t="shared" si="201"/>
        <v>41075.237858796296</v>
      </c>
      <c r="M2611" t="b">
        <v>1</v>
      </c>
      <c r="N2611">
        <v>676</v>
      </c>
      <c r="O2611" t="b">
        <v>1</v>
      </c>
      <c r="P2611" t="s">
        <v>8299</v>
      </c>
      <c r="Q2611" t="str">
        <f t="shared" si="202"/>
        <v>technology</v>
      </c>
      <c r="R2611" t="str">
        <f t="shared" si="203"/>
        <v>space exploration</v>
      </c>
      <c r="S2611">
        <f t="shared" si="204"/>
        <v>2012</v>
      </c>
    </row>
    <row r="2612" spans="1:19" ht="3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s="17">
        <f t="shared" si="200"/>
        <v>1.4132510432681749</v>
      </c>
      <c r="G2612" t="s">
        <v>8218</v>
      </c>
      <c r="H2612" t="s">
        <v>8223</v>
      </c>
      <c r="I2612" t="s">
        <v>8245</v>
      </c>
      <c r="J2612">
        <v>1471849140</v>
      </c>
      <c r="K2612" s="10">
        <v>1468444125</v>
      </c>
      <c r="L2612" s="15">
        <f t="shared" si="201"/>
        <v>42564.881076388891</v>
      </c>
      <c r="M2612" t="b">
        <v>1</v>
      </c>
      <c r="N2612">
        <v>577</v>
      </c>
      <c r="O2612" t="b">
        <v>1</v>
      </c>
      <c r="P2612" t="s">
        <v>8299</v>
      </c>
      <c r="Q2612" t="str">
        <f t="shared" si="202"/>
        <v>technology</v>
      </c>
      <c r="R2612" t="str">
        <f t="shared" si="203"/>
        <v>space exploration</v>
      </c>
      <c r="S2612">
        <f t="shared" si="204"/>
        <v>2016</v>
      </c>
    </row>
    <row r="2613" spans="1:19" ht="46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s="17">
        <f t="shared" si="200"/>
        <v>27.906363636363636</v>
      </c>
      <c r="G2613" t="s">
        <v>8218</v>
      </c>
      <c r="H2613" t="s">
        <v>8235</v>
      </c>
      <c r="I2613" t="s">
        <v>8248</v>
      </c>
      <c r="J2613">
        <v>1483397940</v>
      </c>
      <c r="K2613" s="10">
        <v>1480493014</v>
      </c>
      <c r="L2613" s="15">
        <f t="shared" si="201"/>
        <v>42704.335810185185</v>
      </c>
      <c r="M2613" t="b">
        <v>1</v>
      </c>
      <c r="N2613">
        <v>3663</v>
      </c>
      <c r="O2613" t="b">
        <v>1</v>
      </c>
      <c r="P2613" t="s">
        <v>8299</v>
      </c>
      <c r="Q2613" t="str">
        <f t="shared" si="202"/>
        <v>technology</v>
      </c>
      <c r="R2613" t="str">
        <f t="shared" si="203"/>
        <v>space exploration</v>
      </c>
      <c r="S2613">
        <f t="shared" si="204"/>
        <v>2016</v>
      </c>
    </row>
    <row r="2614" spans="1:19" ht="46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s="17">
        <f t="shared" si="200"/>
        <v>1.7176130000000001</v>
      </c>
      <c r="G2614" t="s">
        <v>8218</v>
      </c>
      <c r="H2614" t="s">
        <v>8223</v>
      </c>
      <c r="I2614" t="s">
        <v>8245</v>
      </c>
      <c r="J2614">
        <v>1420773970</v>
      </c>
      <c r="K2614" s="10">
        <v>1418095570</v>
      </c>
      <c r="L2614" s="15">
        <f t="shared" si="201"/>
        <v>41982.143171296295</v>
      </c>
      <c r="M2614" t="b">
        <v>1</v>
      </c>
      <c r="N2614">
        <v>294</v>
      </c>
      <c r="O2614" t="b">
        <v>1</v>
      </c>
      <c r="P2614" t="s">
        <v>8299</v>
      </c>
      <c r="Q2614" t="str">
        <f t="shared" si="202"/>
        <v>technology</v>
      </c>
      <c r="R2614" t="str">
        <f t="shared" si="203"/>
        <v>space exploration</v>
      </c>
      <c r="S2614">
        <f t="shared" si="204"/>
        <v>2014</v>
      </c>
    </row>
    <row r="2615" spans="1:19" ht="46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s="17">
        <f t="shared" si="200"/>
        <v>1.0101333333333333</v>
      </c>
      <c r="G2615" t="s">
        <v>8218</v>
      </c>
      <c r="H2615" t="s">
        <v>8223</v>
      </c>
      <c r="I2615" t="s">
        <v>8245</v>
      </c>
      <c r="J2615">
        <v>1348256294</v>
      </c>
      <c r="K2615" s="10">
        <v>1345664294</v>
      </c>
      <c r="L2615" s="15">
        <f t="shared" si="201"/>
        <v>41143.81821759259</v>
      </c>
      <c r="M2615" t="b">
        <v>1</v>
      </c>
      <c r="N2615">
        <v>28</v>
      </c>
      <c r="O2615" t="b">
        <v>1</v>
      </c>
      <c r="P2615" t="s">
        <v>8299</v>
      </c>
      <c r="Q2615" t="str">
        <f t="shared" si="202"/>
        <v>technology</v>
      </c>
      <c r="R2615" t="str">
        <f t="shared" si="203"/>
        <v>space exploration</v>
      </c>
      <c r="S2615">
        <f t="shared" si="204"/>
        <v>2012</v>
      </c>
    </row>
    <row r="2616" spans="1:19" ht="46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s="17">
        <f t="shared" si="200"/>
        <v>1.02</v>
      </c>
      <c r="G2616" t="s">
        <v>8218</v>
      </c>
      <c r="H2616" t="s">
        <v>8223</v>
      </c>
      <c r="I2616" t="s">
        <v>8245</v>
      </c>
      <c r="J2616">
        <v>1398834000</v>
      </c>
      <c r="K2616" s="10">
        <v>1396371612</v>
      </c>
      <c r="L2616" s="15">
        <f t="shared" si="201"/>
        <v>41730.708472222221</v>
      </c>
      <c r="M2616" t="b">
        <v>1</v>
      </c>
      <c r="N2616">
        <v>100</v>
      </c>
      <c r="O2616" t="b">
        <v>1</v>
      </c>
      <c r="P2616" t="s">
        <v>8299</v>
      </c>
      <c r="Q2616" t="str">
        <f t="shared" si="202"/>
        <v>technology</v>
      </c>
      <c r="R2616" t="str">
        <f t="shared" si="203"/>
        <v>space exploration</v>
      </c>
      <c r="S2616">
        <f t="shared" si="204"/>
        <v>2014</v>
      </c>
    </row>
    <row r="2617" spans="1:19" ht="46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s="17">
        <f t="shared" si="200"/>
        <v>1.6976511744127936</v>
      </c>
      <c r="G2617" t="s">
        <v>8218</v>
      </c>
      <c r="H2617" t="s">
        <v>8224</v>
      </c>
      <c r="I2617" t="s">
        <v>8246</v>
      </c>
      <c r="J2617">
        <v>1462017600</v>
      </c>
      <c r="K2617" s="10">
        <v>1458820564</v>
      </c>
      <c r="L2617" s="15">
        <f t="shared" si="201"/>
        <v>42453.49726851852</v>
      </c>
      <c r="M2617" t="b">
        <v>0</v>
      </c>
      <c r="N2617">
        <v>72</v>
      </c>
      <c r="O2617" t="b">
        <v>1</v>
      </c>
      <c r="P2617" t="s">
        <v>8299</v>
      </c>
      <c r="Q2617" t="str">
        <f t="shared" si="202"/>
        <v>technology</v>
      </c>
      <c r="R2617" t="str">
        <f t="shared" si="203"/>
        <v>space exploration</v>
      </c>
      <c r="S2617">
        <f t="shared" si="204"/>
        <v>2016</v>
      </c>
    </row>
    <row r="2618" spans="1:19" ht="46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s="17">
        <f t="shared" si="200"/>
        <v>1.14534</v>
      </c>
      <c r="G2618" t="s">
        <v>8218</v>
      </c>
      <c r="H2618" t="s">
        <v>8223</v>
      </c>
      <c r="I2618" t="s">
        <v>8245</v>
      </c>
      <c r="J2618">
        <v>1440546729</v>
      </c>
      <c r="K2618" s="10">
        <v>1437954729</v>
      </c>
      <c r="L2618" s="15">
        <f t="shared" si="201"/>
        <v>42211.99454861111</v>
      </c>
      <c r="M2618" t="b">
        <v>1</v>
      </c>
      <c r="N2618">
        <v>238</v>
      </c>
      <c r="O2618" t="b">
        <v>1</v>
      </c>
      <c r="P2618" t="s">
        <v>8299</v>
      </c>
      <c r="Q2618" t="str">
        <f t="shared" si="202"/>
        <v>technology</v>
      </c>
      <c r="R2618" t="str">
        <f t="shared" si="203"/>
        <v>space exploration</v>
      </c>
      <c r="S2618">
        <f t="shared" si="204"/>
        <v>2015</v>
      </c>
    </row>
    <row r="2619" spans="1:19" ht="46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s="17">
        <f t="shared" si="200"/>
        <v>8.7759999999999998</v>
      </c>
      <c r="G2619" t="s">
        <v>8218</v>
      </c>
      <c r="H2619" t="s">
        <v>8223</v>
      </c>
      <c r="I2619" t="s">
        <v>8245</v>
      </c>
      <c r="J2619">
        <v>1413838751</v>
      </c>
      <c r="K2619" s="10">
        <v>1411246751</v>
      </c>
      <c r="L2619" s="15">
        <f t="shared" si="201"/>
        <v>41902.874432870369</v>
      </c>
      <c r="M2619" t="b">
        <v>1</v>
      </c>
      <c r="N2619">
        <v>159</v>
      </c>
      <c r="O2619" t="b">
        <v>1</v>
      </c>
      <c r="P2619" t="s">
        <v>8299</v>
      </c>
      <c r="Q2619" t="str">
        <f t="shared" si="202"/>
        <v>technology</v>
      </c>
      <c r="R2619" t="str">
        <f t="shared" si="203"/>
        <v>space exploration</v>
      </c>
      <c r="S2619">
        <f t="shared" si="204"/>
        <v>2014</v>
      </c>
    </row>
    <row r="2620" spans="1:19" ht="3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s="17">
        <f t="shared" si="200"/>
        <v>1.0538666666666667</v>
      </c>
      <c r="G2620" t="s">
        <v>8218</v>
      </c>
      <c r="H2620" t="s">
        <v>8223</v>
      </c>
      <c r="I2620" t="s">
        <v>8245</v>
      </c>
      <c r="J2620">
        <v>1449000061</v>
      </c>
      <c r="K2620" s="10">
        <v>1443812461</v>
      </c>
      <c r="L2620" s="15">
        <f t="shared" si="201"/>
        <v>42279.792372685188</v>
      </c>
      <c r="M2620" t="b">
        <v>1</v>
      </c>
      <c r="N2620">
        <v>77</v>
      </c>
      <c r="O2620" t="b">
        <v>1</v>
      </c>
      <c r="P2620" t="s">
        <v>8299</v>
      </c>
      <c r="Q2620" t="str">
        <f t="shared" si="202"/>
        <v>technology</v>
      </c>
      <c r="R2620" t="str">
        <f t="shared" si="203"/>
        <v>space exploration</v>
      </c>
      <c r="S2620">
        <f t="shared" si="204"/>
        <v>2015</v>
      </c>
    </row>
    <row r="2621" spans="1:19" ht="46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s="17">
        <f t="shared" si="200"/>
        <v>1.8839999999999999</v>
      </c>
      <c r="G2621" t="s">
        <v>8218</v>
      </c>
      <c r="H2621" t="s">
        <v>8223</v>
      </c>
      <c r="I2621" t="s">
        <v>8245</v>
      </c>
      <c r="J2621">
        <v>1445598000</v>
      </c>
      <c r="K2621" s="10">
        <v>1443302004</v>
      </c>
      <c r="L2621" s="15">
        <f t="shared" si="201"/>
        <v>42273.884305555555</v>
      </c>
      <c r="M2621" t="b">
        <v>1</v>
      </c>
      <c r="N2621">
        <v>53</v>
      </c>
      <c r="O2621" t="b">
        <v>1</v>
      </c>
      <c r="P2621" t="s">
        <v>8299</v>
      </c>
      <c r="Q2621" t="str">
        <f t="shared" si="202"/>
        <v>technology</v>
      </c>
      <c r="R2621" t="str">
        <f t="shared" si="203"/>
        <v>space exploration</v>
      </c>
      <c r="S2621">
        <f t="shared" si="204"/>
        <v>2015</v>
      </c>
    </row>
    <row r="2622" spans="1:19" ht="46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s="17">
        <f t="shared" si="200"/>
        <v>1.436523076923077</v>
      </c>
      <c r="G2622" t="s">
        <v>8218</v>
      </c>
      <c r="H2622" t="s">
        <v>8225</v>
      </c>
      <c r="I2622" t="s">
        <v>8247</v>
      </c>
      <c r="J2622">
        <v>1444525200</v>
      </c>
      <c r="K2622" s="10">
        <v>1441339242</v>
      </c>
      <c r="L2622" s="15">
        <f t="shared" si="201"/>
        <v>42251.16715277778</v>
      </c>
      <c r="M2622" t="b">
        <v>1</v>
      </c>
      <c r="N2622">
        <v>1251</v>
      </c>
      <c r="O2622" t="b">
        <v>1</v>
      </c>
      <c r="P2622" t="s">
        <v>8299</v>
      </c>
      <c r="Q2622" t="str">
        <f t="shared" si="202"/>
        <v>technology</v>
      </c>
      <c r="R2622" t="str">
        <f t="shared" si="203"/>
        <v>space exploration</v>
      </c>
      <c r="S2622">
        <f t="shared" si="204"/>
        <v>2015</v>
      </c>
    </row>
    <row r="2623" spans="1:19" ht="46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s="17">
        <f t="shared" si="200"/>
        <v>1.4588000000000001</v>
      </c>
      <c r="G2623" t="s">
        <v>8218</v>
      </c>
      <c r="H2623" t="s">
        <v>8223</v>
      </c>
      <c r="I2623" t="s">
        <v>8245</v>
      </c>
      <c r="J2623">
        <v>1432230988</v>
      </c>
      <c r="K2623" s="10">
        <v>1429638988</v>
      </c>
      <c r="L2623" s="15">
        <f t="shared" si="201"/>
        <v>42115.747546296298</v>
      </c>
      <c r="M2623" t="b">
        <v>1</v>
      </c>
      <c r="N2623">
        <v>465</v>
      </c>
      <c r="O2623" t="b">
        <v>1</v>
      </c>
      <c r="P2623" t="s">
        <v>8299</v>
      </c>
      <c r="Q2623" t="str">
        <f t="shared" si="202"/>
        <v>technology</v>
      </c>
      <c r="R2623" t="str">
        <f t="shared" si="203"/>
        <v>space exploration</v>
      </c>
      <c r="S2623">
        <f t="shared" si="204"/>
        <v>2015</v>
      </c>
    </row>
    <row r="2624" spans="1:19" ht="46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s="17">
        <f t="shared" si="200"/>
        <v>1.3118399999999999</v>
      </c>
      <c r="G2624" t="s">
        <v>8218</v>
      </c>
      <c r="H2624" t="s">
        <v>8236</v>
      </c>
      <c r="I2624" t="s">
        <v>8248</v>
      </c>
      <c r="J2624">
        <v>1483120216</v>
      </c>
      <c r="K2624" s="10">
        <v>1479232216</v>
      </c>
      <c r="L2624" s="15">
        <f t="shared" si="201"/>
        <v>42689.74324074074</v>
      </c>
      <c r="M2624" t="b">
        <v>0</v>
      </c>
      <c r="N2624">
        <v>74</v>
      </c>
      <c r="O2624" t="b">
        <v>1</v>
      </c>
      <c r="P2624" t="s">
        <v>8299</v>
      </c>
      <c r="Q2624" t="str">
        <f t="shared" si="202"/>
        <v>technology</v>
      </c>
      <c r="R2624" t="str">
        <f t="shared" si="203"/>
        <v>space exploration</v>
      </c>
      <c r="S2624">
        <f t="shared" si="204"/>
        <v>2016</v>
      </c>
    </row>
    <row r="2625" spans="1:19" ht="46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s="17">
        <f t="shared" si="200"/>
        <v>1.1399999999999999</v>
      </c>
      <c r="G2625" t="s">
        <v>8218</v>
      </c>
      <c r="H2625" t="s">
        <v>8223</v>
      </c>
      <c r="I2625" t="s">
        <v>8245</v>
      </c>
      <c r="J2625">
        <v>1480658966</v>
      </c>
      <c r="K2625" s="10">
        <v>1479449366</v>
      </c>
      <c r="L2625" s="15">
        <f t="shared" si="201"/>
        <v>42692.256550925929</v>
      </c>
      <c r="M2625" t="b">
        <v>0</v>
      </c>
      <c r="N2625">
        <v>62</v>
      </c>
      <c r="O2625" t="b">
        <v>1</v>
      </c>
      <c r="P2625" t="s">
        <v>8299</v>
      </c>
      <c r="Q2625" t="str">
        <f t="shared" si="202"/>
        <v>technology</v>
      </c>
      <c r="R2625" t="str">
        <f t="shared" si="203"/>
        <v>space exploration</v>
      </c>
      <c r="S2625">
        <f t="shared" si="204"/>
        <v>2016</v>
      </c>
    </row>
    <row r="2626" spans="1:19" ht="46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s="17">
        <f t="shared" si="200"/>
        <v>13.794206249999998</v>
      </c>
      <c r="G2626" t="s">
        <v>8218</v>
      </c>
      <c r="H2626" t="s">
        <v>8223</v>
      </c>
      <c r="I2626" t="s">
        <v>8245</v>
      </c>
      <c r="J2626">
        <v>1347530822</v>
      </c>
      <c r="K2626" s="10">
        <v>1345716422</v>
      </c>
      <c r="L2626" s="15">
        <f t="shared" si="201"/>
        <v>41144.421550925923</v>
      </c>
      <c r="M2626" t="b">
        <v>0</v>
      </c>
      <c r="N2626">
        <v>3468</v>
      </c>
      <c r="O2626" t="b">
        <v>1</v>
      </c>
      <c r="P2626" t="s">
        <v>8299</v>
      </c>
      <c r="Q2626" t="str">
        <f t="shared" si="202"/>
        <v>technology</v>
      </c>
      <c r="R2626" t="str">
        <f t="shared" si="203"/>
        <v>space exploration</v>
      </c>
      <c r="S2626">
        <f t="shared" si="204"/>
        <v>2012</v>
      </c>
    </row>
    <row r="2627" spans="1:19" ht="46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s="17">
        <f t="shared" ref="F2627:F2690" si="205">E2627/D2627</f>
        <v>9.56</v>
      </c>
      <c r="G2627" t="s">
        <v>8218</v>
      </c>
      <c r="H2627" t="s">
        <v>8235</v>
      </c>
      <c r="I2627" t="s">
        <v>8248</v>
      </c>
      <c r="J2627">
        <v>1478723208</v>
      </c>
      <c r="K2627" s="10">
        <v>1476559608</v>
      </c>
      <c r="L2627" s="15">
        <f t="shared" ref="L2627:L2690" si="206">(K2627/86400)+ DATE(1970,1,1)</f>
        <v>42658.810277777782</v>
      </c>
      <c r="M2627" t="b">
        <v>0</v>
      </c>
      <c r="N2627">
        <v>52</v>
      </c>
      <c r="O2627" t="b">
        <v>1</v>
      </c>
      <c r="P2627" t="s">
        <v>8299</v>
      </c>
      <c r="Q2627" t="str">
        <f t="shared" ref="Q2627:Q2690" si="207">LEFT(P2627, SEARCH("/",P2627)-1)</f>
        <v>technology</v>
      </c>
      <c r="R2627" t="str">
        <f t="shared" ref="R2627:R2690" si="208">RIGHT(P2627,LEN(P2627)-FIND("/",P2627))</f>
        <v>space exploration</v>
      </c>
      <c r="S2627">
        <f t="shared" ref="S2627:S2690" si="209">YEAR(L2627)</f>
        <v>2016</v>
      </c>
    </row>
    <row r="2628" spans="1:19" ht="46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s="17">
        <f t="shared" si="205"/>
        <v>1.1200000000000001</v>
      </c>
      <c r="G2628" t="s">
        <v>8218</v>
      </c>
      <c r="H2628" t="s">
        <v>8223</v>
      </c>
      <c r="I2628" t="s">
        <v>8245</v>
      </c>
      <c r="J2628">
        <v>1433343869</v>
      </c>
      <c r="K2628" s="10">
        <v>1430751869</v>
      </c>
      <c r="L2628" s="15">
        <f t="shared" si="206"/>
        <v>42128.628113425926</v>
      </c>
      <c r="M2628" t="b">
        <v>0</v>
      </c>
      <c r="N2628">
        <v>50</v>
      </c>
      <c r="O2628" t="b">
        <v>1</v>
      </c>
      <c r="P2628" t="s">
        <v>8299</v>
      </c>
      <c r="Q2628" t="str">
        <f t="shared" si="207"/>
        <v>technology</v>
      </c>
      <c r="R2628" t="str">
        <f t="shared" si="208"/>
        <v>space exploration</v>
      </c>
      <c r="S2628">
        <f t="shared" si="209"/>
        <v>2015</v>
      </c>
    </row>
    <row r="2629" spans="1:19" ht="46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s="17">
        <f t="shared" si="205"/>
        <v>6.4666666666666668</v>
      </c>
      <c r="G2629" t="s">
        <v>8218</v>
      </c>
      <c r="H2629" t="s">
        <v>8223</v>
      </c>
      <c r="I2629" t="s">
        <v>8245</v>
      </c>
      <c r="J2629">
        <v>1448571261</v>
      </c>
      <c r="K2629" s="10">
        <v>1445975661</v>
      </c>
      <c r="L2629" s="15">
        <f t="shared" si="206"/>
        <v>42304.829409722224</v>
      </c>
      <c r="M2629" t="b">
        <v>0</v>
      </c>
      <c r="N2629">
        <v>45</v>
      </c>
      <c r="O2629" t="b">
        <v>1</v>
      </c>
      <c r="P2629" t="s">
        <v>8299</v>
      </c>
      <c r="Q2629" t="str">
        <f t="shared" si="207"/>
        <v>technology</v>
      </c>
      <c r="R2629" t="str">
        <f t="shared" si="208"/>
        <v>space exploration</v>
      </c>
      <c r="S2629">
        <f t="shared" si="209"/>
        <v>2015</v>
      </c>
    </row>
    <row r="2630" spans="1:19" ht="3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s="17">
        <f t="shared" si="205"/>
        <v>1.1036948748510131</v>
      </c>
      <c r="G2630" t="s">
        <v>8218</v>
      </c>
      <c r="H2630" t="s">
        <v>8223</v>
      </c>
      <c r="I2630" t="s">
        <v>8245</v>
      </c>
      <c r="J2630">
        <v>1417389067</v>
      </c>
      <c r="K2630" s="10">
        <v>1415661067</v>
      </c>
      <c r="L2630" s="15">
        <f t="shared" si="206"/>
        <v>41953.966053240743</v>
      </c>
      <c r="M2630" t="b">
        <v>0</v>
      </c>
      <c r="N2630">
        <v>21</v>
      </c>
      <c r="O2630" t="b">
        <v>1</v>
      </c>
      <c r="P2630" t="s">
        <v>8299</v>
      </c>
      <c r="Q2630" t="str">
        <f t="shared" si="207"/>
        <v>technology</v>
      </c>
      <c r="R2630" t="str">
        <f t="shared" si="208"/>
        <v>space exploration</v>
      </c>
      <c r="S2630">
        <f t="shared" si="209"/>
        <v>2014</v>
      </c>
    </row>
    <row r="2631" spans="1:19" ht="3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s="17">
        <f t="shared" si="205"/>
        <v>1.2774000000000001</v>
      </c>
      <c r="G2631" t="s">
        <v>8218</v>
      </c>
      <c r="H2631" t="s">
        <v>8224</v>
      </c>
      <c r="I2631" t="s">
        <v>8246</v>
      </c>
      <c r="J2631">
        <v>1431608122</v>
      </c>
      <c r="K2631" s="10">
        <v>1429016122</v>
      </c>
      <c r="L2631" s="15">
        <f t="shared" si="206"/>
        <v>42108.538449074069</v>
      </c>
      <c r="M2631" t="b">
        <v>0</v>
      </c>
      <c r="N2631">
        <v>100</v>
      </c>
      <c r="O2631" t="b">
        <v>1</v>
      </c>
      <c r="P2631" t="s">
        <v>8299</v>
      </c>
      <c r="Q2631" t="str">
        <f t="shared" si="207"/>
        <v>technology</v>
      </c>
      <c r="R2631" t="str">
        <f t="shared" si="208"/>
        <v>space exploration</v>
      </c>
      <c r="S2631">
        <f t="shared" si="209"/>
        <v>2015</v>
      </c>
    </row>
    <row r="2632" spans="1:19" ht="46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s="17">
        <f t="shared" si="205"/>
        <v>1.579</v>
      </c>
      <c r="G2632" t="s">
        <v>8218</v>
      </c>
      <c r="H2632" t="s">
        <v>8225</v>
      </c>
      <c r="I2632" t="s">
        <v>8247</v>
      </c>
      <c r="J2632">
        <v>1467280800</v>
      </c>
      <c r="K2632" s="10">
        <v>1464921112</v>
      </c>
      <c r="L2632" s="15">
        <f t="shared" si="206"/>
        <v>42524.105462962965</v>
      </c>
      <c r="M2632" t="b">
        <v>0</v>
      </c>
      <c r="N2632">
        <v>81</v>
      </c>
      <c r="O2632" t="b">
        <v>1</v>
      </c>
      <c r="P2632" t="s">
        <v>8299</v>
      </c>
      <c r="Q2632" t="str">
        <f t="shared" si="207"/>
        <v>technology</v>
      </c>
      <c r="R2632" t="str">
        <f t="shared" si="208"/>
        <v>space exploration</v>
      </c>
      <c r="S2632">
        <f t="shared" si="209"/>
        <v>2016</v>
      </c>
    </row>
    <row r="2633" spans="1:19" ht="46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s="17">
        <f t="shared" si="205"/>
        <v>1.1466525000000001</v>
      </c>
      <c r="G2633" t="s">
        <v>8218</v>
      </c>
      <c r="H2633" t="s">
        <v>8223</v>
      </c>
      <c r="I2633" t="s">
        <v>8245</v>
      </c>
      <c r="J2633">
        <v>1440907427</v>
      </c>
      <c r="K2633" s="10">
        <v>1438488227</v>
      </c>
      <c r="L2633" s="15">
        <f t="shared" si="206"/>
        <v>42218.169293981482</v>
      </c>
      <c r="M2633" t="b">
        <v>0</v>
      </c>
      <c r="N2633">
        <v>286</v>
      </c>
      <c r="O2633" t="b">
        <v>1</v>
      </c>
      <c r="P2633" t="s">
        <v>8299</v>
      </c>
      <c r="Q2633" t="str">
        <f t="shared" si="207"/>
        <v>technology</v>
      </c>
      <c r="R2633" t="str">
        <f t="shared" si="208"/>
        <v>space exploration</v>
      </c>
      <c r="S2633">
        <f t="shared" si="209"/>
        <v>2015</v>
      </c>
    </row>
    <row r="2634" spans="1:19" ht="3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s="17">
        <f t="shared" si="205"/>
        <v>1.3700934579439252</v>
      </c>
      <c r="G2634" t="s">
        <v>8218</v>
      </c>
      <c r="H2634" t="s">
        <v>8223</v>
      </c>
      <c r="I2634" t="s">
        <v>8245</v>
      </c>
      <c r="J2634">
        <v>1464485339</v>
      </c>
      <c r="K2634" s="10">
        <v>1462325339</v>
      </c>
      <c r="L2634" s="15">
        <f t="shared" si="206"/>
        <v>42494.061793981484</v>
      </c>
      <c r="M2634" t="b">
        <v>0</v>
      </c>
      <c r="N2634">
        <v>42</v>
      </c>
      <c r="O2634" t="b">
        <v>1</v>
      </c>
      <c r="P2634" t="s">
        <v>8299</v>
      </c>
      <c r="Q2634" t="str">
        <f t="shared" si="207"/>
        <v>technology</v>
      </c>
      <c r="R2634" t="str">
        <f t="shared" si="208"/>
        <v>space exploration</v>
      </c>
      <c r="S2634">
        <f t="shared" si="209"/>
        <v>2016</v>
      </c>
    </row>
    <row r="2635" spans="1:19" ht="46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s="17">
        <f t="shared" si="205"/>
        <v>3.5461999999999998</v>
      </c>
      <c r="G2635" t="s">
        <v>8218</v>
      </c>
      <c r="H2635" t="s">
        <v>8223</v>
      </c>
      <c r="I2635" t="s">
        <v>8245</v>
      </c>
      <c r="J2635">
        <v>1393542000</v>
      </c>
      <c r="K2635" s="10">
        <v>1390938332</v>
      </c>
      <c r="L2635" s="15">
        <f t="shared" si="206"/>
        <v>41667.823287037041</v>
      </c>
      <c r="M2635" t="b">
        <v>0</v>
      </c>
      <c r="N2635">
        <v>199</v>
      </c>
      <c r="O2635" t="b">
        <v>1</v>
      </c>
      <c r="P2635" t="s">
        <v>8299</v>
      </c>
      <c r="Q2635" t="str">
        <f t="shared" si="207"/>
        <v>technology</v>
      </c>
      <c r="R2635" t="str">
        <f t="shared" si="208"/>
        <v>space exploration</v>
      </c>
      <c r="S2635">
        <f t="shared" si="209"/>
        <v>2014</v>
      </c>
    </row>
    <row r="2636" spans="1:19" ht="46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s="17">
        <f t="shared" si="205"/>
        <v>1.0602150537634409</v>
      </c>
      <c r="G2636" t="s">
        <v>8218</v>
      </c>
      <c r="H2636" t="s">
        <v>8223</v>
      </c>
      <c r="I2636" t="s">
        <v>8245</v>
      </c>
      <c r="J2636">
        <v>1475163921</v>
      </c>
      <c r="K2636" s="10">
        <v>1472571921</v>
      </c>
      <c r="L2636" s="15">
        <f t="shared" si="206"/>
        <v>42612.656493055554</v>
      </c>
      <c r="M2636" t="b">
        <v>0</v>
      </c>
      <c r="N2636">
        <v>25</v>
      </c>
      <c r="O2636" t="b">
        <v>1</v>
      </c>
      <c r="P2636" t="s">
        <v>8299</v>
      </c>
      <c r="Q2636" t="str">
        <f t="shared" si="207"/>
        <v>technology</v>
      </c>
      <c r="R2636" t="str">
        <f t="shared" si="208"/>
        <v>space exploration</v>
      </c>
      <c r="S2636">
        <f t="shared" si="209"/>
        <v>2016</v>
      </c>
    </row>
    <row r="2637" spans="1:19" ht="46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s="17">
        <f t="shared" si="205"/>
        <v>1</v>
      </c>
      <c r="G2637" t="s">
        <v>8218</v>
      </c>
      <c r="H2637" t="s">
        <v>8228</v>
      </c>
      <c r="I2637" t="s">
        <v>8250</v>
      </c>
      <c r="J2637">
        <v>1425937761</v>
      </c>
      <c r="K2637" s="10">
        <v>1422917361</v>
      </c>
      <c r="L2637" s="15">
        <f t="shared" si="206"/>
        <v>42037.950937500005</v>
      </c>
      <c r="M2637" t="b">
        <v>0</v>
      </c>
      <c r="N2637">
        <v>84</v>
      </c>
      <c r="O2637" t="b">
        <v>1</v>
      </c>
      <c r="P2637" t="s">
        <v>8299</v>
      </c>
      <c r="Q2637" t="str">
        <f t="shared" si="207"/>
        <v>technology</v>
      </c>
      <c r="R2637" t="str">
        <f t="shared" si="208"/>
        <v>space exploration</v>
      </c>
      <c r="S2637">
        <f t="shared" si="209"/>
        <v>2015</v>
      </c>
    </row>
    <row r="2638" spans="1:19" ht="46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s="17">
        <f t="shared" si="205"/>
        <v>1.873</v>
      </c>
      <c r="G2638" t="s">
        <v>8218</v>
      </c>
      <c r="H2638" t="s">
        <v>8223</v>
      </c>
      <c r="I2638" t="s">
        <v>8245</v>
      </c>
      <c r="J2638">
        <v>1476579600</v>
      </c>
      <c r="K2638" s="10">
        <v>1474641914</v>
      </c>
      <c r="L2638" s="15">
        <f t="shared" si="206"/>
        <v>42636.614745370374</v>
      </c>
      <c r="M2638" t="b">
        <v>0</v>
      </c>
      <c r="N2638">
        <v>50</v>
      </c>
      <c r="O2638" t="b">
        <v>1</v>
      </c>
      <c r="P2638" t="s">
        <v>8299</v>
      </c>
      <c r="Q2638" t="str">
        <f t="shared" si="207"/>
        <v>technology</v>
      </c>
      <c r="R2638" t="str">
        <f t="shared" si="208"/>
        <v>space exploration</v>
      </c>
      <c r="S2638">
        <f t="shared" si="209"/>
        <v>2016</v>
      </c>
    </row>
    <row r="2639" spans="1:19" ht="3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s="17">
        <f t="shared" si="205"/>
        <v>1.6619999999999999</v>
      </c>
      <c r="G2639" t="s">
        <v>8218</v>
      </c>
      <c r="H2639" t="s">
        <v>8223</v>
      </c>
      <c r="I2639" t="s">
        <v>8245</v>
      </c>
      <c r="J2639">
        <v>1476277875</v>
      </c>
      <c r="K2639" s="10">
        <v>1474895475</v>
      </c>
      <c r="L2639" s="15">
        <f t="shared" si="206"/>
        <v>42639.549479166672</v>
      </c>
      <c r="M2639" t="b">
        <v>0</v>
      </c>
      <c r="N2639">
        <v>26</v>
      </c>
      <c r="O2639" t="b">
        <v>1</v>
      </c>
      <c r="P2639" t="s">
        <v>8299</v>
      </c>
      <c r="Q2639" t="str">
        <f t="shared" si="207"/>
        <v>technology</v>
      </c>
      <c r="R2639" t="str">
        <f t="shared" si="208"/>
        <v>space exploration</v>
      </c>
      <c r="S2639">
        <f t="shared" si="209"/>
        <v>2016</v>
      </c>
    </row>
    <row r="2640" spans="1:19" ht="46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s="17">
        <f t="shared" si="205"/>
        <v>1.0172910662824208</v>
      </c>
      <c r="G2640" t="s">
        <v>8218</v>
      </c>
      <c r="H2640" t="s">
        <v>8223</v>
      </c>
      <c r="I2640" t="s">
        <v>8245</v>
      </c>
      <c r="J2640">
        <v>1421358895</v>
      </c>
      <c r="K2640" s="10">
        <v>1418766895</v>
      </c>
      <c r="L2640" s="15">
        <f t="shared" si="206"/>
        <v>41989.913136574076</v>
      </c>
      <c r="M2640" t="b">
        <v>0</v>
      </c>
      <c r="N2640">
        <v>14</v>
      </c>
      <c r="O2640" t="b">
        <v>1</v>
      </c>
      <c r="P2640" t="s">
        <v>8299</v>
      </c>
      <c r="Q2640" t="str">
        <f t="shared" si="207"/>
        <v>technology</v>
      </c>
      <c r="R2640" t="str">
        <f t="shared" si="208"/>
        <v>space exploration</v>
      </c>
      <c r="S2640">
        <f t="shared" si="209"/>
        <v>2014</v>
      </c>
    </row>
    <row r="2641" spans="1:19" ht="46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s="17">
        <f t="shared" si="205"/>
        <v>1.64</v>
      </c>
      <c r="G2641" t="s">
        <v>8218</v>
      </c>
      <c r="H2641" t="s">
        <v>8224</v>
      </c>
      <c r="I2641" t="s">
        <v>8246</v>
      </c>
      <c r="J2641">
        <v>1424378748</v>
      </c>
      <c r="K2641" s="10">
        <v>1421786748</v>
      </c>
      <c r="L2641" s="15">
        <f t="shared" si="206"/>
        <v>42024.86513888889</v>
      </c>
      <c r="M2641" t="b">
        <v>0</v>
      </c>
      <c r="N2641">
        <v>49</v>
      </c>
      <c r="O2641" t="b">
        <v>1</v>
      </c>
      <c r="P2641" t="s">
        <v>8299</v>
      </c>
      <c r="Q2641" t="str">
        <f t="shared" si="207"/>
        <v>technology</v>
      </c>
      <c r="R2641" t="str">
        <f t="shared" si="208"/>
        <v>space exploration</v>
      </c>
      <c r="S2641">
        <f t="shared" si="209"/>
        <v>2015</v>
      </c>
    </row>
    <row r="2642" spans="1:19" ht="6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s="17">
        <f t="shared" si="205"/>
        <v>1.0566666666666666</v>
      </c>
      <c r="G2642" t="s">
        <v>8218</v>
      </c>
      <c r="H2642" t="s">
        <v>8223</v>
      </c>
      <c r="I2642" t="s">
        <v>8245</v>
      </c>
      <c r="J2642">
        <v>1433735474</v>
      </c>
      <c r="K2642" s="10">
        <v>1428551474</v>
      </c>
      <c r="L2642" s="15">
        <f t="shared" si="206"/>
        <v>42103.160578703704</v>
      </c>
      <c r="M2642" t="b">
        <v>0</v>
      </c>
      <c r="N2642">
        <v>69</v>
      </c>
      <c r="O2642" t="b">
        <v>1</v>
      </c>
      <c r="P2642" t="s">
        <v>8299</v>
      </c>
      <c r="Q2642" t="str">
        <f t="shared" si="207"/>
        <v>technology</v>
      </c>
      <c r="R2642" t="str">
        <f t="shared" si="208"/>
        <v>space exploration</v>
      </c>
      <c r="S2642">
        <f t="shared" si="209"/>
        <v>2015</v>
      </c>
    </row>
    <row r="2643" spans="1:19" ht="3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s="17">
        <f t="shared" si="205"/>
        <v>0.01</v>
      </c>
      <c r="G2643" t="s">
        <v>8220</v>
      </c>
      <c r="H2643" t="s">
        <v>8223</v>
      </c>
      <c r="I2643" t="s">
        <v>8245</v>
      </c>
      <c r="J2643">
        <v>1410811740</v>
      </c>
      <c r="K2643" s="10">
        <v>1409341863</v>
      </c>
      <c r="L2643" s="15">
        <f t="shared" si="206"/>
        <v>41880.827118055553</v>
      </c>
      <c r="M2643" t="b">
        <v>0</v>
      </c>
      <c r="N2643">
        <v>1</v>
      </c>
      <c r="O2643" t="b">
        <v>0</v>
      </c>
      <c r="P2643" t="s">
        <v>8299</v>
      </c>
      <c r="Q2643" t="str">
        <f t="shared" si="207"/>
        <v>technology</v>
      </c>
      <c r="R2643" t="str">
        <f t="shared" si="208"/>
        <v>space exploration</v>
      </c>
      <c r="S2643">
        <f t="shared" si="209"/>
        <v>2014</v>
      </c>
    </row>
    <row r="2644" spans="1:19" ht="6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s="17">
        <f t="shared" si="205"/>
        <v>0</v>
      </c>
      <c r="G2644" t="s">
        <v>8220</v>
      </c>
      <c r="H2644" t="s">
        <v>8235</v>
      </c>
      <c r="I2644" t="s">
        <v>8248</v>
      </c>
      <c r="J2644">
        <v>1468565820</v>
      </c>
      <c r="K2644" s="10">
        <v>1465970108</v>
      </c>
      <c r="L2644" s="15">
        <f t="shared" si="206"/>
        <v>42536.246620370366</v>
      </c>
      <c r="M2644" t="b">
        <v>0</v>
      </c>
      <c r="N2644">
        <v>0</v>
      </c>
      <c r="O2644" t="b">
        <v>0</v>
      </c>
      <c r="P2644" t="s">
        <v>8299</v>
      </c>
      <c r="Q2644" t="str">
        <f t="shared" si="207"/>
        <v>technology</v>
      </c>
      <c r="R2644" t="str">
        <f t="shared" si="208"/>
        <v>space exploration</v>
      </c>
      <c r="S2644">
        <f t="shared" si="209"/>
        <v>2016</v>
      </c>
    </row>
    <row r="2645" spans="1:19" ht="46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s="17">
        <f t="shared" si="205"/>
        <v>0.33559730999999998</v>
      </c>
      <c r="G2645" t="s">
        <v>8219</v>
      </c>
      <c r="H2645" t="s">
        <v>8223</v>
      </c>
      <c r="I2645" t="s">
        <v>8245</v>
      </c>
      <c r="J2645">
        <v>1482307140</v>
      </c>
      <c r="K2645" s="10">
        <v>1479218315</v>
      </c>
      <c r="L2645" s="15">
        <f t="shared" si="206"/>
        <v>42689.582349537042</v>
      </c>
      <c r="M2645" t="b">
        <v>1</v>
      </c>
      <c r="N2645">
        <v>1501</v>
      </c>
      <c r="O2645" t="b">
        <v>0</v>
      </c>
      <c r="P2645" t="s">
        <v>8299</v>
      </c>
      <c r="Q2645" t="str">
        <f t="shared" si="207"/>
        <v>technology</v>
      </c>
      <c r="R2645" t="str">
        <f t="shared" si="208"/>
        <v>space exploration</v>
      </c>
      <c r="S2645">
        <f t="shared" si="209"/>
        <v>2016</v>
      </c>
    </row>
    <row r="2646" spans="1:19" ht="46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s="17">
        <f t="shared" si="205"/>
        <v>2.053E-2</v>
      </c>
      <c r="G2646" t="s">
        <v>8219</v>
      </c>
      <c r="H2646" t="s">
        <v>8223</v>
      </c>
      <c r="I2646" t="s">
        <v>8245</v>
      </c>
      <c r="J2646">
        <v>1489172435</v>
      </c>
      <c r="K2646" s="10">
        <v>1486580435</v>
      </c>
      <c r="L2646" s="15">
        <f t="shared" si="206"/>
        <v>42774.792071759264</v>
      </c>
      <c r="M2646" t="b">
        <v>1</v>
      </c>
      <c r="N2646">
        <v>52</v>
      </c>
      <c r="O2646" t="b">
        <v>0</v>
      </c>
      <c r="P2646" t="s">
        <v>8299</v>
      </c>
      <c r="Q2646" t="str">
        <f t="shared" si="207"/>
        <v>technology</v>
      </c>
      <c r="R2646" t="str">
        <f t="shared" si="208"/>
        <v>space exploration</v>
      </c>
      <c r="S2646">
        <f t="shared" si="209"/>
        <v>2017</v>
      </c>
    </row>
    <row r="2647" spans="1:19" ht="46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s="17">
        <f t="shared" si="205"/>
        <v>0.105</v>
      </c>
      <c r="G2647" t="s">
        <v>8219</v>
      </c>
      <c r="H2647" t="s">
        <v>8225</v>
      </c>
      <c r="I2647" t="s">
        <v>8247</v>
      </c>
      <c r="J2647">
        <v>1415481203</v>
      </c>
      <c r="K2647" s="10">
        <v>1412885603</v>
      </c>
      <c r="L2647" s="15">
        <f t="shared" si="206"/>
        <v>41921.842627314814</v>
      </c>
      <c r="M2647" t="b">
        <v>1</v>
      </c>
      <c r="N2647">
        <v>23</v>
      </c>
      <c r="O2647" t="b">
        <v>0</v>
      </c>
      <c r="P2647" t="s">
        <v>8299</v>
      </c>
      <c r="Q2647" t="str">
        <f t="shared" si="207"/>
        <v>technology</v>
      </c>
      <c r="R2647" t="str">
        <f t="shared" si="208"/>
        <v>space exploration</v>
      </c>
      <c r="S2647">
        <f t="shared" si="209"/>
        <v>2014</v>
      </c>
    </row>
    <row r="2648" spans="1:19" ht="46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s="17">
        <f t="shared" si="205"/>
        <v>8.4172839999999999E-2</v>
      </c>
      <c r="G2648" t="s">
        <v>8219</v>
      </c>
      <c r="H2648" t="s">
        <v>8223</v>
      </c>
      <c r="I2648" t="s">
        <v>8245</v>
      </c>
      <c r="J2648">
        <v>1441783869</v>
      </c>
      <c r="K2648" s="10">
        <v>1439191869</v>
      </c>
      <c r="L2648" s="15">
        <f t="shared" si="206"/>
        <v>42226.313298611116</v>
      </c>
      <c r="M2648" t="b">
        <v>1</v>
      </c>
      <c r="N2648">
        <v>535</v>
      </c>
      <c r="O2648" t="b">
        <v>0</v>
      </c>
      <c r="P2648" t="s">
        <v>8299</v>
      </c>
      <c r="Q2648" t="str">
        <f t="shared" si="207"/>
        <v>technology</v>
      </c>
      <c r="R2648" t="str">
        <f t="shared" si="208"/>
        <v>space exploration</v>
      </c>
      <c r="S2648">
        <f t="shared" si="209"/>
        <v>2015</v>
      </c>
    </row>
    <row r="2649" spans="1:19" ht="46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s="17">
        <f t="shared" si="205"/>
        <v>1.44E-2</v>
      </c>
      <c r="G2649" t="s">
        <v>8219</v>
      </c>
      <c r="H2649" t="s">
        <v>8228</v>
      </c>
      <c r="I2649" t="s">
        <v>8250</v>
      </c>
      <c r="J2649">
        <v>1439533019</v>
      </c>
      <c r="K2649" s="10">
        <v>1436941019</v>
      </c>
      <c r="L2649" s="15">
        <f t="shared" si="206"/>
        <v>42200.261793981481</v>
      </c>
      <c r="M2649" t="b">
        <v>0</v>
      </c>
      <c r="N2649">
        <v>3</v>
      </c>
      <c r="O2649" t="b">
        <v>0</v>
      </c>
      <c r="P2649" t="s">
        <v>8299</v>
      </c>
      <c r="Q2649" t="str">
        <f t="shared" si="207"/>
        <v>technology</v>
      </c>
      <c r="R2649" t="str">
        <f t="shared" si="208"/>
        <v>space exploration</v>
      </c>
      <c r="S2649">
        <f t="shared" si="209"/>
        <v>2015</v>
      </c>
    </row>
    <row r="2650" spans="1:19" ht="46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s="17">
        <f t="shared" si="205"/>
        <v>8.8333333333333337E-3</v>
      </c>
      <c r="G2650" t="s">
        <v>8219</v>
      </c>
      <c r="H2650" t="s">
        <v>8223</v>
      </c>
      <c r="I2650" t="s">
        <v>8245</v>
      </c>
      <c r="J2650">
        <v>1457543360</v>
      </c>
      <c r="K2650" s="10">
        <v>1454951360</v>
      </c>
      <c r="L2650" s="15">
        <f t="shared" si="206"/>
        <v>42408.714814814812</v>
      </c>
      <c r="M2650" t="b">
        <v>0</v>
      </c>
      <c r="N2650">
        <v>6</v>
      </c>
      <c r="O2650" t="b">
        <v>0</v>
      </c>
      <c r="P2650" t="s">
        <v>8299</v>
      </c>
      <c r="Q2650" t="str">
        <f t="shared" si="207"/>
        <v>technology</v>
      </c>
      <c r="R2650" t="str">
        <f t="shared" si="208"/>
        <v>space exploration</v>
      </c>
      <c r="S2650">
        <f t="shared" si="209"/>
        <v>2016</v>
      </c>
    </row>
    <row r="2651" spans="1:19" ht="16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s="17">
        <f t="shared" si="205"/>
        <v>9.9200000000000004E-4</v>
      </c>
      <c r="G2651" t="s">
        <v>8219</v>
      </c>
      <c r="H2651" t="s">
        <v>8223</v>
      </c>
      <c r="I2651" t="s">
        <v>8245</v>
      </c>
      <c r="J2651">
        <v>1454370941</v>
      </c>
      <c r="K2651" s="10">
        <v>1449186941</v>
      </c>
      <c r="L2651" s="15">
        <f t="shared" si="206"/>
        <v>42341.99700231482</v>
      </c>
      <c r="M2651" t="b">
        <v>0</v>
      </c>
      <c r="N2651">
        <v>3</v>
      </c>
      <c r="O2651" t="b">
        <v>0</v>
      </c>
      <c r="P2651" t="s">
        <v>8299</v>
      </c>
      <c r="Q2651" t="str">
        <f t="shared" si="207"/>
        <v>technology</v>
      </c>
      <c r="R2651" t="str">
        <f t="shared" si="208"/>
        <v>space exploration</v>
      </c>
      <c r="S2651">
        <f t="shared" si="209"/>
        <v>2015</v>
      </c>
    </row>
    <row r="2652" spans="1:19" ht="46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s="17">
        <f t="shared" si="205"/>
        <v>5.966666666666667E-3</v>
      </c>
      <c r="G2652" t="s">
        <v>8219</v>
      </c>
      <c r="H2652" t="s">
        <v>8223</v>
      </c>
      <c r="I2652" t="s">
        <v>8245</v>
      </c>
      <c r="J2652">
        <v>1482332343</v>
      </c>
      <c r="K2652" s="10">
        <v>1479740343</v>
      </c>
      <c r="L2652" s="15">
        <f t="shared" si="206"/>
        <v>42695.624340277776</v>
      </c>
      <c r="M2652" t="b">
        <v>0</v>
      </c>
      <c r="N2652">
        <v>5</v>
      </c>
      <c r="O2652" t="b">
        <v>0</v>
      </c>
      <c r="P2652" t="s">
        <v>8299</v>
      </c>
      <c r="Q2652" t="str">
        <f t="shared" si="207"/>
        <v>technology</v>
      </c>
      <c r="R2652" t="str">
        <f t="shared" si="208"/>
        <v>space exploration</v>
      </c>
      <c r="S2652">
        <f t="shared" si="209"/>
        <v>2016</v>
      </c>
    </row>
    <row r="2653" spans="1:19" ht="46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s="17">
        <f t="shared" si="205"/>
        <v>1.8689285714285714E-2</v>
      </c>
      <c r="G2653" t="s">
        <v>8219</v>
      </c>
      <c r="H2653" t="s">
        <v>8223</v>
      </c>
      <c r="I2653" t="s">
        <v>8245</v>
      </c>
      <c r="J2653">
        <v>1450380009</v>
      </c>
      <c r="K2653" s="10">
        <v>1447960809</v>
      </c>
      <c r="L2653" s="15">
        <f t="shared" si="206"/>
        <v>42327.805659722224</v>
      </c>
      <c r="M2653" t="b">
        <v>0</v>
      </c>
      <c r="N2653">
        <v>17</v>
      </c>
      <c r="O2653" t="b">
        <v>0</v>
      </c>
      <c r="P2653" t="s">
        <v>8299</v>
      </c>
      <c r="Q2653" t="str">
        <f t="shared" si="207"/>
        <v>technology</v>
      </c>
      <c r="R2653" t="str">
        <f t="shared" si="208"/>
        <v>space exploration</v>
      </c>
      <c r="S2653">
        <f t="shared" si="209"/>
        <v>2015</v>
      </c>
    </row>
    <row r="2654" spans="1:19" ht="46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s="17">
        <f t="shared" si="205"/>
        <v>8.8500000000000002E-3</v>
      </c>
      <c r="G2654" t="s">
        <v>8219</v>
      </c>
      <c r="H2654" t="s">
        <v>8225</v>
      </c>
      <c r="I2654" t="s">
        <v>8247</v>
      </c>
      <c r="J2654">
        <v>1418183325</v>
      </c>
      <c r="K2654" s="10">
        <v>1415591325</v>
      </c>
      <c r="L2654" s="15">
        <f t="shared" si="206"/>
        <v>41953.158854166672</v>
      </c>
      <c r="M2654" t="b">
        <v>0</v>
      </c>
      <c r="N2654">
        <v>11</v>
      </c>
      <c r="O2654" t="b">
        <v>0</v>
      </c>
      <c r="P2654" t="s">
        <v>8299</v>
      </c>
      <c r="Q2654" t="str">
        <f t="shared" si="207"/>
        <v>technology</v>
      </c>
      <c r="R2654" t="str">
        <f t="shared" si="208"/>
        <v>space exploration</v>
      </c>
      <c r="S2654">
        <f t="shared" si="209"/>
        <v>2014</v>
      </c>
    </row>
    <row r="2655" spans="1:19" ht="46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s="17">
        <f t="shared" si="205"/>
        <v>0.1152156862745098</v>
      </c>
      <c r="G2655" t="s">
        <v>8219</v>
      </c>
      <c r="H2655" t="s">
        <v>8223</v>
      </c>
      <c r="I2655" t="s">
        <v>8245</v>
      </c>
      <c r="J2655">
        <v>1402632000</v>
      </c>
      <c r="K2655" s="10">
        <v>1399909127</v>
      </c>
      <c r="L2655" s="15">
        <f t="shared" si="206"/>
        <v>41771.651932870373</v>
      </c>
      <c r="M2655" t="b">
        <v>0</v>
      </c>
      <c r="N2655">
        <v>70</v>
      </c>
      <c r="O2655" t="b">
        <v>0</v>
      </c>
      <c r="P2655" t="s">
        <v>8299</v>
      </c>
      <c r="Q2655" t="str">
        <f t="shared" si="207"/>
        <v>technology</v>
      </c>
      <c r="R2655" t="str">
        <f t="shared" si="208"/>
        <v>space exploration</v>
      </c>
      <c r="S2655">
        <f t="shared" si="209"/>
        <v>2014</v>
      </c>
    </row>
    <row r="2656" spans="1:19" ht="46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s="17">
        <f t="shared" si="205"/>
        <v>5.1000000000000004E-4</v>
      </c>
      <c r="G2656" t="s">
        <v>8219</v>
      </c>
      <c r="H2656" t="s">
        <v>8223</v>
      </c>
      <c r="I2656" t="s">
        <v>8245</v>
      </c>
      <c r="J2656">
        <v>1429622726</v>
      </c>
      <c r="K2656" s="10">
        <v>1424442326</v>
      </c>
      <c r="L2656" s="15">
        <f t="shared" si="206"/>
        <v>42055.600995370369</v>
      </c>
      <c r="M2656" t="b">
        <v>0</v>
      </c>
      <c r="N2656">
        <v>6</v>
      </c>
      <c r="O2656" t="b">
        <v>0</v>
      </c>
      <c r="P2656" t="s">
        <v>8299</v>
      </c>
      <c r="Q2656" t="str">
        <f t="shared" si="207"/>
        <v>technology</v>
      </c>
      <c r="R2656" t="str">
        <f t="shared" si="208"/>
        <v>space exploration</v>
      </c>
      <c r="S2656">
        <f t="shared" si="209"/>
        <v>2015</v>
      </c>
    </row>
    <row r="2657" spans="1:19" ht="16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s="17">
        <f t="shared" si="205"/>
        <v>0.21033333333333334</v>
      </c>
      <c r="G2657" t="s">
        <v>8219</v>
      </c>
      <c r="H2657" t="s">
        <v>8223</v>
      </c>
      <c r="I2657" t="s">
        <v>8245</v>
      </c>
      <c r="J2657">
        <v>1455048000</v>
      </c>
      <c r="K2657" s="10">
        <v>1452631647</v>
      </c>
      <c r="L2657" s="15">
        <f t="shared" si="206"/>
        <v>42381.866284722222</v>
      </c>
      <c r="M2657" t="b">
        <v>0</v>
      </c>
      <c r="N2657">
        <v>43</v>
      </c>
      <c r="O2657" t="b">
        <v>0</v>
      </c>
      <c r="P2657" t="s">
        <v>8299</v>
      </c>
      <c r="Q2657" t="str">
        <f t="shared" si="207"/>
        <v>technology</v>
      </c>
      <c r="R2657" t="str">
        <f t="shared" si="208"/>
        <v>space exploration</v>
      </c>
      <c r="S2657">
        <f t="shared" si="209"/>
        <v>2016</v>
      </c>
    </row>
    <row r="2658" spans="1:19" ht="3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s="17">
        <f t="shared" si="205"/>
        <v>0.11436666666666667</v>
      </c>
      <c r="G2658" t="s">
        <v>8219</v>
      </c>
      <c r="H2658" t="s">
        <v>8223</v>
      </c>
      <c r="I2658" t="s">
        <v>8245</v>
      </c>
      <c r="J2658">
        <v>1489345200</v>
      </c>
      <c r="K2658" s="10">
        <v>1485966688</v>
      </c>
      <c r="L2658" s="15">
        <f t="shared" si="206"/>
        <v>42767.688518518524</v>
      </c>
      <c r="M2658" t="b">
        <v>0</v>
      </c>
      <c r="N2658">
        <v>152</v>
      </c>
      <c r="O2658" t="b">
        <v>0</v>
      </c>
      <c r="P2658" t="s">
        <v>8299</v>
      </c>
      <c r="Q2658" t="str">
        <f t="shared" si="207"/>
        <v>technology</v>
      </c>
      <c r="R2658" t="str">
        <f t="shared" si="208"/>
        <v>space exploration</v>
      </c>
      <c r="S2658">
        <f t="shared" si="209"/>
        <v>2017</v>
      </c>
    </row>
    <row r="2659" spans="1:19" ht="46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s="17">
        <f t="shared" si="205"/>
        <v>0.18737933333333334</v>
      </c>
      <c r="G2659" t="s">
        <v>8219</v>
      </c>
      <c r="H2659" t="s">
        <v>8223</v>
      </c>
      <c r="I2659" t="s">
        <v>8245</v>
      </c>
      <c r="J2659">
        <v>1470187800</v>
      </c>
      <c r="K2659" s="10">
        <v>1467325053</v>
      </c>
      <c r="L2659" s="15">
        <f t="shared" si="206"/>
        <v>42551.928854166668</v>
      </c>
      <c r="M2659" t="b">
        <v>0</v>
      </c>
      <c r="N2659">
        <v>59</v>
      </c>
      <c r="O2659" t="b">
        <v>0</v>
      </c>
      <c r="P2659" t="s">
        <v>8299</v>
      </c>
      <c r="Q2659" t="str">
        <f t="shared" si="207"/>
        <v>technology</v>
      </c>
      <c r="R2659" t="str">
        <f t="shared" si="208"/>
        <v>space exploration</v>
      </c>
      <c r="S2659">
        <f t="shared" si="209"/>
        <v>2016</v>
      </c>
    </row>
    <row r="2660" spans="1:19" ht="46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s="17">
        <f t="shared" si="205"/>
        <v>9.2857142857142856E-4</v>
      </c>
      <c r="G2660" t="s">
        <v>8219</v>
      </c>
      <c r="H2660" t="s">
        <v>8223</v>
      </c>
      <c r="I2660" t="s">
        <v>8245</v>
      </c>
      <c r="J2660">
        <v>1469913194</v>
      </c>
      <c r="K2660" s="10">
        <v>1467321194</v>
      </c>
      <c r="L2660" s="15">
        <f t="shared" si="206"/>
        <v>42551.884189814809</v>
      </c>
      <c r="M2660" t="b">
        <v>0</v>
      </c>
      <c r="N2660">
        <v>4</v>
      </c>
      <c r="O2660" t="b">
        <v>0</v>
      </c>
      <c r="P2660" t="s">
        <v>8299</v>
      </c>
      <c r="Q2660" t="str">
        <f t="shared" si="207"/>
        <v>technology</v>
      </c>
      <c r="R2660" t="str">
        <f t="shared" si="208"/>
        <v>space exploration</v>
      </c>
      <c r="S2660">
        <f t="shared" si="209"/>
        <v>2016</v>
      </c>
    </row>
    <row r="2661" spans="1:19" ht="16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s="17">
        <f t="shared" si="205"/>
        <v>2.720408163265306E-2</v>
      </c>
      <c r="G2661" t="s">
        <v>8219</v>
      </c>
      <c r="H2661" t="s">
        <v>8223</v>
      </c>
      <c r="I2661" t="s">
        <v>8245</v>
      </c>
      <c r="J2661">
        <v>1429321210</v>
      </c>
      <c r="K2661" s="10">
        <v>1426729210</v>
      </c>
      <c r="L2661" s="15">
        <f t="shared" si="206"/>
        <v>42082.069560185184</v>
      </c>
      <c r="M2661" t="b">
        <v>0</v>
      </c>
      <c r="N2661">
        <v>10</v>
      </c>
      <c r="O2661" t="b">
        <v>0</v>
      </c>
      <c r="P2661" t="s">
        <v>8299</v>
      </c>
      <c r="Q2661" t="str">
        <f t="shared" si="207"/>
        <v>technology</v>
      </c>
      <c r="R2661" t="str">
        <f t="shared" si="208"/>
        <v>space exploration</v>
      </c>
      <c r="S2661">
        <f t="shared" si="209"/>
        <v>2015</v>
      </c>
    </row>
    <row r="2662" spans="1:19" ht="46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s="17">
        <f t="shared" si="205"/>
        <v>9.5E-4</v>
      </c>
      <c r="G2662" t="s">
        <v>8219</v>
      </c>
      <c r="H2662" t="s">
        <v>8223</v>
      </c>
      <c r="I2662" t="s">
        <v>8245</v>
      </c>
      <c r="J2662">
        <v>1448388418</v>
      </c>
      <c r="K2662" s="10">
        <v>1443200818</v>
      </c>
      <c r="L2662" s="15">
        <f t="shared" si="206"/>
        <v>42272.713171296295</v>
      </c>
      <c r="M2662" t="b">
        <v>0</v>
      </c>
      <c r="N2662">
        <v>5</v>
      </c>
      <c r="O2662" t="b">
        <v>0</v>
      </c>
      <c r="P2662" t="s">
        <v>8299</v>
      </c>
      <c r="Q2662" t="str">
        <f t="shared" si="207"/>
        <v>technology</v>
      </c>
      <c r="R2662" t="str">
        <f t="shared" si="208"/>
        <v>space exploration</v>
      </c>
      <c r="S2662">
        <f t="shared" si="209"/>
        <v>2015</v>
      </c>
    </row>
    <row r="2663" spans="1:19" ht="46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s="17">
        <f t="shared" si="205"/>
        <v>1.0289999999999999</v>
      </c>
      <c r="G2663" t="s">
        <v>8218</v>
      </c>
      <c r="H2663" t="s">
        <v>8223</v>
      </c>
      <c r="I2663" t="s">
        <v>8245</v>
      </c>
      <c r="J2663">
        <v>1382742010</v>
      </c>
      <c r="K2663" s="10">
        <v>1380150010</v>
      </c>
      <c r="L2663" s="15">
        <f t="shared" si="206"/>
        <v>41542.958449074074</v>
      </c>
      <c r="M2663" t="b">
        <v>0</v>
      </c>
      <c r="N2663">
        <v>60</v>
      </c>
      <c r="O2663" t="b">
        <v>1</v>
      </c>
      <c r="P2663" t="s">
        <v>8300</v>
      </c>
      <c r="Q2663" t="str">
        <f t="shared" si="207"/>
        <v>technology</v>
      </c>
      <c r="R2663" t="str">
        <f t="shared" si="208"/>
        <v>makerspaces</v>
      </c>
      <c r="S2663">
        <f t="shared" si="209"/>
        <v>2013</v>
      </c>
    </row>
    <row r="2664" spans="1:19" ht="46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s="17">
        <f t="shared" si="205"/>
        <v>1.0680000000000001</v>
      </c>
      <c r="G2664" t="s">
        <v>8218</v>
      </c>
      <c r="H2664" t="s">
        <v>8223</v>
      </c>
      <c r="I2664" t="s">
        <v>8245</v>
      </c>
      <c r="J2664">
        <v>1440179713</v>
      </c>
      <c r="K2664" s="10">
        <v>1437587713</v>
      </c>
      <c r="L2664" s="15">
        <f t="shared" si="206"/>
        <v>42207.746678240743</v>
      </c>
      <c r="M2664" t="b">
        <v>0</v>
      </c>
      <c r="N2664">
        <v>80</v>
      </c>
      <c r="O2664" t="b">
        <v>1</v>
      </c>
      <c r="P2664" t="s">
        <v>8300</v>
      </c>
      <c r="Q2664" t="str">
        <f t="shared" si="207"/>
        <v>technology</v>
      </c>
      <c r="R2664" t="str">
        <f t="shared" si="208"/>
        <v>makerspaces</v>
      </c>
      <c r="S2664">
        <f t="shared" si="209"/>
        <v>2015</v>
      </c>
    </row>
    <row r="2665" spans="1:19" ht="46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s="17">
        <f t="shared" si="205"/>
        <v>1.0459624999999999</v>
      </c>
      <c r="G2665" t="s">
        <v>8218</v>
      </c>
      <c r="H2665" t="s">
        <v>8228</v>
      </c>
      <c r="I2665" t="s">
        <v>8250</v>
      </c>
      <c r="J2665">
        <v>1441378800</v>
      </c>
      <c r="K2665" s="10">
        <v>1438873007</v>
      </c>
      <c r="L2665" s="15">
        <f t="shared" si="206"/>
        <v>42222.622766203705</v>
      </c>
      <c r="M2665" t="b">
        <v>0</v>
      </c>
      <c r="N2665">
        <v>56</v>
      </c>
      <c r="O2665" t="b">
        <v>1</v>
      </c>
      <c r="P2665" t="s">
        <v>8300</v>
      </c>
      <c r="Q2665" t="str">
        <f t="shared" si="207"/>
        <v>technology</v>
      </c>
      <c r="R2665" t="str">
        <f t="shared" si="208"/>
        <v>makerspaces</v>
      </c>
      <c r="S2665">
        <f t="shared" si="209"/>
        <v>2015</v>
      </c>
    </row>
    <row r="2666" spans="1:19" ht="46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s="17">
        <f t="shared" si="205"/>
        <v>1.0342857142857143</v>
      </c>
      <c r="G2666" t="s">
        <v>8218</v>
      </c>
      <c r="H2666" t="s">
        <v>8223</v>
      </c>
      <c r="I2666" t="s">
        <v>8245</v>
      </c>
      <c r="J2666">
        <v>1449644340</v>
      </c>
      <c r="K2666" s="10">
        <v>1446683797</v>
      </c>
      <c r="L2666" s="15">
        <f t="shared" si="206"/>
        <v>42313.02542824074</v>
      </c>
      <c r="M2666" t="b">
        <v>0</v>
      </c>
      <c r="N2666">
        <v>104</v>
      </c>
      <c r="O2666" t="b">
        <v>1</v>
      </c>
      <c r="P2666" t="s">
        <v>8300</v>
      </c>
      <c r="Q2666" t="str">
        <f t="shared" si="207"/>
        <v>technology</v>
      </c>
      <c r="R2666" t="str">
        <f t="shared" si="208"/>
        <v>makerspaces</v>
      </c>
      <c r="S2666">
        <f t="shared" si="209"/>
        <v>2015</v>
      </c>
    </row>
    <row r="2667" spans="1:19" ht="46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s="17">
        <f t="shared" si="205"/>
        <v>1.2314285714285715</v>
      </c>
      <c r="G2667" t="s">
        <v>8218</v>
      </c>
      <c r="H2667" t="s">
        <v>8223</v>
      </c>
      <c r="I2667" t="s">
        <v>8245</v>
      </c>
      <c r="J2667">
        <v>1430774974</v>
      </c>
      <c r="K2667" s="10">
        <v>1426886974</v>
      </c>
      <c r="L2667" s="15">
        <f t="shared" si="206"/>
        <v>42083.895532407405</v>
      </c>
      <c r="M2667" t="b">
        <v>0</v>
      </c>
      <c r="N2667">
        <v>46</v>
      </c>
      <c r="O2667" t="b">
        <v>1</v>
      </c>
      <c r="P2667" t="s">
        <v>8300</v>
      </c>
      <c r="Q2667" t="str">
        <f t="shared" si="207"/>
        <v>technology</v>
      </c>
      <c r="R2667" t="str">
        <f t="shared" si="208"/>
        <v>makerspaces</v>
      </c>
      <c r="S2667">
        <f t="shared" si="209"/>
        <v>2015</v>
      </c>
    </row>
    <row r="2668" spans="1:19" ht="46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s="17">
        <f t="shared" si="205"/>
        <v>1.592951</v>
      </c>
      <c r="G2668" t="s">
        <v>8218</v>
      </c>
      <c r="H2668" t="s">
        <v>8223</v>
      </c>
      <c r="I2668" t="s">
        <v>8245</v>
      </c>
      <c r="J2668">
        <v>1443214800</v>
      </c>
      <c r="K2668" s="10">
        <v>1440008439</v>
      </c>
      <c r="L2668" s="15">
        <f t="shared" si="206"/>
        <v>42235.764340277776</v>
      </c>
      <c r="M2668" t="b">
        <v>0</v>
      </c>
      <c r="N2668">
        <v>206</v>
      </c>
      <c r="O2668" t="b">
        <v>1</v>
      </c>
      <c r="P2668" t="s">
        <v>8300</v>
      </c>
      <c r="Q2668" t="str">
        <f t="shared" si="207"/>
        <v>technology</v>
      </c>
      <c r="R2668" t="str">
        <f t="shared" si="208"/>
        <v>makerspaces</v>
      </c>
      <c r="S2668">
        <f t="shared" si="209"/>
        <v>2015</v>
      </c>
    </row>
    <row r="2669" spans="1:19" ht="46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s="17">
        <f t="shared" si="205"/>
        <v>1.1066666666666667</v>
      </c>
      <c r="G2669" t="s">
        <v>8218</v>
      </c>
      <c r="H2669" t="s">
        <v>8223</v>
      </c>
      <c r="I2669" t="s">
        <v>8245</v>
      </c>
      <c r="J2669">
        <v>1455142416</v>
      </c>
      <c r="K2669" s="10">
        <v>1452550416</v>
      </c>
      <c r="L2669" s="15">
        <f t="shared" si="206"/>
        <v>42380.926111111112</v>
      </c>
      <c r="M2669" t="b">
        <v>0</v>
      </c>
      <c r="N2669">
        <v>18</v>
      </c>
      <c r="O2669" t="b">
        <v>1</v>
      </c>
      <c r="P2669" t="s">
        <v>8300</v>
      </c>
      <c r="Q2669" t="str">
        <f t="shared" si="207"/>
        <v>technology</v>
      </c>
      <c r="R2669" t="str">
        <f t="shared" si="208"/>
        <v>makerspaces</v>
      </c>
      <c r="S2669">
        <f t="shared" si="209"/>
        <v>2016</v>
      </c>
    </row>
    <row r="2670" spans="1:19" ht="3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s="17">
        <f t="shared" si="205"/>
        <v>1.7070000000000001</v>
      </c>
      <c r="G2670" t="s">
        <v>8218</v>
      </c>
      <c r="H2670" t="s">
        <v>8228</v>
      </c>
      <c r="I2670" t="s">
        <v>8250</v>
      </c>
      <c r="J2670">
        <v>1447079520</v>
      </c>
      <c r="K2670" s="10">
        <v>1443449265</v>
      </c>
      <c r="L2670" s="15">
        <f t="shared" si="206"/>
        <v>42275.58871527778</v>
      </c>
      <c r="M2670" t="b">
        <v>0</v>
      </c>
      <c r="N2670">
        <v>28</v>
      </c>
      <c r="O2670" t="b">
        <v>1</v>
      </c>
      <c r="P2670" t="s">
        <v>8300</v>
      </c>
      <c r="Q2670" t="str">
        <f t="shared" si="207"/>
        <v>technology</v>
      </c>
      <c r="R2670" t="str">
        <f t="shared" si="208"/>
        <v>makerspaces</v>
      </c>
      <c r="S2670">
        <f t="shared" si="209"/>
        <v>2015</v>
      </c>
    </row>
    <row r="2671" spans="1:19" ht="46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s="17">
        <f t="shared" si="205"/>
        <v>1.25125</v>
      </c>
      <c r="G2671" t="s">
        <v>8218</v>
      </c>
      <c r="H2671" t="s">
        <v>8223</v>
      </c>
      <c r="I2671" t="s">
        <v>8245</v>
      </c>
      <c r="J2671">
        <v>1452387096</v>
      </c>
      <c r="K2671" s="10">
        <v>1447203096</v>
      </c>
      <c r="L2671" s="15">
        <f t="shared" si="206"/>
        <v>42319.035833333328</v>
      </c>
      <c r="M2671" t="b">
        <v>0</v>
      </c>
      <c r="N2671">
        <v>11</v>
      </c>
      <c r="O2671" t="b">
        <v>1</v>
      </c>
      <c r="P2671" t="s">
        <v>8300</v>
      </c>
      <c r="Q2671" t="str">
        <f t="shared" si="207"/>
        <v>technology</v>
      </c>
      <c r="R2671" t="str">
        <f t="shared" si="208"/>
        <v>makerspaces</v>
      </c>
      <c r="S2671">
        <f t="shared" si="209"/>
        <v>2015</v>
      </c>
    </row>
    <row r="2672" spans="1:19" ht="46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s="17">
        <f t="shared" si="205"/>
        <v>6.4158609339642042E-2</v>
      </c>
      <c r="G2672" t="s">
        <v>8220</v>
      </c>
      <c r="H2672" t="s">
        <v>8225</v>
      </c>
      <c r="I2672" t="s">
        <v>8247</v>
      </c>
      <c r="J2672">
        <v>1406593780</v>
      </c>
      <c r="K2672" s="10">
        <v>1404174580</v>
      </c>
      <c r="L2672" s="15">
        <f t="shared" si="206"/>
        <v>41821.020601851851</v>
      </c>
      <c r="M2672" t="b">
        <v>1</v>
      </c>
      <c r="N2672">
        <v>60</v>
      </c>
      <c r="O2672" t="b">
        <v>0</v>
      </c>
      <c r="P2672" t="s">
        <v>8300</v>
      </c>
      <c r="Q2672" t="str">
        <f t="shared" si="207"/>
        <v>technology</v>
      </c>
      <c r="R2672" t="str">
        <f t="shared" si="208"/>
        <v>makerspaces</v>
      </c>
      <c r="S2672">
        <f t="shared" si="209"/>
        <v>2014</v>
      </c>
    </row>
    <row r="2673" spans="1:19" ht="46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s="17">
        <f t="shared" si="205"/>
        <v>0.11344</v>
      </c>
      <c r="G2673" t="s">
        <v>8220</v>
      </c>
      <c r="H2673" t="s">
        <v>8223</v>
      </c>
      <c r="I2673" t="s">
        <v>8245</v>
      </c>
      <c r="J2673">
        <v>1419017880</v>
      </c>
      <c r="K2673" s="10">
        <v>1416419916</v>
      </c>
      <c r="L2673" s="15">
        <f t="shared" si="206"/>
        <v>41962.749027777776</v>
      </c>
      <c r="M2673" t="b">
        <v>1</v>
      </c>
      <c r="N2673">
        <v>84</v>
      </c>
      <c r="O2673" t="b">
        <v>0</v>
      </c>
      <c r="P2673" t="s">
        <v>8300</v>
      </c>
      <c r="Q2673" t="str">
        <f t="shared" si="207"/>
        <v>technology</v>
      </c>
      <c r="R2673" t="str">
        <f t="shared" si="208"/>
        <v>makerspaces</v>
      </c>
      <c r="S2673">
        <f t="shared" si="209"/>
        <v>2014</v>
      </c>
    </row>
    <row r="2674" spans="1:19" ht="46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s="17">
        <f t="shared" si="205"/>
        <v>0.33189999999999997</v>
      </c>
      <c r="G2674" t="s">
        <v>8220</v>
      </c>
      <c r="H2674" t="s">
        <v>8223</v>
      </c>
      <c r="I2674" t="s">
        <v>8245</v>
      </c>
      <c r="J2674">
        <v>1451282400</v>
      </c>
      <c r="K2674" s="10">
        <v>1449436390</v>
      </c>
      <c r="L2674" s="15">
        <f t="shared" si="206"/>
        <v>42344.884143518517</v>
      </c>
      <c r="M2674" t="b">
        <v>1</v>
      </c>
      <c r="N2674">
        <v>47</v>
      </c>
      <c r="O2674" t="b">
        <v>0</v>
      </c>
      <c r="P2674" t="s">
        <v>8300</v>
      </c>
      <c r="Q2674" t="str">
        <f t="shared" si="207"/>
        <v>technology</v>
      </c>
      <c r="R2674" t="str">
        <f t="shared" si="208"/>
        <v>makerspaces</v>
      </c>
      <c r="S2674">
        <f t="shared" si="209"/>
        <v>2015</v>
      </c>
    </row>
    <row r="2675" spans="1:19" ht="46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s="17">
        <f t="shared" si="205"/>
        <v>0.27579999999999999</v>
      </c>
      <c r="G2675" t="s">
        <v>8220</v>
      </c>
      <c r="H2675" t="s">
        <v>8223</v>
      </c>
      <c r="I2675" t="s">
        <v>8245</v>
      </c>
      <c r="J2675">
        <v>1414622700</v>
      </c>
      <c r="K2675" s="10">
        <v>1412081999</v>
      </c>
      <c r="L2675" s="15">
        <f t="shared" si="206"/>
        <v>41912.541655092595</v>
      </c>
      <c r="M2675" t="b">
        <v>1</v>
      </c>
      <c r="N2675">
        <v>66</v>
      </c>
      <c r="O2675" t="b">
        <v>0</v>
      </c>
      <c r="P2675" t="s">
        <v>8300</v>
      </c>
      <c r="Q2675" t="str">
        <f t="shared" si="207"/>
        <v>technology</v>
      </c>
      <c r="R2675" t="str">
        <f t="shared" si="208"/>
        <v>makerspaces</v>
      </c>
      <c r="S2675">
        <f t="shared" si="209"/>
        <v>2014</v>
      </c>
    </row>
    <row r="2676" spans="1:19" ht="6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s="17">
        <f t="shared" si="205"/>
        <v>0.62839999999999996</v>
      </c>
      <c r="G2676" t="s">
        <v>8220</v>
      </c>
      <c r="H2676" t="s">
        <v>8223</v>
      </c>
      <c r="I2676" t="s">
        <v>8245</v>
      </c>
      <c r="J2676">
        <v>1467694740</v>
      </c>
      <c r="K2676" s="10">
        <v>1465398670</v>
      </c>
      <c r="L2676" s="15">
        <f t="shared" si="206"/>
        <v>42529.632754629631</v>
      </c>
      <c r="M2676" t="b">
        <v>1</v>
      </c>
      <c r="N2676">
        <v>171</v>
      </c>
      <c r="O2676" t="b">
        <v>0</v>
      </c>
      <c r="P2676" t="s">
        <v>8300</v>
      </c>
      <c r="Q2676" t="str">
        <f t="shared" si="207"/>
        <v>technology</v>
      </c>
      <c r="R2676" t="str">
        <f t="shared" si="208"/>
        <v>makerspaces</v>
      </c>
      <c r="S2676">
        <f t="shared" si="209"/>
        <v>2016</v>
      </c>
    </row>
    <row r="2677" spans="1:19" ht="46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s="17">
        <f t="shared" si="205"/>
        <v>7.5880000000000003E-2</v>
      </c>
      <c r="G2677" t="s">
        <v>8220</v>
      </c>
      <c r="H2677" t="s">
        <v>8223</v>
      </c>
      <c r="I2677" t="s">
        <v>8245</v>
      </c>
      <c r="J2677">
        <v>1415655289</v>
      </c>
      <c r="K2677" s="10">
        <v>1413059689</v>
      </c>
      <c r="L2677" s="15">
        <f t="shared" si="206"/>
        <v>41923.857511574075</v>
      </c>
      <c r="M2677" t="b">
        <v>1</v>
      </c>
      <c r="N2677">
        <v>29</v>
      </c>
      <c r="O2677" t="b">
        <v>0</v>
      </c>
      <c r="P2677" t="s">
        <v>8300</v>
      </c>
      <c r="Q2677" t="str">
        <f t="shared" si="207"/>
        <v>technology</v>
      </c>
      <c r="R2677" t="str">
        <f t="shared" si="208"/>
        <v>makerspaces</v>
      </c>
      <c r="S2677">
        <f t="shared" si="209"/>
        <v>2014</v>
      </c>
    </row>
    <row r="2678" spans="1:19" ht="46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s="17">
        <f t="shared" si="205"/>
        <v>0.50380952380952382</v>
      </c>
      <c r="G2678" t="s">
        <v>8220</v>
      </c>
      <c r="H2678" t="s">
        <v>8228</v>
      </c>
      <c r="I2678" t="s">
        <v>8250</v>
      </c>
      <c r="J2678">
        <v>1463929174</v>
      </c>
      <c r="K2678" s="10">
        <v>1461337174</v>
      </c>
      <c r="L2678" s="15">
        <f t="shared" si="206"/>
        <v>42482.624699074076</v>
      </c>
      <c r="M2678" t="b">
        <v>0</v>
      </c>
      <c r="N2678">
        <v>9</v>
      </c>
      <c r="O2678" t="b">
        <v>0</v>
      </c>
      <c r="P2678" t="s">
        <v>8300</v>
      </c>
      <c r="Q2678" t="str">
        <f t="shared" si="207"/>
        <v>technology</v>
      </c>
      <c r="R2678" t="str">
        <f t="shared" si="208"/>
        <v>makerspaces</v>
      </c>
      <c r="S2678">
        <f t="shared" si="209"/>
        <v>2016</v>
      </c>
    </row>
    <row r="2679" spans="1:19" ht="46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s="17">
        <f t="shared" si="205"/>
        <v>0.17512820512820512</v>
      </c>
      <c r="G2679" t="s">
        <v>8220</v>
      </c>
      <c r="H2679" t="s">
        <v>8223</v>
      </c>
      <c r="I2679" t="s">
        <v>8245</v>
      </c>
      <c r="J2679">
        <v>1404348143</v>
      </c>
      <c r="K2679" s="10">
        <v>1401756143</v>
      </c>
      <c r="L2679" s="15">
        <f t="shared" si="206"/>
        <v>41793.029432870375</v>
      </c>
      <c r="M2679" t="b">
        <v>0</v>
      </c>
      <c r="N2679">
        <v>27</v>
      </c>
      <c r="O2679" t="b">
        <v>0</v>
      </c>
      <c r="P2679" t="s">
        <v>8300</v>
      </c>
      <c r="Q2679" t="str">
        <f t="shared" si="207"/>
        <v>technology</v>
      </c>
      <c r="R2679" t="str">
        <f t="shared" si="208"/>
        <v>makerspaces</v>
      </c>
      <c r="S2679">
        <f t="shared" si="209"/>
        <v>2014</v>
      </c>
    </row>
    <row r="2680" spans="1:19" ht="46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s="17">
        <f t="shared" si="205"/>
        <v>1.3750000000000001E-4</v>
      </c>
      <c r="G2680" t="s">
        <v>8220</v>
      </c>
      <c r="H2680" t="s">
        <v>8226</v>
      </c>
      <c r="I2680" t="s">
        <v>8248</v>
      </c>
      <c r="J2680">
        <v>1443121765</v>
      </c>
      <c r="K2680" s="10">
        <v>1440529765</v>
      </c>
      <c r="L2680" s="15">
        <f t="shared" si="206"/>
        <v>42241.798206018517</v>
      </c>
      <c r="M2680" t="b">
        <v>0</v>
      </c>
      <c r="N2680">
        <v>2</v>
      </c>
      <c r="O2680" t="b">
        <v>0</v>
      </c>
      <c r="P2680" t="s">
        <v>8300</v>
      </c>
      <c r="Q2680" t="str">
        <f t="shared" si="207"/>
        <v>technology</v>
      </c>
      <c r="R2680" t="str">
        <f t="shared" si="208"/>
        <v>makerspaces</v>
      </c>
      <c r="S2680">
        <f t="shared" si="209"/>
        <v>2015</v>
      </c>
    </row>
    <row r="2681" spans="1:19" ht="46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s="17">
        <f t="shared" si="205"/>
        <v>3.3E-3</v>
      </c>
      <c r="G2681" t="s">
        <v>8220</v>
      </c>
      <c r="H2681" t="s">
        <v>8223</v>
      </c>
      <c r="I2681" t="s">
        <v>8245</v>
      </c>
      <c r="J2681">
        <v>1425081694</v>
      </c>
      <c r="K2681" s="10">
        <v>1422489694</v>
      </c>
      <c r="L2681" s="15">
        <f t="shared" si="206"/>
        <v>42033.001087962963</v>
      </c>
      <c r="M2681" t="b">
        <v>0</v>
      </c>
      <c r="N2681">
        <v>3</v>
      </c>
      <c r="O2681" t="b">
        <v>0</v>
      </c>
      <c r="P2681" t="s">
        <v>8300</v>
      </c>
      <c r="Q2681" t="str">
        <f t="shared" si="207"/>
        <v>technology</v>
      </c>
      <c r="R2681" t="str">
        <f t="shared" si="208"/>
        <v>makerspaces</v>
      </c>
      <c r="S2681">
        <f t="shared" si="209"/>
        <v>2015</v>
      </c>
    </row>
    <row r="2682" spans="1:19" ht="16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s="17">
        <f t="shared" si="205"/>
        <v>8.6250000000000007E-3</v>
      </c>
      <c r="G2682" t="s">
        <v>8220</v>
      </c>
      <c r="H2682" t="s">
        <v>8226</v>
      </c>
      <c r="I2682" t="s">
        <v>8248</v>
      </c>
      <c r="J2682">
        <v>1459915491</v>
      </c>
      <c r="K2682" s="10">
        <v>1457327091</v>
      </c>
      <c r="L2682" s="15">
        <f t="shared" si="206"/>
        <v>42436.211701388893</v>
      </c>
      <c r="M2682" t="b">
        <v>0</v>
      </c>
      <c r="N2682">
        <v>4</v>
      </c>
      <c r="O2682" t="b">
        <v>0</v>
      </c>
      <c r="P2682" t="s">
        <v>8300</v>
      </c>
      <c r="Q2682" t="str">
        <f t="shared" si="207"/>
        <v>technology</v>
      </c>
      <c r="R2682" t="str">
        <f t="shared" si="208"/>
        <v>makerspaces</v>
      </c>
      <c r="S2682">
        <f t="shared" si="209"/>
        <v>2016</v>
      </c>
    </row>
    <row r="2683" spans="1:19" ht="46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s="17">
        <f t="shared" si="205"/>
        <v>6.875E-3</v>
      </c>
      <c r="G2683" t="s">
        <v>8220</v>
      </c>
      <c r="H2683" t="s">
        <v>8223</v>
      </c>
      <c r="I2683" t="s">
        <v>8245</v>
      </c>
      <c r="J2683">
        <v>1405027750</v>
      </c>
      <c r="K2683" s="10">
        <v>1402867750</v>
      </c>
      <c r="L2683" s="15">
        <f t="shared" si="206"/>
        <v>41805.895254629628</v>
      </c>
      <c r="M2683" t="b">
        <v>0</v>
      </c>
      <c r="N2683">
        <v>2</v>
      </c>
      <c r="O2683" t="b">
        <v>0</v>
      </c>
      <c r="P2683" t="s">
        <v>8282</v>
      </c>
      <c r="Q2683" t="str">
        <f t="shared" si="207"/>
        <v>food</v>
      </c>
      <c r="R2683" t="str">
        <f t="shared" si="208"/>
        <v>food trucks</v>
      </c>
      <c r="S2683">
        <f t="shared" si="209"/>
        <v>2014</v>
      </c>
    </row>
    <row r="2684" spans="1:19" ht="46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s="17">
        <f t="shared" si="205"/>
        <v>0.28299999999999997</v>
      </c>
      <c r="G2684" t="s">
        <v>8220</v>
      </c>
      <c r="H2684" t="s">
        <v>8223</v>
      </c>
      <c r="I2684" t="s">
        <v>8245</v>
      </c>
      <c r="J2684">
        <v>1416635940</v>
      </c>
      <c r="K2684" s="10">
        <v>1413838540</v>
      </c>
      <c r="L2684" s="15">
        <f t="shared" si="206"/>
        <v>41932.871990740743</v>
      </c>
      <c r="M2684" t="b">
        <v>0</v>
      </c>
      <c r="N2684">
        <v>20</v>
      </c>
      <c r="O2684" t="b">
        <v>0</v>
      </c>
      <c r="P2684" t="s">
        <v>8282</v>
      </c>
      <c r="Q2684" t="str">
        <f t="shared" si="207"/>
        <v>food</v>
      </c>
      <c r="R2684" t="str">
        <f t="shared" si="208"/>
        <v>food trucks</v>
      </c>
      <c r="S2684">
        <f t="shared" si="209"/>
        <v>2014</v>
      </c>
    </row>
    <row r="2685" spans="1:19" ht="46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s="17">
        <f t="shared" si="205"/>
        <v>2.3999999999999998E-3</v>
      </c>
      <c r="G2685" t="s">
        <v>8220</v>
      </c>
      <c r="H2685" t="s">
        <v>8223</v>
      </c>
      <c r="I2685" t="s">
        <v>8245</v>
      </c>
      <c r="J2685">
        <v>1425233240</v>
      </c>
      <c r="K2685" s="10">
        <v>1422641240</v>
      </c>
      <c r="L2685" s="15">
        <f t="shared" si="206"/>
        <v>42034.75509259259</v>
      </c>
      <c r="M2685" t="b">
        <v>0</v>
      </c>
      <c r="N2685">
        <v>3</v>
      </c>
      <c r="O2685" t="b">
        <v>0</v>
      </c>
      <c r="P2685" t="s">
        <v>8282</v>
      </c>
      <c r="Q2685" t="str">
        <f t="shared" si="207"/>
        <v>food</v>
      </c>
      <c r="R2685" t="str">
        <f t="shared" si="208"/>
        <v>food trucks</v>
      </c>
      <c r="S2685">
        <f t="shared" si="209"/>
        <v>2015</v>
      </c>
    </row>
    <row r="2686" spans="1:19" ht="46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s="17">
        <f t="shared" si="205"/>
        <v>1.1428571428571429E-2</v>
      </c>
      <c r="G2686" t="s">
        <v>8220</v>
      </c>
      <c r="H2686" t="s">
        <v>8223</v>
      </c>
      <c r="I2686" t="s">
        <v>8245</v>
      </c>
      <c r="J2686">
        <v>1407621425</v>
      </c>
      <c r="K2686" s="10">
        <v>1404165425</v>
      </c>
      <c r="L2686" s="15">
        <f t="shared" si="206"/>
        <v>41820.914641203708</v>
      </c>
      <c r="M2686" t="b">
        <v>0</v>
      </c>
      <c r="N2686">
        <v>4</v>
      </c>
      <c r="O2686" t="b">
        <v>0</v>
      </c>
      <c r="P2686" t="s">
        <v>8282</v>
      </c>
      <c r="Q2686" t="str">
        <f t="shared" si="207"/>
        <v>food</v>
      </c>
      <c r="R2686" t="str">
        <f t="shared" si="208"/>
        <v>food trucks</v>
      </c>
      <c r="S2686">
        <f t="shared" si="209"/>
        <v>2014</v>
      </c>
    </row>
    <row r="2687" spans="1:19" ht="46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s="17">
        <f t="shared" si="205"/>
        <v>2.0000000000000001E-4</v>
      </c>
      <c r="G2687" t="s">
        <v>8220</v>
      </c>
      <c r="H2687" t="s">
        <v>8223</v>
      </c>
      <c r="I2687" t="s">
        <v>8245</v>
      </c>
      <c r="J2687">
        <v>1430149330</v>
      </c>
      <c r="K2687" s="10">
        <v>1424968930</v>
      </c>
      <c r="L2687" s="15">
        <f t="shared" si="206"/>
        <v>42061.69594907407</v>
      </c>
      <c r="M2687" t="b">
        <v>0</v>
      </c>
      <c r="N2687">
        <v>1</v>
      </c>
      <c r="O2687" t="b">
        <v>0</v>
      </c>
      <c r="P2687" t="s">
        <v>8282</v>
      </c>
      <c r="Q2687" t="str">
        <f t="shared" si="207"/>
        <v>food</v>
      </c>
      <c r="R2687" t="str">
        <f t="shared" si="208"/>
        <v>food trucks</v>
      </c>
      <c r="S2687">
        <f t="shared" si="209"/>
        <v>2015</v>
      </c>
    </row>
    <row r="2688" spans="1:19" ht="46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s="17">
        <f t="shared" si="205"/>
        <v>0</v>
      </c>
      <c r="G2688" t="s">
        <v>8220</v>
      </c>
      <c r="H2688" t="s">
        <v>8223</v>
      </c>
      <c r="I2688" t="s">
        <v>8245</v>
      </c>
      <c r="J2688">
        <v>1412119423</v>
      </c>
      <c r="K2688" s="10">
        <v>1410391423</v>
      </c>
      <c r="L2688" s="15">
        <f t="shared" si="206"/>
        <v>41892.974803240737</v>
      </c>
      <c r="M2688" t="b">
        <v>0</v>
      </c>
      <c r="N2688">
        <v>0</v>
      </c>
      <c r="O2688" t="b">
        <v>0</v>
      </c>
      <c r="P2688" t="s">
        <v>8282</v>
      </c>
      <c r="Q2688" t="str">
        <f t="shared" si="207"/>
        <v>food</v>
      </c>
      <c r="R2688" t="str">
        <f t="shared" si="208"/>
        <v>food trucks</v>
      </c>
      <c r="S2688">
        <f t="shared" si="209"/>
        <v>2014</v>
      </c>
    </row>
    <row r="2689" spans="1:19" ht="46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s="17">
        <f t="shared" si="205"/>
        <v>0</v>
      </c>
      <c r="G2689" t="s">
        <v>8220</v>
      </c>
      <c r="H2689" t="s">
        <v>8223</v>
      </c>
      <c r="I2689" t="s">
        <v>8245</v>
      </c>
      <c r="J2689">
        <v>1435591318</v>
      </c>
      <c r="K2689" s="10">
        <v>1432999318</v>
      </c>
      <c r="L2689" s="15">
        <f t="shared" si="206"/>
        <v>42154.64025462963</v>
      </c>
      <c r="M2689" t="b">
        <v>0</v>
      </c>
      <c r="N2689">
        <v>0</v>
      </c>
      <c r="O2689" t="b">
        <v>0</v>
      </c>
      <c r="P2689" t="s">
        <v>8282</v>
      </c>
      <c r="Q2689" t="str">
        <f t="shared" si="207"/>
        <v>food</v>
      </c>
      <c r="R2689" t="str">
        <f t="shared" si="208"/>
        <v>food trucks</v>
      </c>
      <c r="S2689">
        <f t="shared" si="209"/>
        <v>2015</v>
      </c>
    </row>
    <row r="2690" spans="1:19" ht="3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s="17">
        <f t="shared" si="205"/>
        <v>1.48E-3</v>
      </c>
      <c r="G2690" t="s">
        <v>8220</v>
      </c>
      <c r="H2690" t="s">
        <v>8223</v>
      </c>
      <c r="I2690" t="s">
        <v>8245</v>
      </c>
      <c r="J2690">
        <v>1424746800</v>
      </c>
      <c r="K2690" s="10">
        <v>1422067870</v>
      </c>
      <c r="L2690" s="15">
        <f t="shared" si="206"/>
        <v>42028.11886574074</v>
      </c>
      <c r="M2690" t="b">
        <v>0</v>
      </c>
      <c r="N2690">
        <v>14</v>
      </c>
      <c r="O2690" t="b">
        <v>0</v>
      </c>
      <c r="P2690" t="s">
        <v>8282</v>
      </c>
      <c r="Q2690" t="str">
        <f t="shared" si="207"/>
        <v>food</v>
      </c>
      <c r="R2690" t="str">
        <f t="shared" si="208"/>
        <v>food trucks</v>
      </c>
      <c r="S2690">
        <f t="shared" si="209"/>
        <v>2015</v>
      </c>
    </row>
    <row r="2691" spans="1:19" ht="46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s="17">
        <f t="shared" ref="F2691:F2754" si="210">E2691/D2691</f>
        <v>2.8571428571428571E-5</v>
      </c>
      <c r="G2691" t="s">
        <v>8220</v>
      </c>
      <c r="H2691" t="s">
        <v>8223</v>
      </c>
      <c r="I2691" t="s">
        <v>8245</v>
      </c>
      <c r="J2691">
        <v>1469919890</v>
      </c>
      <c r="K2691" s="10">
        <v>1467327890</v>
      </c>
      <c r="L2691" s="15">
        <f t="shared" ref="L2691:L2754" si="211">(K2691/86400)+ DATE(1970,1,1)</f>
        <v>42551.961689814816</v>
      </c>
      <c r="M2691" t="b">
        <v>0</v>
      </c>
      <c r="N2691">
        <v>1</v>
      </c>
      <c r="O2691" t="b">
        <v>0</v>
      </c>
      <c r="P2691" t="s">
        <v>8282</v>
      </c>
      <c r="Q2691" t="str">
        <f t="shared" ref="Q2691:Q2754" si="212">LEFT(P2691, SEARCH("/",P2691)-1)</f>
        <v>food</v>
      </c>
      <c r="R2691" t="str">
        <f t="shared" ref="R2691:R2754" si="213">RIGHT(P2691,LEN(P2691)-FIND("/",P2691))</f>
        <v>food trucks</v>
      </c>
      <c r="S2691">
        <f t="shared" ref="S2691:S2754" si="214">YEAR(L2691)</f>
        <v>2016</v>
      </c>
    </row>
    <row r="2692" spans="1:19" ht="46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s="17">
        <f t="shared" si="210"/>
        <v>0.107325</v>
      </c>
      <c r="G2692" t="s">
        <v>8220</v>
      </c>
      <c r="H2692" t="s">
        <v>8223</v>
      </c>
      <c r="I2692" t="s">
        <v>8245</v>
      </c>
      <c r="J2692">
        <v>1433298676</v>
      </c>
      <c r="K2692" s="10">
        <v>1429410676</v>
      </c>
      <c r="L2692" s="15">
        <f t="shared" si="211"/>
        <v>42113.105046296296</v>
      </c>
      <c r="M2692" t="b">
        <v>0</v>
      </c>
      <c r="N2692">
        <v>118</v>
      </c>
      <c r="O2692" t="b">
        <v>0</v>
      </c>
      <c r="P2692" t="s">
        <v>8282</v>
      </c>
      <c r="Q2692" t="str">
        <f t="shared" si="212"/>
        <v>food</v>
      </c>
      <c r="R2692" t="str">
        <f t="shared" si="213"/>
        <v>food trucks</v>
      </c>
      <c r="S2692">
        <f t="shared" si="214"/>
        <v>2015</v>
      </c>
    </row>
    <row r="2693" spans="1:19" ht="3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s="17">
        <f t="shared" si="210"/>
        <v>5.3846153846153844E-4</v>
      </c>
      <c r="G2693" t="s">
        <v>8220</v>
      </c>
      <c r="H2693" t="s">
        <v>8228</v>
      </c>
      <c r="I2693" t="s">
        <v>8250</v>
      </c>
      <c r="J2693">
        <v>1431278557</v>
      </c>
      <c r="K2693" s="10">
        <v>1427390557</v>
      </c>
      <c r="L2693" s="15">
        <f t="shared" si="211"/>
        <v>42089.724039351851</v>
      </c>
      <c r="M2693" t="b">
        <v>0</v>
      </c>
      <c r="N2693">
        <v>2</v>
      </c>
      <c r="O2693" t="b">
        <v>0</v>
      </c>
      <c r="P2693" t="s">
        <v>8282</v>
      </c>
      <c r="Q2693" t="str">
        <f t="shared" si="212"/>
        <v>food</v>
      </c>
      <c r="R2693" t="str">
        <f t="shared" si="213"/>
        <v>food trucks</v>
      </c>
      <c r="S2693">
        <f t="shared" si="214"/>
        <v>2015</v>
      </c>
    </row>
    <row r="2694" spans="1:19" ht="46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s="17">
        <f t="shared" si="210"/>
        <v>7.1428571428571426E-3</v>
      </c>
      <c r="G2694" t="s">
        <v>8220</v>
      </c>
      <c r="H2694" t="s">
        <v>8223</v>
      </c>
      <c r="I2694" t="s">
        <v>8245</v>
      </c>
      <c r="J2694">
        <v>1427266860</v>
      </c>
      <c r="K2694" s="10">
        <v>1424678460</v>
      </c>
      <c r="L2694" s="15">
        <f t="shared" si="211"/>
        <v>42058.334027777775</v>
      </c>
      <c r="M2694" t="b">
        <v>0</v>
      </c>
      <c r="N2694">
        <v>1</v>
      </c>
      <c r="O2694" t="b">
        <v>0</v>
      </c>
      <c r="P2694" t="s">
        <v>8282</v>
      </c>
      <c r="Q2694" t="str">
        <f t="shared" si="212"/>
        <v>food</v>
      </c>
      <c r="R2694" t="str">
        <f t="shared" si="213"/>
        <v>food trucks</v>
      </c>
      <c r="S2694">
        <f t="shared" si="214"/>
        <v>2015</v>
      </c>
    </row>
    <row r="2695" spans="1:19" ht="46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s="17">
        <f t="shared" si="210"/>
        <v>8.0000000000000002E-3</v>
      </c>
      <c r="G2695" t="s">
        <v>8220</v>
      </c>
      <c r="H2695" t="s">
        <v>8223</v>
      </c>
      <c r="I2695" t="s">
        <v>8245</v>
      </c>
      <c r="J2695">
        <v>1407899966</v>
      </c>
      <c r="K2695" s="10">
        <v>1405307966</v>
      </c>
      <c r="L2695" s="15">
        <f t="shared" si="211"/>
        <v>41834.138495370367</v>
      </c>
      <c r="M2695" t="b">
        <v>0</v>
      </c>
      <c r="N2695">
        <v>3</v>
      </c>
      <c r="O2695" t="b">
        <v>0</v>
      </c>
      <c r="P2695" t="s">
        <v>8282</v>
      </c>
      <c r="Q2695" t="str">
        <f t="shared" si="212"/>
        <v>food</v>
      </c>
      <c r="R2695" t="str">
        <f t="shared" si="213"/>
        <v>food trucks</v>
      </c>
      <c r="S2695">
        <f t="shared" si="214"/>
        <v>2014</v>
      </c>
    </row>
    <row r="2696" spans="1:19" ht="46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s="17">
        <f t="shared" si="210"/>
        <v>3.3333333333333335E-5</v>
      </c>
      <c r="G2696" t="s">
        <v>8220</v>
      </c>
      <c r="H2696" t="s">
        <v>8223</v>
      </c>
      <c r="I2696" t="s">
        <v>8245</v>
      </c>
      <c r="J2696">
        <v>1411701739</v>
      </c>
      <c r="K2696" s="10">
        <v>1409109739</v>
      </c>
      <c r="L2696" s="15">
        <f t="shared" si="211"/>
        <v>41878.140497685185</v>
      </c>
      <c r="M2696" t="b">
        <v>0</v>
      </c>
      <c r="N2696">
        <v>1</v>
      </c>
      <c r="O2696" t="b">
        <v>0</v>
      </c>
      <c r="P2696" t="s">
        <v>8282</v>
      </c>
      <c r="Q2696" t="str">
        <f t="shared" si="212"/>
        <v>food</v>
      </c>
      <c r="R2696" t="str">
        <f t="shared" si="213"/>
        <v>food trucks</v>
      </c>
      <c r="S2696">
        <f t="shared" si="214"/>
        <v>2014</v>
      </c>
    </row>
    <row r="2697" spans="1:19" ht="3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s="17">
        <f t="shared" si="210"/>
        <v>4.7333333333333333E-3</v>
      </c>
      <c r="G2697" t="s">
        <v>8220</v>
      </c>
      <c r="H2697" t="s">
        <v>8223</v>
      </c>
      <c r="I2697" t="s">
        <v>8245</v>
      </c>
      <c r="J2697">
        <v>1428981718</v>
      </c>
      <c r="K2697" s="10">
        <v>1423801318</v>
      </c>
      <c r="L2697" s="15">
        <f t="shared" si="211"/>
        <v>42048.181921296295</v>
      </c>
      <c r="M2697" t="b">
        <v>0</v>
      </c>
      <c r="N2697">
        <v>3</v>
      </c>
      <c r="O2697" t="b">
        <v>0</v>
      </c>
      <c r="P2697" t="s">
        <v>8282</v>
      </c>
      <c r="Q2697" t="str">
        <f t="shared" si="212"/>
        <v>food</v>
      </c>
      <c r="R2697" t="str">
        <f t="shared" si="213"/>
        <v>food trucks</v>
      </c>
      <c r="S2697">
        <f t="shared" si="214"/>
        <v>2015</v>
      </c>
    </row>
    <row r="2698" spans="1:19" ht="46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s="17">
        <f t="shared" si="210"/>
        <v>5.6500000000000002E-2</v>
      </c>
      <c r="G2698" t="s">
        <v>8220</v>
      </c>
      <c r="H2698" t="s">
        <v>8223</v>
      </c>
      <c r="I2698" t="s">
        <v>8245</v>
      </c>
      <c r="J2698">
        <v>1419538560</v>
      </c>
      <c r="K2698" s="10">
        <v>1416600960</v>
      </c>
      <c r="L2698" s="15">
        <f t="shared" si="211"/>
        <v>41964.844444444447</v>
      </c>
      <c r="M2698" t="b">
        <v>0</v>
      </c>
      <c r="N2698">
        <v>38</v>
      </c>
      <c r="O2698" t="b">
        <v>0</v>
      </c>
      <c r="P2698" t="s">
        <v>8282</v>
      </c>
      <c r="Q2698" t="str">
        <f t="shared" si="212"/>
        <v>food</v>
      </c>
      <c r="R2698" t="str">
        <f t="shared" si="213"/>
        <v>food trucks</v>
      </c>
      <c r="S2698">
        <f t="shared" si="214"/>
        <v>2014</v>
      </c>
    </row>
    <row r="2699" spans="1:19" ht="46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s="17">
        <f t="shared" si="210"/>
        <v>0.26352173913043481</v>
      </c>
      <c r="G2699" t="s">
        <v>8220</v>
      </c>
      <c r="H2699" t="s">
        <v>8223</v>
      </c>
      <c r="I2699" t="s">
        <v>8245</v>
      </c>
      <c r="J2699">
        <v>1438552800</v>
      </c>
      <c r="K2699" s="10">
        <v>1435876423</v>
      </c>
      <c r="L2699" s="15">
        <f t="shared" si="211"/>
        <v>42187.940081018518</v>
      </c>
      <c r="M2699" t="b">
        <v>0</v>
      </c>
      <c r="N2699">
        <v>52</v>
      </c>
      <c r="O2699" t="b">
        <v>0</v>
      </c>
      <c r="P2699" t="s">
        <v>8282</v>
      </c>
      <c r="Q2699" t="str">
        <f t="shared" si="212"/>
        <v>food</v>
      </c>
      <c r="R2699" t="str">
        <f t="shared" si="213"/>
        <v>food trucks</v>
      </c>
      <c r="S2699">
        <f t="shared" si="214"/>
        <v>2015</v>
      </c>
    </row>
    <row r="2700" spans="1:19" ht="46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s="17">
        <f t="shared" si="210"/>
        <v>3.2512500000000002E-3</v>
      </c>
      <c r="G2700" t="s">
        <v>8220</v>
      </c>
      <c r="H2700" t="s">
        <v>8223</v>
      </c>
      <c r="I2700" t="s">
        <v>8245</v>
      </c>
      <c r="J2700">
        <v>1403904808</v>
      </c>
      <c r="K2700" s="10">
        <v>1401312808</v>
      </c>
      <c r="L2700" s="15">
        <f t="shared" si="211"/>
        <v>41787.898240740738</v>
      </c>
      <c r="M2700" t="b">
        <v>0</v>
      </c>
      <c r="N2700">
        <v>2</v>
      </c>
      <c r="O2700" t="b">
        <v>0</v>
      </c>
      <c r="P2700" t="s">
        <v>8282</v>
      </c>
      <c r="Q2700" t="str">
        <f t="shared" si="212"/>
        <v>food</v>
      </c>
      <c r="R2700" t="str">
        <f t="shared" si="213"/>
        <v>food trucks</v>
      </c>
      <c r="S2700">
        <f t="shared" si="214"/>
        <v>2014</v>
      </c>
    </row>
    <row r="2701" spans="1:19" ht="46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s="17">
        <f t="shared" si="210"/>
        <v>0</v>
      </c>
      <c r="G2701" t="s">
        <v>8220</v>
      </c>
      <c r="H2701" t="s">
        <v>8228</v>
      </c>
      <c r="I2701" t="s">
        <v>8250</v>
      </c>
      <c r="J2701">
        <v>1407533463</v>
      </c>
      <c r="K2701" s="10">
        <v>1404941463</v>
      </c>
      <c r="L2701" s="15">
        <f t="shared" si="211"/>
        <v>41829.896562499998</v>
      </c>
      <c r="M2701" t="b">
        <v>0</v>
      </c>
      <c r="N2701">
        <v>0</v>
      </c>
      <c r="O2701" t="b">
        <v>0</v>
      </c>
      <c r="P2701" t="s">
        <v>8282</v>
      </c>
      <c r="Q2701" t="str">
        <f t="shared" si="212"/>
        <v>food</v>
      </c>
      <c r="R2701" t="str">
        <f t="shared" si="213"/>
        <v>food trucks</v>
      </c>
      <c r="S2701">
        <f t="shared" si="214"/>
        <v>2014</v>
      </c>
    </row>
    <row r="2702" spans="1:19" ht="46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s="17">
        <f t="shared" si="210"/>
        <v>7.0007000700070005E-3</v>
      </c>
      <c r="G2702" t="s">
        <v>8220</v>
      </c>
      <c r="H2702" t="s">
        <v>8223</v>
      </c>
      <c r="I2702" t="s">
        <v>8245</v>
      </c>
      <c r="J2702">
        <v>1411073972</v>
      </c>
      <c r="K2702" s="10">
        <v>1408481972</v>
      </c>
      <c r="L2702" s="15">
        <f t="shared" si="211"/>
        <v>41870.874675925923</v>
      </c>
      <c r="M2702" t="b">
        <v>0</v>
      </c>
      <c r="N2702">
        <v>4</v>
      </c>
      <c r="O2702" t="b">
        <v>0</v>
      </c>
      <c r="P2702" t="s">
        <v>8282</v>
      </c>
      <c r="Q2702" t="str">
        <f t="shared" si="212"/>
        <v>food</v>
      </c>
      <c r="R2702" t="str">
        <f t="shared" si="213"/>
        <v>food trucks</v>
      </c>
      <c r="S2702">
        <f t="shared" si="214"/>
        <v>2014</v>
      </c>
    </row>
    <row r="2703" spans="1:19" ht="46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s="17">
        <f t="shared" si="210"/>
        <v>0.46176470588235297</v>
      </c>
      <c r="G2703" t="s">
        <v>8221</v>
      </c>
      <c r="H2703" t="s">
        <v>8240</v>
      </c>
      <c r="I2703" t="s">
        <v>8248</v>
      </c>
      <c r="J2703">
        <v>1491586534</v>
      </c>
      <c r="K2703" s="10">
        <v>1488911734</v>
      </c>
      <c r="L2703" s="15">
        <f t="shared" si="211"/>
        <v>42801.774699074071</v>
      </c>
      <c r="M2703" t="b">
        <v>0</v>
      </c>
      <c r="N2703">
        <v>46</v>
      </c>
      <c r="O2703" t="b">
        <v>0</v>
      </c>
      <c r="P2703" t="s">
        <v>8301</v>
      </c>
      <c r="Q2703" t="str">
        <f t="shared" si="212"/>
        <v>theater</v>
      </c>
      <c r="R2703" t="str">
        <f t="shared" si="213"/>
        <v>spaces</v>
      </c>
      <c r="S2703">
        <f t="shared" si="214"/>
        <v>2017</v>
      </c>
    </row>
    <row r="2704" spans="1:19" ht="46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s="17">
        <f t="shared" si="210"/>
        <v>0.34410000000000002</v>
      </c>
      <c r="G2704" t="s">
        <v>8221</v>
      </c>
      <c r="H2704" t="s">
        <v>8223</v>
      </c>
      <c r="I2704" t="s">
        <v>8245</v>
      </c>
      <c r="J2704">
        <v>1491416077</v>
      </c>
      <c r="K2704" s="10">
        <v>1488827677</v>
      </c>
      <c r="L2704" s="15">
        <f t="shared" si="211"/>
        <v>42800.801817129628</v>
      </c>
      <c r="M2704" t="b">
        <v>1</v>
      </c>
      <c r="N2704">
        <v>26</v>
      </c>
      <c r="O2704" t="b">
        <v>0</v>
      </c>
      <c r="P2704" t="s">
        <v>8301</v>
      </c>
      <c r="Q2704" t="str">
        <f t="shared" si="212"/>
        <v>theater</v>
      </c>
      <c r="R2704" t="str">
        <f t="shared" si="213"/>
        <v>spaces</v>
      </c>
      <c r="S2704">
        <f t="shared" si="214"/>
        <v>2017</v>
      </c>
    </row>
    <row r="2705" spans="1:19" ht="3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s="17">
        <f t="shared" si="210"/>
        <v>1.0375000000000001</v>
      </c>
      <c r="G2705" t="s">
        <v>8221</v>
      </c>
      <c r="H2705" t="s">
        <v>8237</v>
      </c>
      <c r="I2705" t="s">
        <v>8255</v>
      </c>
      <c r="J2705">
        <v>1490196830</v>
      </c>
      <c r="K2705" s="10">
        <v>1485016430</v>
      </c>
      <c r="L2705" s="15">
        <f t="shared" si="211"/>
        <v>42756.690162037034</v>
      </c>
      <c r="M2705" t="b">
        <v>0</v>
      </c>
      <c r="N2705">
        <v>45</v>
      </c>
      <c r="O2705" t="b">
        <v>0</v>
      </c>
      <c r="P2705" t="s">
        <v>8301</v>
      </c>
      <c r="Q2705" t="str">
        <f t="shared" si="212"/>
        <v>theater</v>
      </c>
      <c r="R2705" t="str">
        <f t="shared" si="213"/>
        <v>spaces</v>
      </c>
      <c r="S2705">
        <f t="shared" si="214"/>
        <v>2017</v>
      </c>
    </row>
    <row r="2706" spans="1:19" ht="46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s="17">
        <f t="shared" si="210"/>
        <v>6.0263157894736845E-2</v>
      </c>
      <c r="G2706" t="s">
        <v>8221</v>
      </c>
      <c r="H2706" t="s">
        <v>8223</v>
      </c>
      <c r="I2706" t="s">
        <v>8245</v>
      </c>
      <c r="J2706">
        <v>1491421314</v>
      </c>
      <c r="K2706" s="10">
        <v>1487709714</v>
      </c>
      <c r="L2706" s="15">
        <f t="shared" si="211"/>
        <v>42787.862430555557</v>
      </c>
      <c r="M2706" t="b">
        <v>0</v>
      </c>
      <c r="N2706">
        <v>7</v>
      </c>
      <c r="O2706" t="b">
        <v>0</v>
      </c>
      <c r="P2706" t="s">
        <v>8301</v>
      </c>
      <c r="Q2706" t="str">
        <f t="shared" si="212"/>
        <v>theater</v>
      </c>
      <c r="R2706" t="str">
        <f t="shared" si="213"/>
        <v>spaces</v>
      </c>
      <c r="S2706">
        <f t="shared" si="214"/>
        <v>2017</v>
      </c>
    </row>
    <row r="2707" spans="1:19" ht="3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s="17">
        <f t="shared" si="210"/>
        <v>0.10539393939393939</v>
      </c>
      <c r="G2707" t="s">
        <v>8221</v>
      </c>
      <c r="H2707" t="s">
        <v>8223</v>
      </c>
      <c r="I2707" t="s">
        <v>8245</v>
      </c>
      <c r="J2707">
        <v>1490389158</v>
      </c>
      <c r="K2707" s="10">
        <v>1486504758</v>
      </c>
      <c r="L2707" s="15">
        <f t="shared" si="211"/>
        <v>42773.916180555556</v>
      </c>
      <c r="M2707" t="b">
        <v>0</v>
      </c>
      <c r="N2707">
        <v>8</v>
      </c>
      <c r="O2707" t="b">
        <v>0</v>
      </c>
      <c r="P2707" t="s">
        <v>8301</v>
      </c>
      <c r="Q2707" t="str">
        <f t="shared" si="212"/>
        <v>theater</v>
      </c>
      <c r="R2707" t="str">
        <f t="shared" si="213"/>
        <v>spaces</v>
      </c>
      <c r="S2707">
        <f t="shared" si="214"/>
        <v>2017</v>
      </c>
    </row>
    <row r="2708" spans="1:19" ht="46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s="17">
        <f t="shared" si="210"/>
        <v>1.1229714285714285</v>
      </c>
      <c r="G2708" t="s">
        <v>8218</v>
      </c>
      <c r="H2708" t="s">
        <v>8223</v>
      </c>
      <c r="I2708" t="s">
        <v>8245</v>
      </c>
      <c r="J2708">
        <v>1413442740</v>
      </c>
      <c r="K2708" s="10">
        <v>1410937483</v>
      </c>
      <c r="L2708" s="15">
        <f t="shared" si="211"/>
        <v>41899.294942129629</v>
      </c>
      <c r="M2708" t="b">
        <v>1</v>
      </c>
      <c r="N2708">
        <v>263</v>
      </c>
      <c r="O2708" t="b">
        <v>1</v>
      </c>
      <c r="P2708" t="s">
        <v>8301</v>
      </c>
      <c r="Q2708" t="str">
        <f t="shared" si="212"/>
        <v>theater</v>
      </c>
      <c r="R2708" t="str">
        <f t="shared" si="213"/>
        <v>spaces</v>
      </c>
      <c r="S2708">
        <f t="shared" si="214"/>
        <v>2014</v>
      </c>
    </row>
    <row r="2709" spans="1:19" ht="46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s="17">
        <f t="shared" si="210"/>
        <v>3.50844625</v>
      </c>
      <c r="G2709" t="s">
        <v>8218</v>
      </c>
      <c r="H2709" t="s">
        <v>8223</v>
      </c>
      <c r="I2709" t="s">
        <v>8245</v>
      </c>
      <c r="J2709">
        <v>1369637940</v>
      </c>
      <c r="K2709" s="10">
        <v>1367088443</v>
      </c>
      <c r="L2709" s="15">
        <f t="shared" si="211"/>
        <v>41391.782905092594</v>
      </c>
      <c r="M2709" t="b">
        <v>1</v>
      </c>
      <c r="N2709">
        <v>394</v>
      </c>
      <c r="O2709" t="b">
        <v>1</v>
      </c>
      <c r="P2709" t="s">
        <v>8301</v>
      </c>
      <c r="Q2709" t="str">
        <f t="shared" si="212"/>
        <v>theater</v>
      </c>
      <c r="R2709" t="str">
        <f t="shared" si="213"/>
        <v>spaces</v>
      </c>
      <c r="S2709">
        <f t="shared" si="214"/>
        <v>2013</v>
      </c>
    </row>
    <row r="2710" spans="1:19" ht="46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s="17">
        <f t="shared" si="210"/>
        <v>2.3321535</v>
      </c>
      <c r="G2710" t="s">
        <v>8218</v>
      </c>
      <c r="H2710" t="s">
        <v>8224</v>
      </c>
      <c r="I2710" t="s">
        <v>8246</v>
      </c>
      <c r="J2710">
        <v>1469119526</v>
      </c>
      <c r="K2710" s="10">
        <v>1463935526</v>
      </c>
      <c r="L2710" s="15">
        <f t="shared" si="211"/>
        <v>42512.698217592595</v>
      </c>
      <c r="M2710" t="b">
        <v>1</v>
      </c>
      <c r="N2710">
        <v>1049</v>
      </c>
      <c r="O2710" t="b">
        <v>1</v>
      </c>
      <c r="P2710" t="s">
        <v>8301</v>
      </c>
      <c r="Q2710" t="str">
        <f t="shared" si="212"/>
        <v>theater</v>
      </c>
      <c r="R2710" t="str">
        <f t="shared" si="213"/>
        <v>spaces</v>
      </c>
      <c r="S2710">
        <f t="shared" si="214"/>
        <v>2016</v>
      </c>
    </row>
    <row r="2711" spans="1:19" ht="46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s="17">
        <f t="shared" si="210"/>
        <v>1.01606</v>
      </c>
      <c r="G2711" t="s">
        <v>8218</v>
      </c>
      <c r="H2711" t="s">
        <v>8223</v>
      </c>
      <c r="I2711" t="s">
        <v>8245</v>
      </c>
      <c r="J2711">
        <v>1475553540</v>
      </c>
      <c r="K2711" s="10">
        <v>1472528141</v>
      </c>
      <c r="L2711" s="15">
        <f t="shared" si="211"/>
        <v>42612.149780092594</v>
      </c>
      <c r="M2711" t="b">
        <v>1</v>
      </c>
      <c r="N2711">
        <v>308</v>
      </c>
      <c r="O2711" t="b">
        <v>1</v>
      </c>
      <c r="P2711" t="s">
        <v>8301</v>
      </c>
      <c r="Q2711" t="str">
        <f t="shared" si="212"/>
        <v>theater</v>
      </c>
      <c r="R2711" t="str">
        <f t="shared" si="213"/>
        <v>spaces</v>
      </c>
      <c r="S2711">
        <f t="shared" si="214"/>
        <v>2016</v>
      </c>
    </row>
    <row r="2712" spans="1:19" ht="3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s="17">
        <f t="shared" si="210"/>
        <v>1.5390035000000002</v>
      </c>
      <c r="G2712" t="s">
        <v>8218</v>
      </c>
      <c r="H2712" t="s">
        <v>8223</v>
      </c>
      <c r="I2712" t="s">
        <v>8245</v>
      </c>
      <c r="J2712">
        <v>1407549600</v>
      </c>
      <c r="K2712" s="10">
        <v>1404797428</v>
      </c>
      <c r="L2712" s="15">
        <f t="shared" si="211"/>
        <v>41828.229490740741</v>
      </c>
      <c r="M2712" t="b">
        <v>1</v>
      </c>
      <c r="N2712">
        <v>1088</v>
      </c>
      <c r="O2712" t="b">
        <v>1</v>
      </c>
      <c r="P2712" t="s">
        <v>8301</v>
      </c>
      <c r="Q2712" t="str">
        <f t="shared" si="212"/>
        <v>theater</v>
      </c>
      <c r="R2712" t="str">
        <f t="shared" si="213"/>
        <v>spaces</v>
      </c>
      <c r="S2712">
        <f t="shared" si="214"/>
        <v>2014</v>
      </c>
    </row>
    <row r="2713" spans="1:19" ht="46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s="17">
        <f t="shared" si="210"/>
        <v>1.007161125319693</v>
      </c>
      <c r="G2713" t="s">
        <v>8218</v>
      </c>
      <c r="H2713" t="s">
        <v>8224</v>
      </c>
      <c r="I2713" t="s">
        <v>8246</v>
      </c>
      <c r="J2713">
        <v>1403301660</v>
      </c>
      <c r="K2713" s="10">
        <v>1400694790</v>
      </c>
      <c r="L2713" s="15">
        <f t="shared" si="211"/>
        <v>41780.745254629626</v>
      </c>
      <c r="M2713" t="b">
        <v>1</v>
      </c>
      <c r="N2713">
        <v>73</v>
      </c>
      <c r="O2713" t="b">
        <v>1</v>
      </c>
      <c r="P2713" t="s">
        <v>8301</v>
      </c>
      <c r="Q2713" t="str">
        <f t="shared" si="212"/>
        <v>theater</v>
      </c>
      <c r="R2713" t="str">
        <f t="shared" si="213"/>
        <v>spaces</v>
      </c>
      <c r="S2713">
        <f t="shared" si="214"/>
        <v>2014</v>
      </c>
    </row>
    <row r="2714" spans="1:19" ht="46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s="17">
        <f t="shared" si="210"/>
        <v>1.3138181818181818</v>
      </c>
      <c r="G2714" t="s">
        <v>8218</v>
      </c>
      <c r="H2714" t="s">
        <v>8223</v>
      </c>
      <c r="I2714" t="s">
        <v>8245</v>
      </c>
      <c r="J2714">
        <v>1373738400</v>
      </c>
      <c r="K2714" s="10">
        <v>1370568560</v>
      </c>
      <c r="L2714" s="15">
        <f t="shared" si="211"/>
        <v>41432.062037037038</v>
      </c>
      <c r="M2714" t="b">
        <v>1</v>
      </c>
      <c r="N2714">
        <v>143</v>
      </c>
      <c r="O2714" t="b">
        <v>1</v>
      </c>
      <c r="P2714" t="s">
        <v>8301</v>
      </c>
      <c r="Q2714" t="str">
        <f t="shared" si="212"/>
        <v>theater</v>
      </c>
      <c r="R2714" t="str">
        <f t="shared" si="213"/>
        <v>spaces</v>
      </c>
      <c r="S2714">
        <f t="shared" si="214"/>
        <v>2013</v>
      </c>
    </row>
    <row r="2715" spans="1:19" ht="46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s="17">
        <f t="shared" si="210"/>
        <v>1.0224133333333334</v>
      </c>
      <c r="G2715" t="s">
        <v>8218</v>
      </c>
      <c r="H2715" t="s">
        <v>8223</v>
      </c>
      <c r="I2715" t="s">
        <v>8245</v>
      </c>
      <c r="J2715">
        <v>1450971684</v>
      </c>
      <c r="K2715" s="10">
        <v>1447515684</v>
      </c>
      <c r="L2715" s="15">
        <f t="shared" si="211"/>
        <v>42322.653749999998</v>
      </c>
      <c r="M2715" t="b">
        <v>1</v>
      </c>
      <c r="N2715">
        <v>1420</v>
      </c>
      <c r="O2715" t="b">
        <v>1</v>
      </c>
      <c r="P2715" t="s">
        <v>8301</v>
      </c>
      <c r="Q2715" t="str">
        <f t="shared" si="212"/>
        <v>theater</v>
      </c>
      <c r="R2715" t="str">
        <f t="shared" si="213"/>
        <v>spaces</v>
      </c>
      <c r="S2715">
        <f t="shared" si="214"/>
        <v>2015</v>
      </c>
    </row>
    <row r="2716" spans="1:19" ht="3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s="17">
        <f t="shared" si="210"/>
        <v>1.1635599999999999</v>
      </c>
      <c r="G2716" t="s">
        <v>8218</v>
      </c>
      <c r="H2716" t="s">
        <v>8223</v>
      </c>
      <c r="I2716" t="s">
        <v>8245</v>
      </c>
      <c r="J2716">
        <v>1476486000</v>
      </c>
      <c r="K2716" s="10">
        <v>1474040596</v>
      </c>
      <c r="L2716" s="15">
        <f t="shared" si="211"/>
        <v>42629.655046296291</v>
      </c>
      <c r="M2716" t="b">
        <v>1</v>
      </c>
      <c r="N2716">
        <v>305</v>
      </c>
      <c r="O2716" t="b">
        <v>1</v>
      </c>
      <c r="P2716" t="s">
        <v>8301</v>
      </c>
      <c r="Q2716" t="str">
        <f t="shared" si="212"/>
        <v>theater</v>
      </c>
      <c r="R2716" t="str">
        <f t="shared" si="213"/>
        <v>spaces</v>
      </c>
      <c r="S2716">
        <f t="shared" si="214"/>
        <v>2016</v>
      </c>
    </row>
    <row r="2717" spans="1:19" ht="46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s="17">
        <f t="shared" si="210"/>
        <v>2.6462241666666664</v>
      </c>
      <c r="G2717" t="s">
        <v>8218</v>
      </c>
      <c r="H2717" t="s">
        <v>8223</v>
      </c>
      <c r="I2717" t="s">
        <v>8245</v>
      </c>
      <c r="J2717">
        <v>1456047228</v>
      </c>
      <c r="K2717" s="10">
        <v>1453109628</v>
      </c>
      <c r="L2717" s="15">
        <f t="shared" si="211"/>
        <v>42387.398472222223</v>
      </c>
      <c r="M2717" t="b">
        <v>1</v>
      </c>
      <c r="N2717">
        <v>551</v>
      </c>
      <c r="O2717" t="b">
        <v>1</v>
      </c>
      <c r="P2717" t="s">
        <v>8301</v>
      </c>
      <c r="Q2717" t="str">
        <f t="shared" si="212"/>
        <v>theater</v>
      </c>
      <c r="R2717" t="str">
        <f t="shared" si="213"/>
        <v>spaces</v>
      </c>
      <c r="S2717">
        <f t="shared" si="214"/>
        <v>2016</v>
      </c>
    </row>
    <row r="2718" spans="1:19" ht="6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s="17">
        <f t="shared" si="210"/>
        <v>1.1998010000000001</v>
      </c>
      <c r="G2718" t="s">
        <v>8218</v>
      </c>
      <c r="H2718" t="s">
        <v>8235</v>
      </c>
      <c r="I2718" t="s">
        <v>8248</v>
      </c>
      <c r="J2718">
        <v>1444291193</v>
      </c>
      <c r="K2718" s="10">
        <v>1441699193</v>
      </c>
      <c r="L2718" s="15">
        <f t="shared" si="211"/>
        <v>42255.333252314813</v>
      </c>
      <c r="M2718" t="b">
        <v>1</v>
      </c>
      <c r="N2718">
        <v>187</v>
      </c>
      <c r="O2718" t="b">
        <v>1</v>
      </c>
      <c r="P2718" t="s">
        <v>8301</v>
      </c>
      <c r="Q2718" t="str">
        <f t="shared" si="212"/>
        <v>theater</v>
      </c>
      <c r="R2718" t="str">
        <f t="shared" si="213"/>
        <v>spaces</v>
      </c>
      <c r="S2718">
        <f t="shared" si="214"/>
        <v>2015</v>
      </c>
    </row>
    <row r="2719" spans="1:19" ht="46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s="17">
        <f t="shared" si="210"/>
        <v>1.2010400000000001</v>
      </c>
      <c r="G2719" t="s">
        <v>8218</v>
      </c>
      <c r="H2719" t="s">
        <v>8223</v>
      </c>
      <c r="I2719" t="s">
        <v>8245</v>
      </c>
      <c r="J2719">
        <v>1417906649</v>
      </c>
      <c r="K2719" s="10">
        <v>1414015049</v>
      </c>
      <c r="L2719" s="15">
        <f t="shared" si="211"/>
        <v>41934.914918981478</v>
      </c>
      <c r="M2719" t="b">
        <v>1</v>
      </c>
      <c r="N2719">
        <v>325</v>
      </c>
      <c r="O2719" t="b">
        <v>1</v>
      </c>
      <c r="P2719" t="s">
        <v>8301</v>
      </c>
      <c r="Q2719" t="str">
        <f t="shared" si="212"/>
        <v>theater</v>
      </c>
      <c r="R2719" t="str">
        <f t="shared" si="213"/>
        <v>spaces</v>
      </c>
      <c r="S2719">
        <f t="shared" si="214"/>
        <v>2014</v>
      </c>
    </row>
    <row r="2720" spans="1:19" ht="46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s="17">
        <f t="shared" si="210"/>
        <v>1.0358333333333334</v>
      </c>
      <c r="G2720" t="s">
        <v>8218</v>
      </c>
      <c r="H2720" t="s">
        <v>8223</v>
      </c>
      <c r="I2720" t="s">
        <v>8245</v>
      </c>
      <c r="J2720">
        <v>1462316400</v>
      </c>
      <c r="K2720" s="10">
        <v>1459865945</v>
      </c>
      <c r="L2720" s="15">
        <f t="shared" si="211"/>
        <v>42465.596585648149</v>
      </c>
      <c r="M2720" t="b">
        <v>1</v>
      </c>
      <c r="N2720">
        <v>148</v>
      </c>
      <c r="O2720" t="b">
        <v>1</v>
      </c>
      <c r="P2720" t="s">
        <v>8301</v>
      </c>
      <c r="Q2720" t="str">
        <f t="shared" si="212"/>
        <v>theater</v>
      </c>
      <c r="R2720" t="str">
        <f t="shared" si="213"/>
        <v>spaces</v>
      </c>
      <c r="S2720">
        <f t="shared" si="214"/>
        <v>2016</v>
      </c>
    </row>
    <row r="2721" spans="1:19" ht="46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s="17">
        <f t="shared" si="210"/>
        <v>1.0883333333333334</v>
      </c>
      <c r="G2721" t="s">
        <v>8218</v>
      </c>
      <c r="H2721" t="s">
        <v>8223</v>
      </c>
      <c r="I2721" t="s">
        <v>8245</v>
      </c>
      <c r="J2721">
        <v>1460936694</v>
      </c>
      <c r="K2721" s="10">
        <v>1455756294</v>
      </c>
      <c r="L2721" s="15">
        <f t="shared" si="211"/>
        <v>42418.031180555554</v>
      </c>
      <c r="M2721" t="b">
        <v>0</v>
      </c>
      <c r="N2721">
        <v>69</v>
      </c>
      <c r="O2721" t="b">
        <v>1</v>
      </c>
      <c r="P2721" t="s">
        <v>8301</v>
      </c>
      <c r="Q2721" t="str">
        <f t="shared" si="212"/>
        <v>theater</v>
      </c>
      <c r="R2721" t="str">
        <f t="shared" si="213"/>
        <v>spaces</v>
      </c>
      <c r="S2721">
        <f t="shared" si="214"/>
        <v>2016</v>
      </c>
    </row>
    <row r="2722" spans="1:19" ht="3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s="17">
        <f t="shared" si="210"/>
        <v>1.1812400000000001</v>
      </c>
      <c r="G2722" t="s">
        <v>8218</v>
      </c>
      <c r="H2722" t="s">
        <v>8223</v>
      </c>
      <c r="I2722" t="s">
        <v>8245</v>
      </c>
      <c r="J2722">
        <v>1478866253</v>
      </c>
      <c r="K2722" s="10">
        <v>1476270653</v>
      </c>
      <c r="L2722" s="15">
        <f t="shared" si="211"/>
        <v>42655.465891203705</v>
      </c>
      <c r="M2722" t="b">
        <v>0</v>
      </c>
      <c r="N2722">
        <v>173</v>
      </c>
      <c r="O2722" t="b">
        <v>1</v>
      </c>
      <c r="P2722" t="s">
        <v>8301</v>
      </c>
      <c r="Q2722" t="str">
        <f t="shared" si="212"/>
        <v>theater</v>
      </c>
      <c r="R2722" t="str">
        <f t="shared" si="213"/>
        <v>spaces</v>
      </c>
      <c r="S2722">
        <f t="shared" si="214"/>
        <v>2016</v>
      </c>
    </row>
    <row r="2723" spans="1:19" ht="46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s="17">
        <f t="shared" si="210"/>
        <v>14.62</v>
      </c>
      <c r="G2723" t="s">
        <v>8218</v>
      </c>
      <c r="H2723" t="s">
        <v>8224</v>
      </c>
      <c r="I2723" t="s">
        <v>8246</v>
      </c>
      <c r="J2723">
        <v>1378494000</v>
      </c>
      <c r="K2723" s="10">
        <v>1375880598</v>
      </c>
      <c r="L2723" s="15">
        <f t="shared" si="211"/>
        <v>41493.543958333335</v>
      </c>
      <c r="M2723" t="b">
        <v>0</v>
      </c>
      <c r="N2723">
        <v>269</v>
      </c>
      <c r="O2723" t="b">
        <v>1</v>
      </c>
      <c r="P2723" t="s">
        <v>8293</v>
      </c>
      <c r="Q2723" t="str">
        <f t="shared" si="212"/>
        <v>technology</v>
      </c>
      <c r="R2723" t="str">
        <f t="shared" si="213"/>
        <v>hardware</v>
      </c>
      <c r="S2723">
        <f t="shared" si="214"/>
        <v>2013</v>
      </c>
    </row>
    <row r="2724" spans="1:19" ht="46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s="17">
        <f t="shared" si="210"/>
        <v>2.5253999999999999</v>
      </c>
      <c r="G2724" t="s">
        <v>8218</v>
      </c>
      <c r="H2724" t="s">
        <v>8223</v>
      </c>
      <c r="I2724" t="s">
        <v>8245</v>
      </c>
      <c r="J2724">
        <v>1485722053</v>
      </c>
      <c r="K2724" s="10">
        <v>1480538053</v>
      </c>
      <c r="L2724" s="15">
        <f t="shared" si="211"/>
        <v>42704.857094907406</v>
      </c>
      <c r="M2724" t="b">
        <v>0</v>
      </c>
      <c r="N2724">
        <v>185</v>
      </c>
      <c r="O2724" t="b">
        <v>1</v>
      </c>
      <c r="P2724" t="s">
        <v>8293</v>
      </c>
      <c r="Q2724" t="str">
        <f t="shared" si="212"/>
        <v>technology</v>
      </c>
      <c r="R2724" t="str">
        <f t="shared" si="213"/>
        <v>hardware</v>
      </c>
      <c r="S2724">
        <f t="shared" si="214"/>
        <v>2016</v>
      </c>
    </row>
    <row r="2725" spans="1:19" ht="46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s="17">
        <f t="shared" si="210"/>
        <v>1.4005000000000001</v>
      </c>
      <c r="G2725" t="s">
        <v>8218</v>
      </c>
      <c r="H2725" t="s">
        <v>8223</v>
      </c>
      <c r="I2725" t="s">
        <v>8245</v>
      </c>
      <c r="J2725">
        <v>1420060088</v>
      </c>
      <c r="K2725" s="10">
        <v>1414872488</v>
      </c>
      <c r="L2725" s="15">
        <f t="shared" si="211"/>
        <v>41944.83898148148</v>
      </c>
      <c r="M2725" t="b">
        <v>0</v>
      </c>
      <c r="N2725">
        <v>176</v>
      </c>
      <c r="O2725" t="b">
        <v>1</v>
      </c>
      <c r="P2725" t="s">
        <v>8293</v>
      </c>
      <c r="Q2725" t="str">
        <f t="shared" si="212"/>
        <v>technology</v>
      </c>
      <c r="R2725" t="str">
        <f t="shared" si="213"/>
        <v>hardware</v>
      </c>
      <c r="S2725">
        <f t="shared" si="214"/>
        <v>2014</v>
      </c>
    </row>
    <row r="2726" spans="1:19" ht="46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s="17">
        <f t="shared" si="210"/>
        <v>2.9687520259319289</v>
      </c>
      <c r="G2726" t="s">
        <v>8218</v>
      </c>
      <c r="H2726" t="s">
        <v>8224</v>
      </c>
      <c r="I2726" t="s">
        <v>8246</v>
      </c>
      <c r="J2726">
        <v>1439625059</v>
      </c>
      <c r="K2726" s="10">
        <v>1436860259</v>
      </c>
      <c r="L2726" s="15">
        <f t="shared" si="211"/>
        <v>42199.32707175926</v>
      </c>
      <c r="M2726" t="b">
        <v>0</v>
      </c>
      <c r="N2726">
        <v>1019</v>
      </c>
      <c r="O2726" t="b">
        <v>1</v>
      </c>
      <c r="P2726" t="s">
        <v>8293</v>
      </c>
      <c r="Q2726" t="str">
        <f t="shared" si="212"/>
        <v>technology</v>
      </c>
      <c r="R2726" t="str">
        <f t="shared" si="213"/>
        <v>hardware</v>
      </c>
      <c r="S2726">
        <f t="shared" si="214"/>
        <v>2015</v>
      </c>
    </row>
    <row r="2727" spans="1:19" ht="3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s="17">
        <f t="shared" si="210"/>
        <v>1.445425</v>
      </c>
      <c r="G2727" t="s">
        <v>8218</v>
      </c>
      <c r="H2727" t="s">
        <v>8228</v>
      </c>
      <c r="I2727" t="s">
        <v>8250</v>
      </c>
      <c r="J2727">
        <v>1488390735</v>
      </c>
      <c r="K2727" s="10">
        <v>1484070735</v>
      </c>
      <c r="L2727" s="15">
        <f t="shared" si="211"/>
        <v>42745.744618055556</v>
      </c>
      <c r="M2727" t="b">
        <v>0</v>
      </c>
      <c r="N2727">
        <v>113</v>
      </c>
      <c r="O2727" t="b">
        <v>1</v>
      </c>
      <c r="P2727" t="s">
        <v>8293</v>
      </c>
      <c r="Q2727" t="str">
        <f t="shared" si="212"/>
        <v>technology</v>
      </c>
      <c r="R2727" t="str">
        <f t="shared" si="213"/>
        <v>hardware</v>
      </c>
      <c r="S2727">
        <f t="shared" si="214"/>
        <v>2017</v>
      </c>
    </row>
    <row r="2728" spans="1:19" ht="16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s="17">
        <f t="shared" si="210"/>
        <v>1.05745</v>
      </c>
      <c r="G2728" t="s">
        <v>8218</v>
      </c>
      <c r="H2728" t="s">
        <v>8223</v>
      </c>
      <c r="I2728" t="s">
        <v>8245</v>
      </c>
      <c r="J2728">
        <v>1461333311</v>
      </c>
      <c r="K2728" s="10">
        <v>1458741311</v>
      </c>
      <c r="L2728" s="15">
        <f t="shared" si="211"/>
        <v>42452.579988425925</v>
      </c>
      <c r="M2728" t="b">
        <v>0</v>
      </c>
      <c r="N2728">
        <v>404</v>
      </c>
      <c r="O2728" t="b">
        <v>1</v>
      </c>
      <c r="P2728" t="s">
        <v>8293</v>
      </c>
      <c r="Q2728" t="str">
        <f t="shared" si="212"/>
        <v>technology</v>
      </c>
      <c r="R2728" t="str">
        <f t="shared" si="213"/>
        <v>hardware</v>
      </c>
      <c r="S2728">
        <f t="shared" si="214"/>
        <v>2016</v>
      </c>
    </row>
    <row r="2729" spans="1:19" ht="46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s="17">
        <f t="shared" si="210"/>
        <v>4.9321000000000002</v>
      </c>
      <c r="G2729" t="s">
        <v>8218</v>
      </c>
      <c r="H2729" t="s">
        <v>8223</v>
      </c>
      <c r="I2729" t="s">
        <v>8245</v>
      </c>
      <c r="J2729">
        <v>1438964063</v>
      </c>
      <c r="K2729" s="10">
        <v>1436804063</v>
      </c>
      <c r="L2729" s="15">
        <f t="shared" si="211"/>
        <v>42198.676655092597</v>
      </c>
      <c r="M2729" t="b">
        <v>0</v>
      </c>
      <c r="N2729">
        <v>707</v>
      </c>
      <c r="O2729" t="b">
        <v>1</v>
      </c>
      <c r="P2729" t="s">
        <v>8293</v>
      </c>
      <c r="Q2729" t="str">
        <f t="shared" si="212"/>
        <v>technology</v>
      </c>
      <c r="R2729" t="str">
        <f t="shared" si="213"/>
        <v>hardware</v>
      </c>
      <c r="S2729">
        <f t="shared" si="214"/>
        <v>2015</v>
      </c>
    </row>
    <row r="2730" spans="1:19" ht="3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s="17">
        <f t="shared" si="210"/>
        <v>2.0182666666666669</v>
      </c>
      <c r="G2730" t="s">
        <v>8218</v>
      </c>
      <c r="H2730" t="s">
        <v>8223</v>
      </c>
      <c r="I2730" t="s">
        <v>8245</v>
      </c>
      <c r="J2730">
        <v>1451485434</v>
      </c>
      <c r="K2730" s="10">
        <v>1448461434</v>
      </c>
      <c r="L2730" s="15">
        <f t="shared" si="211"/>
        <v>42333.59993055556</v>
      </c>
      <c r="M2730" t="b">
        <v>0</v>
      </c>
      <c r="N2730">
        <v>392</v>
      </c>
      <c r="O2730" t="b">
        <v>1</v>
      </c>
      <c r="P2730" t="s">
        <v>8293</v>
      </c>
      <c r="Q2730" t="str">
        <f t="shared" si="212"/>
        <v>technology</v>
      </c>
      <c r="R2730" t="str">
        <f t="shared" si="213"/>
        <v>hardware</v>
      </c>
      <c r="S2730">
        <f t="shared" si="214"/>
        <v>2015</v>
      </c>
    </row>
    <row r="2731" spans="1:19" ht="3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s="17">
        <f t="shared" si="210"/>
        <v>1.0444</v>
      </c>
      <c r="G2731" t="s">
        <v>8218</v>
      </c>
      <c r="H2731" t="s">
        <v>8223</v>
      </c>
      <c r="I2731" t="s">
        <v>8245</v>
      </c>
      <c r="J2731">
        <v>1430459197</v>
      </c>
      <c r="K2731" s="10">
        <v>1427867197</v>
      </c>
      <c r="L2731" s="15">
        <f t="shared" si="211"/>
        <v>42095.240706018521</v>
      </c>
      <c r="M2731" t="b">
        <v>0</v>
      </c>
      <c r="N2731">
        <v>23</v>
      </c>
      <c r="O2731" t="b">
        <v>1</v>
      </c>
      <c r="P2731" t="s">
        <v>8293</v>
      </c>
      <c r="Q2731" t="str">
        <f t="shared" si="212"/>
        <v>technology</v>
      </c>
      <c r="R2731" t="str">
        <f t="shared" si="213"/>
        <v>hardware</v>
      </c>
      <c r="S2731">
        <f t="shared" si="214"/>
        <v>2015</v>
      </c>
    </row>
    <row r="2732" spans="1:19" ht="3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s="17">
        <f t="shared" si="210"/>
        <v>1.7029262962962963</v>
      </c>
      <c r="G2732" t="s">
        <v>8218</v>
      </c>
      <c r="H2732" t="s">
        <v>8223</v>
      </c>
      <c r="I2732" t="s">
        <v>8245</v>
      </c>
      <c r="J2732">
        <v>1366635575</v>
      </c>
      <c r="K2732" s="10">
        <v>1363611575</v>
      </c>
      <c r="L2732" s="15">
        <f t="shared" si="211"/>
        <v>41351.541377314818</v>
      </c>
      <c r="M2732" t="b">
        <v>0</v>
      </c>
      <c r="N2732">
        <v>682</v>
      </c>
      <c r="O2732" t="b">
        <v>1</v>
      </c>
      <c r="P2732" t="s">
        <v>8293</v>
      </c>
      <c r="Q2732" t="str">
        <f t="shared" si="212"/>
        <v>technology</v>
      </c>
      <c r="R2732" t="str">
        <f t="shared" si="213"/>
        <v>hardware</v>
      </c>
      <c r="S2732">
        <f t="shared" si="214"/>
        <v>2013</v>
      </c>
    </row>
    <row r="2733" spans="1:19" ht="46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s="17">
        <f t="shared" si="210"/>
        <v>1.0430333333333333</v>
      </c>
      <c r="G2733" t="s">
        <v>8218</v>
      </c>
      <c r="H2733" t="s">
        <v>8223</v>
      </c>
      <c r="I2733" t="s">
        <v>8245</v>
      </c>
      <c r="J2733">
        <v>1413604800</v>
      </c>
      <c r="K2733" s="10">
        <v>1408624622</v>
      </c>
      <c r="L2733" s="15">
        <f t="shared" si="211"/>
        <v>41872.525717592594</v>
      </c>
      <c r="M2733" t="b">
        <v>0</v>
      </c>
      <c r="N2733">
        <v>37</v>
      </c>
      <c r="O2733" t="b">
        <v>1</v>
      </c>
      <c r="P2733" t="s">
        <v>8293</v>
      </c>
      <c r="Q2733" t="str">
        <f t="shared" si="212"/>
        <v>technology</v>
      </c>
      <c r="R2733" t="str">
        <f t="shared" si="213"/>
        <v>hardware</v>
      </c>
      <c r="S2733">
        <f t="shared" si="214"/>
        <v>2014</v>
      </c>
    </row>
    <row r="2734" spans="1:19" ht="46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s="17">
        <f t="shared" si="210"/>
        <v>1.1825000000000001</v>
      </c>
      <c r="G2734" t="s">
        <v>8218</v>
      </c>
      <c r="H2734" t="s">
        <v>8223</v>
      </c>
      <c r="I2734" t="s">
        <v>8245</v>
      </c>
      <c r="J2734">
        <v>1369699200</v>
      </c>
      <c r="K2734" s="10">
        <v>1366917828</v>
      </c>
      <c r="L2734" s="15">
        <f t="shared" si="211"/>
        <v>41389.808194444442</v>
      </c>
      <c r="M2734" t="b">
        <v>0</v>
      </c>
      <c r="N2734">
        <v>146</v>
      </c>
      <c r="O2734" t="b">
        <v>1</v>
      </c>
      <c r="P2734" t="s">
        <v>8293</v>
      </c>
      <c r="Q2734" t="str">
        <f t="shared" si="212"/>
        <v>technology</v>
      </c>
      <c r="R2734" t="str">
        <f t="shared" si="213"/>
        <v>hardware</v>
      </c>
      <c r="S2734">
        <f t="shared" si="214"/>
        <v>2013</v>
      </c>
    </row>
    <row r="2735" spans="1:19" ht="46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s="17">
        <f t="shared" si="210"/>
        <v>1.07538</v>
      </c>
      <c r="G2735" t="s">
        <v>8218</v>
      </c>
      <c r="H2735" t="s">
        <v>8223</v>
      </c>
      <c r="I2735" t="s">
        <v>8245</v>
      </c>
      <c r="J2735">
        <v>1428643974</v>
      </c>
      <c r="K2735" s="10">
        <v>1423463574</v>
      </c>
      <c r="L2735" s="15">
        <f t="shared" si="211"/>
        <v>42044.272847222222</v>
      </c>
      <c r="M2735" t="b">
        <v>0</v>
      </c>
      <c r="N2735">
        <v>119</v>
      </c>
      <c r="O2735" t="b">
        <v>1</v>
      </c>
      <c r="P2735" t="s">
        <v>8293</v>
      </c>
      <c r="Q2735" t="str">
        <f t="shared" si="212"/>
        <v>technology</v>
      </c>
      <c r="R2735" t="str">
        <f t="shared" si="213"/>
        <v>hardware</v>
      </c>
      <c r="S2735">
        <f t="shared" si="214"/>
        <v>2015</v>
      </c>
    </row>
    <row r="2736" spans="1:19" ht="46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s="17">
        <f t="shared" si="210"/>
        <v>22603</v>
      </c>
      <c r="G2736" t="s">
        <v>8218</v>
      </c>
      <c r="H2736" t="s">
        <v>8223</v>
      </c>
      <c r="I2736" t="s">
        <v>8245</v>
      </c>
      <c r="J2736">
        <v>1476395940</v>
      </c>
      <c r="K2736" s="10">
        <v>1473782592</v>
      </c>
      <c r="L2736" s="15">
        <f t="shared" si="211"/>
        <v>42626.668888888889</v>
      </c>
      <c r="M2736" t="b">
        <v>0</v>
      </c>
      <c r="N2736">
        <v>163</v>
      </c>
      <c r="O2736" t="b">
        <v>1</v>
      </c>
      <c r="P2736" t="s">
        <v>8293</v>
      </c>
      <c r="Q2736" t="str">
        <f t="shared" si="212"/>
        <v>technology</v>
      </c>
      <c r="R2736" t="str">
        <f t="shared" si="213"/>
        <v>hardware</v>
      </c>
      <c r="S2736">
        <f t="shared" si="214"/>
        <v>2016</v>
      </c>
    </row>
    <row r="2737" spans="1:19" ht="46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s="17">
        <f t="shared" si="210"/>
        <v>9.7813466666666677</v>
      </c>
      <c r="G2737" t="s">
        <v>8218</v>
      </c>
      <c r="H2737" t="s">
        <v>8224</v>
      </c>
      <c r="I2737" t="s">
        <v>8246</v>
      </c>
      <c r="J2737">
        <v>1363204800</v>
      </c>
      <c r="K2737" s="10">
        <v>1360551250</v>
      </c>
      <c r="L2737" s="15">
        <f t="shared" si="211"/>
        <v>41316.120949074073</v>
      </c>
      <c r="M2737" t="b">
        <v>0</v>
      </c>
      <c r="N2737">
        <v>339</v>
      </c>
      <c r="O2737" t="b">
        <v>1</v>
      </c>
      <c r="P2737" t="s">
        <v>8293</v>
      </c>
      <c r="Q2737" t="str">
        <f t="shared" si="212"/>
        <v>technology</v>
      </c>
      <c r="R2737" t="str">
        <f t="shared" si="213"/>
        <v>hardware</v>
      </c>
      <c r="S2737">
        <f t="shared" si="214"/>
        <v>2013</v>
      </c>
    </row>
    <row r="2738" spans="1:19" ht="6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s="17">
        <f t="shared" si="210"/>
        <v>1.2290000000000001</v>
      </c>
      <c r="G2738" t="s">
        <v>8218</v>
      </c>
      <c r="H2738" t="s">
        <v>8228</v>
      </c>
      <c r="I2738" t="s">
        <v>8250</v>
      </c>
      <c r="J2738">
        <v>1398268773</v>
      </c>
      <c r="K2738" s="10">
        <v>1395676773</v>
      </c>
      <c r="L2738" s="15">
        <f t="shared" si="211"/>
        <v>41722.666354166664</v>
      </c>
      <c r="M2738" t="b">
        <v>0</v>
      </c>
      <c r="N2738">
        <v>58</v>
      </c>
      <c r="O2738" t="b">
        <v>1</v>
      </c>
      <c r="P2738" t="s">
        <v>8293</v>
      </c>
      <c r="Q2738" t="str">
        <f t="shared" si="212"/>
        <v>technology</v>
      </c>
      <c r="R2738" t="str">
        <f t="shared" si="213"/>
        <v>hardware</v>
      </c>
      <c r="S2738">
        <f t="shared" si="214"/>
        <v>2014</v>
      </c>
    </row>
    <row r="2739" spans="1:19" ht="46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s="17">
        <f t="shared" si="210"/>
        <v>2.4606080000000001</v>
      </c>
      <c r="G2739" t="s">
        <v>8218</v>
      </c>
      <c r="H2739" t="s">
        <v>8223</v>
      </c>
      <c r="I2739" t="s">
        <v>8245</v>
      </c>
      <c r="J2739">
        <v>1389812400</v>
      </c>
      <c r="K2739" s="10">
        <v>1386108087</v>
      </c>
      <c r="L2739" s="15">
        <f t="shared" si="211"/>
        <v>41611.917673611111</v>
      </c>
      <c r="M2739" t="b">
        <v>0</v>
      </c>
      <c r="N2739">
        <v>456</v>
      </c>
      <c r="O2739" t="b">
        <v>1</v>
      </c>
      <c r="P2739" t="s">
        <v>8293</v>
      </c>
      <c r="Q2739" t="str">
        <f t="shared" si="212"/>
        <v>technology</v>
      </c>
      <c r="R2739" t="str">
        <f t="shared" si="213"/>
        <v>hardware</v>
      </c>
      <c r="S2739">
        <f t="shared" si="214"/>
        <v>2013</v>
      </c>
    </row>
    <row r="2740" spans="1:19" ht="46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s="17">
        <f t="shared" si="210"/>
        <v>1.4794</v>
      </c>
      <c r="G2740" t="s">
        <v>8218</v>
      </c>
      <c r="H2740" t="s">
        <v>8223</v>
      </c>
      <c r="I2740" t="s">
        <v>8245</v>
      </c>
      <c r="J2740">
        <v>1478402804</v>
      </c>
      <c r="K2740" s="10">
        <v>1473218804</v>
      </c>
      <c r="L2740" s="15">
        <f t="shared" si="211"/>
        <v>42620.143564814818</v>
      </c>
      <c r="M2740" t="b">
        <v>0</v>
      </c>
      <c r="N2740">
        <v>15</v>
      </c>
      <c r="O2740" t="b">
        <v>1</v>
      </c>
      <c r="P2740" t="s">
        <v>8293</v>
      </c>
      <c r="Q2740" t="str">
        <f t="shared" si="212"/>
        <v>technology</v>
      </c>
      <c r="R2740" t="str">
        <f t="shared" si="213"/>
        <v>hardware</v>
      </c>
      <c r="S2740">
        <f t="shared" si="214"/>
        <v>2016</v>
      </c>
    </row>
    <row r="2741" spans="1:19" ht="46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s="17">
        <f t="shared" si="210"/>
        <v>3.8409090909090908</v>
      </c>
      <c r="G2741" t="s">
        <v>8218</v>
      </c>
      <c r="H2741" t="s">
        <v>8224</v>
      </c>
      <c r="I2741" t="s">
        <v>8246</v>
      </c>
      <c r="J2741">
        <v>1399324717</v>
      </c>
      <c r="K2741" s="10">
        <v>1395436717</v>
      </c>
      <c r="L2741" s="15">
        <f t="shared" si="211"/>
        <v>41719.887928240743</v>
      </c>
      <c r="M2741" t="b">
        <v>0</v>
      </c>
      <c r="N2741">
        <v>191</v>
      </c>
      <c r="O2741" t="b">
        <v>1</v>
      </c>
      <c r="P2741" t="s">
        <v>8293</v>
      </c>
      <c r="Q2741" t="str">
        <f t="shared" si="212"/>
        <v>technology</v>
      </c>
      <c r="R2741" t="str">
        <f t="shared" si="213"/>
        <v>hardware</v>
      </c>
      <c r="S2741">
        <f t="shared" si="214"/>
        <v>2014</v>
      </c>
    </row>
    <row r="2742" spans="1:19" ht="3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s="17">
        <f t="shared" si="210"/>
        <v>1.0333333333333334</v>
      </c>
      <c r="G2742" t="s">
        <v>8218</v>
      </c>
      <c r="H2742" t="s">
        <v>8223</v>
      </c>
      <c r="I2742" t="s">
        <v>8245</v>
      </c>
      <c r="J2742">
        <v>1426117552</v>
      </c>
      <c r="K2742" s="10">
        <v>1423529152</v>
      </c>
      <c r="L2742" s="15">
        <f t="shared" si="211"/>
        <v>42045.031851851847</v>
      </c>
      <c r="M2742" t="b">
        <v>0</v>
      </c>
      <c r="N2742">
        <v>17</v>
      </c>
      <c r="O2742" t="b">
        <v>1</v>
      </c>
      <c r="P2742" t="s">
        <v>8293</v>
      </c>
      <c r="Q2742" t="str">
        <f t="shared" si="212"/>
        <v>technology</v>
      </c>
      <c r="R2742" t="str">
        <f t="shared" si="213"/>
        <v>hardware</v>
      </c>
      <c r="S2742">
        <f t="shared" si="214"/>
        <v>2015</v>
      </c>
    </row>
    <row r="2743" spans="1:19" ht="3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s="17">
        <f t="shared" si="210"/>
        <v>4.3750000000000004E-3</v>
      </c>
      <c r="G2743" t="s">
        <v>8220</v>
      </c>
      <c r="H2743" t="s">
        <v>8223</v>
      </c>
      <c r="I2743" t="s">
        <v>8245</v>
      </c>
      <c r="J2743">
        <v>1413770820</v>
      </c>
      <c r="K2743" s="10">
        <v>1412005602</v>
      </c>
      <c r="L2743" s="15">
        <f t="shared" si="211"/>
        <v>41911.657430555555</v>
      </c>
      <c r="M2743" t="b">
        <v>0</v>
      </c>
      <c r="N2743">
        <v>4</v>
      </c>
      <c r="O2743" t="b">
        <v>0</v>
      </c>
      <c r="P2743" t="s">
        <v>8302</v>
      </c>
      <c r="Q2743" t="str">
        <f t="shared" si="212"/>
        <v>publishing</v>
      </c>
      <c r="R2743" t="str">
        <f t="shared" si="213"/>
        <v>children's books</v>
      </c>
      <c r="S2743">
        <f t="shared" si="214"/>
        <v>2014</v>
      </c>
    </row>
    <row r="2744" spans="1:19" ht="46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s="17">
        <f t="shared" si="210"/>
        <v>0.29239999999999999</v>
      </c>
      <c r="G2744" t="s">
        <v>8220</v>
      </c>
      <c r="H2744" t="s">
        <v>8223</v>
      </c>
      <c r="I2744" t="s">
        <v>8245</v>
      </c>
      <c r="J2744">
        <v>1337102187</v>
      </c>
      <c r="K2744" s="10">
        <v>1335892587</v>
      </c>
      <c r="L2744" s="15">
        <f t="shared" si="211"/>
        <v>41030.719756944447</v>
      </c>
      <c r="M2744" t="b">
        <v>0</v>
      </c>
      <c r="N2744">
        <v>18</v>
      </c>
      <c r="O2744" t="b">
        <v>0</v>
      </c>
      <c r="P2744" t="s">
        <v>8302</v>
      </c>
      <c r="Q2744" t="str">
        <f t="shared" si="212"/>
        <v>publishing</v>
      </c>
      <c r="R2744" t="str">
        <f t="shared" si="213"/>
        <v>children's books</v>
      </c>
      <c r="S2744">
        <f t="shared" si="214"/>
        <v>2012</v>
      </c>
    </row>
    <row r="2745" spans="1:19" ht="6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s="17">
        <f t="shared" si="210"/>
        <v>0</v>
      </c>
      <c r="G2745" t="s">
        <v>8220</v>
      </c>
      <c r="H2745" t="s">
        <v>8223</v>
      </c>
      <c r="I2745" t="s">
        <v>8245</v>
      </c>
      <c r="J2745">
        <v>1476863607</v>
      </c>
      <c r="K2745" s="10">
        <v>1474271607</v>
      </c>
      <c r="L2745" s="15">
        <f t="shared" si="211"/>
        <v>42632.328784722224</v>
      </c>
      <c r="M2745" t="b">
        <v>0</v>
      </c>
      <c r="N2745">
        <v>0</v>
      </c>
      <c r="O2745" t="b">
        <v>0</v>
      </c>
      <c r="P2745" t="s">
        <v>8302</v>
      </c>
      <c r="Q2745" t="str">
        <f t="shared" si="212"/>
        <v>publishing</v>
      </c>
      <c r="R2745" t="str">
        <f t="shared" si="213"/>
        <v>children's books</v>
      </c>
      <c r="S2745">
        <f t="shared" si="214"/>
        <v>2016</v>
      </c>
    </row>
    <row r="2746" spans="1:19" ht="46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s="17">
        <f t="shared" si="210"/>
        <v>5.2187499999999998E-2</v>
      </c>
      <c r="G2746" t="s">
        <v>8220</v>
      </c>
      <c r="H2746" t="s">
        <v>8223</v>
      </c>
      <c r="I2746" t="s">
        <v>8245</v>
      </c>
      <c r="J2746">
        <v>1330478998</v>
      </c>
      <c r="K2746" s="10">
        <v>1327886998</v>
      </c>
      <c r="L2746" s="15">
        <f t="shared" si="211"/>
        <v>40938.062476851854</v>
      </c>
      <c r="M2746" t="b">
        <v>0</v>
      </c>
      <c r="N2746">
        <v>22</v>
      </c>
      <c r="O2746" t="b">
        <v>0</v>
      </c>
      <c r="P2746" t="s">
        <v>8302</v>
      </c>
      <c r="Q2746" t="str">
        <f t="shared" si="212"/>
        <v>publishing</v>
      </c>
      <c r="R2746" t="str">
        <f t="shared" si="213"/>
        <v>children's books</v>
      </c>
      <c r="S2746">
        <f t="shared" si="214"/>
        <v>2012</v>
      </c>
    </row>
    <row r="2747" spans="1:19" ht="46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s="17">
        <f t="shared" si="210"/>
        <v>0.21887499999999999</v>
      </c>
      <c r="G2747" t="s">
        <v>8220</v>
      </c>
      <c r="H2747" t="s">
        <v>8223</v>
      </c>
      <c r="I2747" t="s">
        <v>8245</v>
      </c>
      <c r="J2747">
        <v>1342309368</v>
      </c>
      <c r="K2747" s="10">
        <v>1337125368</v>
      </c>
      <c r="L2747" s="15">
        <f t="shared" si="211"/>
        <v>41044.988055555557</v>
      </c>
      <c r="M2747" t="b">
        <v>0</v>
      </c>
      <c r="N2747">
        <v>49</v>
      </c>
      <c r="O2747" t="b">
        <v>0</v>
      </c>
      <c r="P2747" t="s">
        <v>8302</v>
      </c>
      <c r="Q2747" t="str">
        <f t="shared" si="212"/>
        <v>publishing</v>
      </c>
      <c r="R2747" t="str">
        <f t="shared" si="213"/>
        <v>children's books</v>
      </c>
      <c r="S2747">
        <f t="shared" si="214"/>
        <v>2012</v>
      </c>
    </row>
    <row r="2748" spans="1:19" ht="46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s="17">
        <f t="shared" si="210"/>
        <v>0.26700000000000002</v>
      </c>
      <c r="G2748" t="s">
        <v>8220</v>
      </c>
      <c r="H2748" t="s">
        <v>8223</v>
      </c>
      <c r="I2748" t="s">
        <v>8245</v>
      </c>
      <c r="J2748">
        <v>1409337911</v>
      </c>
      <c r="K2748" s="10">
        <v>1406745911</v>
      </c>
      <c r="L2748" s="15">
        <f t="shared" si="211"/>
        <v>41850.781377314815</v>
      </c>
      <c r="M2748" t="b">
        <v>0</v>
      </c>
      <c r="N2748">
        <v>19</v>
      </c>
      <c r="O2748" t="b">
        <v>0</v>
      </c>
      <c r="P2748" t="s">
        <v>8302</v>
      </c>
      <c r="Q2748" t="str">
        <f t="shared" si="212"/>
        <v>publishing</v>
      </c>
      <c r="R2748" t="str">
        <f t="shared" si="213"/>
        <v>children's books</v>
      </c>
      <c r="S2748">
        <f t="shared" si="214"/>
        <v>2014</v>
      </c>
    </row>
    <row r="2749" spans="1:19" ht="46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s="17">
        <f t="shared" si="210"/>
        <v>0.28000000000000003</v>
      </c>
      <c r="G2749" t="s">
        <v>8220</v>
      </c>
      <c r="H2749" t="s">
        <v>8223</v>
      </c>
      <c r="I2749" t="s">
        <v>8245</v>
      </c>
      <c r="J2749">
        <v>1339816200</v>
      </c>
      <c r="K2749" s="10">
        <v>1337095997</v>
      </c>
      <c r="L2749" s="15">
        <f t="shared" si="211"/>
        <v>41044.648113425923</v>
      </c>
      <c r="M2749" t="b">
        <v>0</v>
      </c>
      <c r="N2749">
        <v>4</v>
      </c>
      <c r="O2749" t="b">
        <v>0</v>
      </c>
      <c r="P2749" t="s">
        <v>8302</v>
      </c>
      <c r="Q2749" t="str">
        <f t="shared" si="212"/>
        <v>publishing</v>
      </c>
      <c r="R2749" t="str">
        <f t="shared" si="213"/>
        <v>children's books</v>
      </c>
      <c r="S2749">
        <f t="shared" si="214"/>
        <v>2012</v>
      </c>
    </row>
    <row r="2750" spans="1:19" ht="3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s="17">
        <f t="shared" si="210"/>
        <v>1.06E-2</v>
      </c>
      <c r="G2750" t="s">
        <v>8220</v>
      </c>
      <c r="H2750" t="s">
        <v>8223</v>
      </c>
      <c r="I2750" t="s">
        <v>8245</v>
      </c>
      <c r="J2750">
        <v>1472835802</v>
      </c>
      <c r="K2750" s="10">
        <v>1470243802</v>
      </c>
      <c r="L2750" s="15">
        <f t="shared" si="211"/>
        <v>42585.7106712963</v>
      </c>
      <c r="M2750" t="b">
        <v>0</v>
      </c>
      <c r="N2750">
        <v>4</v>
      </c>
      <c r="O2750" t="b">
        <v>0</v>
      </c>
      <c r="P2750" t="s">
        <v>8302</v>
      </c>
      <c r="Q2750" t="str">
        <f t="shared" si="212"/>
        <v>publishing</v>
      </c>
      <c r="R2750" t="str">
        <f t="shared" si="213"/>
        <v>children's books</v>
      </c>
      <c r="S2750">
        <f t="shared" si="214"/>
        <v>2016</v>
      </c>
    </row>
    <row r="2751" spans="1:19" ht="3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s="17">
        <f t="shared" si="210"/>
        <v>1.0999999999999999E-2</v>
      </c>
      <c r="G2751" t="s">
        <v>8220</v>
      </c>
      <c r="H2751" t="s">
        <v>8223</v>
      </c>
      <c r="I2751" t="s">
        <v>8245</v>
      </c>
      <c r="J2751">
        <v>1428171037</v>
      </c>
      <c r="K2751" s="10">
        <v>1425582637</v>
      </c>
      <c r="L2751" s="15">
        <f t="shared" si="211"/>
        <v>42068.799039351856</v>
      </c>
      <c r="M2751" t="b">
        <v>0</v>
      </c>
      <c r="N2751">
        <v>2</v>
      </c>
      <c r="O2751" t="b">
        <v>0</v>
      </c>
      <c r="P2751" t="s">
        <v>8302</v>
      </c>
      <c r="Q2751" t="str">
        <f t="shared" si="212"/>
        <v>publishing</v>
      </c>
      <c r="R2751" t="str">
        <f t="shared" si="213"/>
        <v>children's books</v>
      </c>
      <c r="S2751">
        <f t="shared" si="214"/>
        <v>2015</v>
      </c>
    </row>
    <row r="2752" spans="1:19" ht="3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s="17">
        <f t="shared" si="210"/>
        <v>0</v>
      </c>
      <c r="G2752" t="s">
        <v>8220</v>
      </c>
      <c r="H2752" t="s">
        <v>8223</v>
      </c>
      <c r="I2752" t="s">
        <v>8245</v>
      </c>
      <c r="J2752">
        <v>1341086400</v>
      </c>
      <c r="K2752" s="10">
        <v>1340055345</v>
      </c>
      <c r="L2752" s="15">
        <f t="shared" si="211"/>
        <v>41078.899826388893</v>
      </c>
      <c r="M2752" t="b">
        <v>0</v>
      </c>
      <c r="N2752">
        <v>0</v>
      </c>
      <c r="O2752" t="b">
        <v>0</v>
      </c>
      <c r="P2752" t="s">
        <v>8302</v>
      </c>
      <c r="Q2752" t="str">
        <f t="shared" si="212"/>
        <v>publishing</v>
      </c>
      <c r="R2752" t="str">
        <f t="shared" si="213"/>
        <v>children's books</v>
      </c>
      <c r="S2752">
        <f t="shared" si="214"/>
        <v>2012</v>
      </c>
    </row>
    <row r="2753" spans="1:19" ht="46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s="17">
        <f t="shared" si="210"/>
        <v>0</v>
      </c>
      <c r="G2753" t="s">
        <v>8220</v>
      </c>
      <c r="H2753" t="s">
        <v>8223</v>
      </c>
      <c r="I2753" t="s">
        <v>8245</v>
      </c>
      <c r="J2753">
        <v>1403039842</v>
      </c>
      <c r="K2753" s="10">
        <v>1397855842</v>
      </c>
      <c r="L2753" s="15">
        <f t="shared" si="211"/>
        <v>41747.887060185181</v>
      </c>
      <c r="M2753" t="b">
        <v>0</v>
      </c>
      <c r="N2753">
        <v>0</v>
      </c>
      <c r="O2753" t="b">
        <v>0</v>
      </c>
      <c r="P2753" t="s">
        <v>8302</v>
      </c>
      <c r="Q2753" t="str">
        <f t="shared" si="212"/>
        <v>publishing</v>
      </c>
      <c r="R2753" t="str">
        <f t="shared" si="213"/>
        <v>children's books</v>
      </c>
      <c r="S2753">
        <f t="shared" si="214"/>
        <v>2014</v>
      </c>
    </row>
    <row r="2754" spans="1:19" ht="46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s="17">
        <f t="shared" si="210"/>
        <v>0.11458333333333333</v>
      </c>
      <c r="G2754" t="s">
        <v>8220</v>
      </c>
      <c r="H2754" t="s">
        <v>8223</v>
      </c>
      <c r="I2754" t="s">
        <v>8245</v>
      </c>
      <c r="J2754">
        <v>1324232504</v>
      </c>
      <c r="K2754" s="10">
        <v>1320776504</v>
      </c>
      <c r="L2754" s="15">
        <f t="shared" si="211"/>
        <v>40855.765092592592</v>
      </c>
      <c r="M2754" t="b">
        <v>0</v>
      </c>
      <c r="N2754">
        <v>14</v>
      </c>
      <c r="O2754" t="b">
        <v>0</v>
      </c>
      <c r="P2754" t="s">
        <v>8302</v>
      </c>
      <c r="Q2754" t="str">
        <f t="shared" si="212"/>
        <v>publishing</v>
      </c>
      <c r="R2754" t="str">
        <f t="shared" si="213"/>
        <v>children's books</v>
      </c>
      <c r="S2754">
        <f t="shared" si="214"/>
        <v>2011</v>
      </c>
    </row>
    <row r="2755" spans="1:19" ht="46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s="17">
        <f t="shared" ref="F2755:F2818" si="215">E2755/D2755</f>
        <v>0.19</v>
      </c>
      <c r="G2755" t="s">
        <v>8220</v>
      </c>
      <c r="H2755" t="s">
        <v>8223</v>
      </c>
      <c r="I2755" t="s">
        <v>8245</v>
      </c>
      <c r="J2755">
        <v>1346017023</v>
      </c>
      <c r="K2755" s="10">
        <v>1343425023</v>
      </c>
      <c r="L2755" s="15">
        <f t="shared" ref="L2755:L2818" si="216">(K2755/86400)+ DATE(1970,1,1)</f>
        <v>41117.900729166664</v>
      </c>
      <c r="M2755" t="b">
        <v>0</v>
      </c>
      <c r="N2755">
        <v>8</v>
      </c>
      <c r="O2755" t="b">
        <v>0</v>
      </c>
      <c r="P2755" t="s">
        <v>8302</v>
      </c>
      <c r="Q2755" t="str">
        <f t="shared" ref="Q2755:Q2818" si="217">LEFT(P2755, SEARCH("/",P2755)-1)</f>
        <v>publishing</v>
      </c>
      <c r="R2755" t="str">
        <f t="shared" ref="R2755:R2818" si="218">RIGHT(P2755,LEN(P2755)-FIND("/",P2755))</f>
        <v>children's books</v>
      </c>
      <c r="S2755">
        <f t="shared" ref="S2755:S2818" si="219">YEAR(L2755)</f>
        <v>2012</v>
      </c>
    </row>
    <row r="2756" spans="1:19" ht="46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s="17">
        <f t="shared" si="215"/>
        <v>0</v>
      </c>
      <c r="G2756" t="s">
        <v>8220</v>
      </c>
      <c r="H2756" t="s">
        <v>8223</v>
      </c>
      <c r="I2756" t="s">
        <v>8245</v>
      </c>
      <c r="J2756">
        <v>1410448551</v>
      </c>
      <c r="K2756" s="10">
        <v>1407856551</v>
      </c>
      <c r="L2756" s="15">
        <f t="shared" si="216"/>
        <v>41863.636006944442</v>
      </c>
      <c r="M2756" t="b">
        <v>0</v>
      </c>
      <c r="N2756">
        <v>0</v>
      </c>
      <c r="O2756" t="b">
        <v>0</v>
      </c>
      <c r="P2756" t="s">
        <v>8302</v>
      </c>
      <c r="Q2756" t="str">
        <f t="shared" si="217"/>
        <v>publishing</v>
      </c>
      <c r="R2756" t="str">
        <f t="shared" si="218"/>
        <v>children's books</v>
      </c>
      <c r="S2756">
        <f t="shared" si="219"/>
        <v>2014</v>
      </c>
    </row>
    <row r="2757" spans="1:19" ht="3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s="17">
        <f t="shared" si="215"/>
        <v>0.52</v>
      </c>
      <c r="G2757" t="s">
        <v>8220</v>
      </c>
      <c r="H2757" t="s">
        <v>8240</v>
      </c>
      <c r="I2757" t="s">
        <v>8248</v>
      </c>
      <c r="J2757">
        <v>1428519527</v>
      </c>
      <c r="K2757" s="10">
        <v>1425927527</v>
      </c>
      <c r="L2757" s="15">
        <f t="shared" si="216"/>
        <v>42072.790821759263</v>
      </c>
      <c r="M2757" t="b">
        <v>0</v>
      </c>
      <c r="N2757">
        <v>15</v>
      </c>
      <c r="O2757" t="b">
        <v>0</v>
      </c>
      <c r="P2757" t="s">
        <v>8302</v>
      </c>
      <c r="Q2757" t="str">
        <f t="shared" si="217"/>
        <v>publishing</v>
      </c>
      <c r="R2757" t="str">
        <f t="shared" si="218"/>
        <v>children's books</v>
      </c>
      <c r="S2757">
        <f t="shared" si="219"/>
        <v>2015</v>
      </c>
    </row>
    <row r="2758" spans="1:19" ht="46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s="17">
        <f t="shared" si="215"/>
        <v>0.1048</v>
      </c>
      <c r="G2758" t="s">
        <v>8220</v>
      </c>
      <c r="H2758" t="s">
        <v>8223</v>
      </c>
      <c r="I2758" t="s">
        <v>8245</v>
      </c>
      <c r="J2758">
        <v>1389476201</v>
      </c>
      <c r="K2758" s="10">
        <v>1386884201</v>
      </c>
      <c r="L2758" s="15">
        <f t="shared" si="216"/>
        <v>41620.900474537033</v>
      </c>
      <c r="M2758" t="b">
        <v>0</v>
      </c>
      <c r="N2758">
        <v>33</v>
      </c>
      <c r="O2758" t="b">
        <v>0</v>
      </c>
      <c r="P2758" t="s">
        <v>8302</v>
      </c>
      <c r="Q2758" t="str">
        <f t="shared" si="217"/>
        <v>publishing</v>
      </c>
      <c r="R2758" t="str">
        <f t="shared" si="218"/>
        <v>children's books</v>
      </c>
      <c r="S2758">
        <f t="shared" si="219"/>
        <v>2013</v>
      </c>
    </row>
    <row r="2759" spans="1:19" ht="3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s="17">
        <f t="shared" si="215"/>
        <v>6.6666666666666671E-3</v>
      </c>
      <c r="G2759" t="s">
        <v>8220</v>
      </c>
      <c r="H2759" t="s">
        <v>8223</v>
      </c>
      <c r="I2759" t="s">
        <v>8245</v>
      </c>
      <c r="J2759">
        <v>1470498332</v>
      </c>
      <c r="K2759" s="10">
        <v>1469202332</v>
      </c>
      <c r="L2759" s="15">
        <f t="shared" si="216"/>
        <v>42573.65662037037</v>
      </c>
      <c r="M2759" t="b">
        <v>0</v>
      </c>
      <c r="N2759">
        <v>2</v>
      </c>
      <c r="O2759" t="b">
        <v>0</v>
      </c>
      <c r="P2759" t="s">
        <v>8302</v>
      </c>
      <c r="Q2759" t="str">
        <f t="shared" si="217"/>
        <v>publishing</v>
      </c>
      <c r="R2759" t="str">
        <f t="shared" si="218"/>
        <v>children's books</v>
      </c>
      <c r="S2759">
        <f t="shared" si="219"/>
        <v>2016</v>
      </c>
    </row>
    <row r="2760" spans="1:19" ht="46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s="17">
        <f t="shared" si="215"/>
        <v>0.11700000000000001</v>
      </c>
      <c r="G2760" t="s">
        <v>8220</v>
      </c>
      <c r="H2760" t="s">
        <v>8225</v>
      </c>
      <c r="I2760" t="s">
        <v>8247</v>
      </c>
      <c r="J2760">
        <v>1476095783</v>
      </c>
      <c r="K2760" s="10">
        <v>1474886183</v>
      </c>
      <c r="L2760" s="15">
        <f t="shared" si="216"/>
        <v>42639.441932870366</v>
      </c>
      <c r="M2760" t="b">
        <v>0</v>
      </c>
      <c r="N2760">
        <v>6</v>
      </c>
      <c r="O2760" t="b">
        <v>0</v>
      </c>
      <c r="P2760" t="s">
        <v>8302</v>
      </c>
      <c r="Q2760" t="str">
        <f t="shared" si="217"/>
        <v>publishing</v>
      </c>
      <c r="R2760" t="str">
        <f t="shared" si="218"/>
        <v>children's books</v>
      </c>
      <c r="S2760">
        <f t="shared" si="219"/>
        <v>2016</v>
      </c>
    </row>
    <row r="2761" spans="1:19" ht="46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s="17">
        <f t="shared" si="215"/>
        <v>0.105</v>
      </c>
      <c r="G2761" t="s">
        <v>8220</v>
      </c>
      <c r="H2761" t="s">
        <v>8225</v>
      </c>
      <c r="I2761" t="s">
        <v>8247</v>
      </c>
      <c r="J2761">
        <v>1468658866</v>
      </c>
      <c r="K2761" s="10">
        <v>1464943666</v>
      </c>
      <c r="L2761" s="15">
        <f t="shared" si="216"/>
        <v>42524.36650462963</v>
      </c>
      <c r="M2761" t="b">
        <v>0</v>
      </c>
      <c r="N2761">
        <v>2</v>
      </c>
      <c r="O2761" t="b">
        <v>0</v>
      </c>
      <c r="P2761" t="s">
        <v>8302</v>
      </c>
      <c r="Q2761" t="str">
        <f t="shared" si="217"/>
        <v>publishing</v>
      </c>
      <c r="R2761" t="str">
        <f t="shared" si="218"/>
        <v>children's books</v>
      </c>
      <c r="S2761">
        <f t="shared" si="219"/>
        <v>2016</v>
      </c>
    </row>
    <row r="2762" spans="1:19" ht="46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s="17">
        <f t="shared" si="215"/>
        <v>0</v>
      </c>
      <c r="G2762" t="s">
        <v>8220</v>
      </c>
      <c r="H2762" t="s">
        <v>8224</v>
      </c>
      <c r="I2762" t="s">
        <v>8246</v>
      </c>
      <c r="J2762">
        <v>1371726258</v>
      </c>
      <c r="K2762" s="10">
        <v>1369134258</v>
      </c>
      <c r="L2762" s="15">
        <f t="shared" si="216"/>
        <v>41415.461319444446</v>
      </c>
      <c r="M2762" t="b">
        <v>0</v>
      </c>
      <c r="N2762">
        <v>0</v>
      </c>
      <c r="O2762" t="b">
        <v>0</v>
      </c>
      <c r="P2762" t="s">
        <v>8302</v>
      </c>
      <c r="Q2762" t="str">
        <f t="shared" si="217"/>
        <v>publishing</v>
      </c>
      <c r="R2762" t="str">
        <f t="shared" si="218"/>
        <v>children's books</v>
      </c>
      <c r="S2762">
        <f t="shared" si="219"/>
        <v>2013</v>
      </c>
    </row>
    <row r="2763" spans="1:19" ht="3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s="17">
        <f t="shared" si="215"/>
        <v>7.1999999999999998E-3</v>
      </c>
      <c r="G2763" t="s">
        <v>8220</v>
      </c>
      <c r="H2763" t="s">
        <v>8223</v>
      </c>
      <c r="I2763" t="s">
        <v>8245</v>
      </c>
      <c r="J2763">
        <v>1357176693</v>
      </c>
      <c r="K2763" s="10">
        <v>1354584693</v>
      </c>
      <c r="L2763" s="15">
        <f t="shared" si="216"/>
        <v>41247.063576388886</v>
      </c>
      <c r="M2763" t="b">
        <v>0</v>
      </c>
      <c r="N2763">
        <v>4</v>
      </c>
      <c r="O2763" t="b">
        <v>0</v>
      </c>
      <c r="P2763" t="s">
        <v>8302</v>
      </c>
      <c r="Q2763" t="str">
        <f t="shared" si="217"/>
        <v>publishing</v>
      </c>
      <c r="R2763" t="str">
        <f t="shared" si="218"/>
        <v>children's books</v>
      </c>
      <c r="S2763">
        <f t="shared" si="219"/>
        <v>2012</v>
      </c>
    </row>
    <row r="2764" spans="1:19" ht="46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s="17">
        <f t="shared" si="215"/>
        <v>7.6923076923076927E-3</v>
      </c>
      <c r="G2764" t="s">
        <v>8220</v>
      </c>
      <c r="H2764" t="s">
        <v>8223</v>
      </c>
      <c r="I2764" t="s">
        <v>8245</v>
      </c>
      <c r="J2764">
        <v>1332114795</v>
      </c>
      <c r="K2764" s="10">
        <v>1326934395</v>
      </c>
      <c r="L2764" s="15">
        <f t="shared" si="216"/>
        <v>40927.036979166667</v>
      </c>
      <c r="M2764" t="b">
        <v>0</v>
      </c>
      <c r="N2764">
        <v>1</v>
      </c>
      <c r="O2764" t="b">
        <v>0</v>
      </c>
      <c r="P2764" t="s">
        <v>8302</v>
      </c>
      <c r="Q2764" t="str">
        <f t="shared" si="217"/>
        <v>publishing</v>
      </c>
      <c r="R2764" t="str">
        <f t="shared" si="218"/>
        <v>children's books</v>
      </c>
      <c r="S2764">
        <f t="shared" si="219"/>
        <v>2012</v>
      </c>
    </row>
    <row r="2765" spans="1:19" ht="3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s="17">
        <f t="shared" si="215"/>
        <v>2.2842639593908631E-3</v>
      </c>
      <c r="G2765" t="s">
        <v>8220</v>
      </c>
      <c r="H2765" t="s">
        <v>8223</v>
      </c>
      <c r="I2765" t="s">
        <v>8245</v>
      </c>
      <c r="J2765">
        <v>1369403684</v>
      </c>
      <c r="K2765" s="10">
        <v>1365515684</v>
      </c>
      <c r="L2765" s="15">
        <f t="shared" si="216"/>
        <v>41373.579675925925</v>
      </c>
      <c r="M2765" t="b">
        <v>0</v>
      </c>
      <c r="N2765">
        <v>3</v>
      </c>
      <c r="O2765" t="b">
        <v>0</v>
      </c>
      <c r="P2765" t="s">
        <v>8302</v>
      </c>
      <c r="Q2765" t="str">
        <f t="shared" si="217"/>
        <v>publishing</v>
      </c>
      <c r="R2765" t="str">
        <f t="shared" si="218"/>
        <v>children's books</v>
      </c>
      <c r="S2765">
        <f t="shared" si="219"/>
        <v>2013</v>
      </c>
    </row>
    <row r="2766" spans="1:19" ht="46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s="17">
        <f t="shared" si="215"/>
        <v>1.125E-2</v>
      </c>
      <c r="G2766" t="s">
        <v>8220</v>
      </c>
      <c r="H2766" t="s">
        <v>8223</v>
      </c>
      <c r="I2766" t="s">
        <v>8245</v>
      </c>
      <c r="J2766">
        <v>1338404400</v>
      </c>
      <c r="K2766" s="10">
        <v>1335855631</v>
      </c>
      <c r="L2766" s="15">
        <f t="shared" si="216"/>
        <v>41030.292025462964</v>
      </c>
      <c r="M2766" t="b">
        <v>0</v>
      </c>
      <c r="N2766">
        <v>4</v>
      </c>
      <c r="O2766" t="b">
        <v>0</v>
      </c>
      <c r="P2766" t="s">
        <v>8302</v>
      </c>
      <c r="Q2766" t="str">
        <f t="shared" si="217"/>
        <v>publishing</v>
      </c>
      <c r="R2766" t="str">
        <f t="shared" si="218"/>
        <v>children's books</v>
      </c>
      <c r="S2766">
        <f t="shared" si="219"/>
        <v>2012</v>
      </c>
    </row>
    <row r="2767" spans="1:19" ht="3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s="17">
        <f t="shared" si="215"/>
        <v>0</v>
      </c>
      <c r="G2767" t="s">
        <v>8220</v>
      </c>
      <c r="H2767" t="s">
        <v>8223</v>
      </c>
      <c r="I2767" t="s">
        <v>8245</v>
      </c>
      <c r="J2767">
        <v>1351432428</v>
      </c>
      <c r="K2767" s="10">
        <v>1350050028</v>
      </c>
      <c r="L2767" s="15">
        <f t="shared" si="216"/>
        <v>41194.579027777778</v>
      </c>
      <c r="M2767" t="b">
        <v>0</v>
      </c>
      <c r="N2767">
        <v>0</v>
      </c>
      <c r="O2767" t="b">
        <v>0</v>
      </c>
      <c r="P2767" t="s">
        <v>8302</v>
      </c>
      <c r="Q2767" t="str">
        <f t="shared" si="217"/>
        <v>publishing</v>
      </c>
      <c r="R2767" t="str">
        <f t="shared" si="218"/>
        <v>children's books</v>
      </c>
      <c r="S2767">
        <f t="shared" si="219"/>
        <v>2012</v>
      </c>
    </row>
    <row r="2768" spans="1:19" ht="46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s="17">
        <f t="shared" si="215"/>
        <v>0.02</v>
      </c>
      <c r="G2768" t="s">
        <v>8220</v>
      </c>
      <c r="H2768" t="s">
        <v>8223</v>
      </c>
      <c r="I2768" t="s">
        <v>8245</v>
      </c>
      <c r="J2768">
        <v>1313078518</v>
      </c>
      <c r="K2768" s="10">
        <v>1310486518</v>
      </c>
      <c r="L2768" s="15">
        <f t="shared" si="216"/>
        <v>40736.668032407411</v>
      </c>
      <c r="M2768" t="b">
        <v>0</v>
      </c>
      <c r="N2768">
        <v>4</v>
      </c>
      <c r="O2768" t="b">
        <v>0</v>
      </c>
      <c r="P2768" t="s">
        <v>8302</v>
      </c>
      <c r="Q2768" t="str">
        <f t="shared" si="217"/>
        <v>publishing</v>
      </c>
      <c r="R2768" t="str">
        <f t="shared" si="218"/>
        <v>children's books</v>
      </c>
      <c r="S2768">
        <f t="shared" si="219"/>
        <v>2011</v>
      </c>
    </row>
    <row r="2769" spans="1:19" ht="46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s="17">
        <f t="shared" si="215"/>
        <v>8.5000000000000006E-3</v>
      </c>
      <c r="G2769" t="s">
        <v>8220</v>
      </c>
      <c r="H2769" t="s">
        <v>8228</v>
      </c>
      <c r="I2769" t="s">
        <v>8250</v>
      </c>
      <c r="J2769">
        <v>1439766050</v>
      </c>
      <c r="K2769" s="10">
        <v>1434582050</v>
      </c>
      <c r="L2769" s="15">
        <f t="shared" si="216"/>
        <v>42172.958912037036</v>
      </c>
      <c r="M2769" t="b">
        <v>0</v>
      </c>
      <c r="N2769">
        <v>3</v>
      </c>
      <c r="O2769" t="b">
        <v>0</v>
      </c>
      <c r="P2769" t="s">
        <v>8302</v>
      </c>
      <c r="Q2769" t="str">
        <f t="shared" si="217"/>
        <v>publishing</v>
      </c>
      <c r="R2769" t="str">
        <f t="shared" si="218"/>
        <v>children's books</v>
      </c>
      <c r="S2769">
        <f t="shared" si="219"/>
        <v>2015</v>
      </c>
    </row>
    <row r="2770" spans="1:19" ht="46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s="17">
        <f t="shared" si="215"/>
        <v>0.14314285714285716</v>
      </c>
      <c r="G2770" t="s">
        <v>8220</v>
      </c>
      <c r="H2770" t="s">
        <v>8223</v>
      </c>
      <c r="I2770" t="s">
        <v>8245</v>
      </c>
      <c r="J2770">
        <v>1333028723</v>
      </c>
      <c r="K2770" s="10">
        <v>1330440323</v>
      </c>
      <c r="L2770" s="15">
        <f t="shared" si="216"/>
        <v>40967.614849537036</v>
      </c>
      <c r="M2770" t="b">
        <v>0</v>
      </c>
      <c r="N2770">
        <v>34</v>
      </c>
      <c r="O2770" t="b">
        <v>0</v>
      </c>
      <c r="P2770" t="s">
        <v>8302</v>
      </c>
      <c r="Q2770" t="str">
        <f t="shared" si="217"/>
        <v>publishing</v>
      </c>
      <c r="R2770" t="str">
        <f t="shared" si="218"/>
        <v>children's books</v>
      </c>
      <c r="S2770">
        <f t="shared" si="219"/>
        <v>2012</v>
      </c>
    </row>
    <row r="2771" spans="1:19" ht="46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s="17">
        <f t="shared" si="215"/>
        <v>2.5000000000000001E-3</v>
      </c>
      <c r="G2771" t="s">
        <v>8220</v>
      </c>
      <c r="H2771" t="s">
        <v>8224</v>
      </c>
      <c r="I2771" t="s">
        <v>8246</v>
      </c>
      <c r="J2771">
        <v>1401997790</v>
      </c>
      <c r="K2771" s="10">
        <v>1397677790</v>
      </c>
      <c r="L2771" s="15">
        <f t="shared" si="216"/>
        <v>41745.826273148152</v>
      </c>
      <c r="M2771" t="b">
        <v>0</v>
      </c>
      <c r="N2771">
        <v>2</v>
      </c>
      <c r="O2771" t="b">
        <v>0</v>
      </c>
      <c r="P2771" t="s">
        <v>8302</v>
      </c>
      <c r="Q2771" t="str">
        <f t="shared" si="217"/>
        <v>publishing</v>
      </c>
      <c r="R2771" t="str">
        <f t="shared" si="218"/>
        <v>children's books</v>
      </c>
      <c r="S2771">
        <f t="shared" si="219"/>
        <v>2014</v>
      </c>
    </row>
    <row r="2772" spans="1:19" ht="46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s="17">
        <f t="shared" si="215"/>
        <v>0.1041125</v>
      </c>
      <c r="G2772" t="s">
        <v>8220</v>
      </c>
      <c r="H2772" t="s">
        <v>8223</v>
      </c>
      <c r="I2772" t="s">
        <v>8245</v>
      </c>
      <c r="J2772">
        <v>1395158130</v>
      </c>
      <c r="K2772" s="10">
        <v>1392569730</v>
      </c>
      <c r="L2772" s="15">
        <f t="shared" si="216"/>
        <v>41686.705208333333</v>
      </c>
      <c r="M2772" t="b">
        <v>0</v>
      </c>
      <c r="N2772">
        <v>33</v>
      </c>
      <c r="O2772" t="b">
        <v>0</v>
      </c>
      <c r="P2772" t="s">
        <v>8302</v>
      </c>
      <c r="Q2772" t="str">
        <f t="shared" si="217"/>
        <v>publishing</v>
      </c>
      <c r="R2772" t="str">
        <f t="shared" si="218"/>
        <v>children's books</v>
      </c>
      <c r="S2772">
        <f t="shared" si="219"/>
        <v>2014</v>
      </c>
    </row>
    <row r="2773" spans="1:19" ht="46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s="17">
        <f t="shared" si="215"/>
        <v>0</v>
      </c>
      <c r="G2773" t="s">
        <v>8220</v>
      </c>
      <c r="H2773" t="s">
        <v>8223</v>
      </c>
      <c r="I2773" t="s">
        <v>8245</v>
      </c>
      <c r="J2773">
        <v>1359738000</v>
      </c>
      <c r="K2773" s="10">
        <v>1355489140</v>
      </c>
      <c r="L2773" s="15">
        <f t="shared" si="216"/>
        <v>41257.531712962962</v>
      </c>
      <c r="M2773" t="b">
        <v>0</v>
      </c>
      <c r="N2773">
        <v>0</v>
      </c>
      <c r="O2773" t="b">
        <v>0</v>
      </c>
      <c r="P2773" t="s">
        <v>8302</v>
      </c>
      <c r="Q2773" t="str">
        <f t="shared" si="217"/>
        <v>publishing</v>
      </c>
      <c r="R2773" t="str">
        <f t="shared" si="218"/>
        <v>children's books</v>
      </c>
      <c r="S2773">
        <f t="shared" si="219"/>
        <v>2012</v>
      </c>
    </row>
    <row r="2774" spans="1:19" ht="46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s="17">
        <f t="shared" si="215"/>
        <v>0</v>
      </c>
      <c r="G2774" t="s">
        <v>8220</v>
      </c>
      <c r="H2774" t="s">
        <v>8223</v>
      </c>
      <c r="I2774" t="s">
        <v>8245</v>
      </c>
      <c r="J2774">
        <v>1381006294</v>
      </c>
      <c r="K2774" s="10">
        <v>1379710294</v>
      </c>
      <c r="L2774" s="15">
        <f t="shared" si="216"/>
        <v>41537.869143518517</v>
      </c>
      <c r="M2774" t="b">
        <v>0</v>
      </c>
      <c r="N2774">
        <v>0</v>
      </c>
      <c r="O2774" t="b">
        <v>0</v>
      </c>
      <c r="P2774" t="s">
        <v>8302</v>
      </c>
      <c r="Q2774" t="str">
        <f t="shared" si="217"/>
        <v>publishing</v>
      </c>
      <c r="R2774" t="str">
        <f t="shared" si="218"/>
        <v>children's books</v>
      </c>
      <c r="S2774">
        <f t="shared" si="219"/>
        <v>2013</v>
      </c>
    </row>
    <row r="2775" spans="1:19" ht="3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s="17">
        <f t="shared" si="215"/>
        <v>1.8867924528301887E-3</v>
      </c>
      <c r="G2775" t="s">
        <v>8220</v>
      </c>
      <c r="H2775" t="s">
        <v>8228</v>
      </c>
      <c r="I2775" t="s">
        <v>8250</v>
      </c>
      <c r="J2775">
        <v>1461530721</v>
      </c>
      <c r="K2775" s="10">
        <v>1460666721</v>
      </c>
      <c r="L2775" s="15">
        <f t="shared" si="216"/>
        <v>42474.86482638889</v>
      </c>
      <c r="M2775" t="b">
        <v>0</v>
      </c>
      <c r="N2775">
        <v>1</v>
      </c>
      <c r="O2775" t="b">
        <v>0</v>
      </c>
      <c r="P2775" t="s">
        <v>8302</v>
      </c>
      <c r="Q2775" t="str">
        <f t="shared" si="217"/>
        <v>publishing</v>
      </c>
      <c r="R2775" t="str">
        <f t="shared" si="218"/>
        <v>children's books</v>
      </c>
      <c r="S2775">
        <f t="shared" si="219"/>
        <v>2016</v>
      </c>
    </row>
    <row r="2776" spans="1:19" ht="46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s="17">
        <f t="shared" si="215"/>
        <v>0.14249999999999999</v>
      </c>
      <c r="G2776" t="s">
        <v>8220</v>
      </c>
      <c r="H2776" t="s">
        <v>8223</v>
      </c>
      <c r="I2776" t="s">
        <v>8245</v>
      </c>
      <c r="J2776">
        <v>1362711728</v>
      </c>
      <c r="K2776" s="10">
        <v>1360119728</v>
      </c>
      <c r="L2776" s="15">
        <f t="shared" si="216"/>
        <v>41311.126481481479</v>
      </c>
      <c r="M2776" t="b">
        <v>0</v>
      </c>
      <c r="N2776">
        <v>13</v>
      </c>
      <c r="O2776" t="b">
        <v>0</v>
      </c>
      <c r="P2776" t="s">
        <v>8302</v>
      </c>
      <c r="Q2776" t="str">
        <f t="shared" si="217"/>
        <v>publishing</v>
      </c>
      <c r="R2776" t="str">
        <f t="shared" si="218"/>
        <v>children's books</v>
      </c>
      <c r="S2776">
        <f t="shared" si="219"/>
        <v>2013</v>
      </c>
    </row>
    <row r="2777" spans="1:19" ht="46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s="17">
        <f t="shared" si="215"/>
        <v>0.03</v>
      </c>
      <c r="G2777" t="s">
        <v>8220</v>
      </c>
      <c r="H2777" t="s">
        <v>8223</v>
      </c>
      <c r="I2777" t="s">
        <v>8245</v>
      </c>
      <c r="J2777">
        <v>1323994754</v>
      </c>
      <c r="K2777" s="10">
        <v>1321402754</v>
      </c>
      <c r="L2777" s="15">
        <f t="shared" si="216"/>
        <v>40863.013356481482</v>
      </c>
      <c r="M2777" t="b">
        <v>0</v>
      </c>
      <c r="N2777">
        <v>2</v>
      </c>
      <c r="O2777" t="b">
        <v>0</v>
      </c>
      <c r="P2777" t="s">
        <v>8302</v>
      </c>
      <c r="Q2777" t="str">
        <f t="shared" si="217"/>
        <v>publishing</v>
      </c>
      <c r="R2777" t="str">
        <f t="shared" si="218"/>
        <v>children's books</v>
      </c>
      <c r="S2777">
        <f t="shared" si="219"/>
        <v>2011</v>
      </c>
    </row>
    <row r="2778" spans="1:19" ht="46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s="17">
        <f t="shared" si="215"/>
        <v>7.8809523809523815E-2</v>
      </c>
      <c r="G2778" t="s">
        <v>8220</v>
      </c>
      <c r="H2778" t="s">
        <v>8223</v>
      </c>
      <c r="I2778" t="s">
        <v>8245</v>
      </c>
      <c r="J2778">
        <v>1434092876</v>
      </c>
      <c r="K2778" s="10">
        <v>1431414476</v>
      </c>
      <c r="L2778" s="15">
        <f t="shared" si="216"/>
        <v>42136.297175925924</v>
      </c>
      <c r="M2778" t="b">
        <v>0</v>
      </c>
      <c r="N2778">
        <v>36</v>
      </c>
      <c r="O2778" t="b">
        <v>0</v>
      </c>
      <c r="P2778" t="s">
        <v>8302</v>
      </c>
      <c r="Q2778" t="str">
        <f t="shared" si="217"/>
        <v>publishing</v>
      </c>
      <c r="R2778" t="str">
        <f t="shared" si="218"/>
        <v>children's books</v>
      </c>
      <c r="S2778">
        <f t="shared" si="219"/>
        <v>2015</v>
      </c>
    </row>
    <row r="2779" spans="1:19" ht="46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s="17">
        <f t="shared" si="215"/>
        <v>3.3333333333333335E-3</v>
      </c>
      <c r="G2779" t="s">
        <v>8220</v>
      </c>
      <c r="H2779" t="s">
        <v>8223</v>
      </c>
      <c r="I2779" t="s">
        <v>8245</v>
      </c>
      <c r="J2779">
        <v>1437149004</v>
      </c>
      <c r="K2779" s="10">
        <v>1434557004</v>
      </c>
      <c r="L2779" s="15">
        <f t="shared" si="216"/>
        <v>42172.669027777782</v>
      </c>
      <c r="M2779" t="b">
        <v>0</v>
      </c>
      <c r="N2779">
        <v>1</v>
      </c>
      <c r="O2779" t="b">
        <v>0</v>
      </c>
      <c r="P2779" t="s">
        <v>8302</v>
      </c>
      <c r="Q2779" t="str">
        <f t="shared" si="217"/>
        <v>publishing</v>
      </c>
      <c r="R2779" t="str">
        <f t="shared" si="218"/>
        <v>children's books</v>
      </c>
      <c r="S2779">
        <f t="shared" si="219"/>
        <v>2015</v>
      </c>
    </row>
    <row r="2780" spans="1:19" ht="6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s="17">
        <f t="shared" si="215"/>
        <v>0.25545454545454543</v>
      </c>
      <c r="G2780" t="s">
        <v>8220</v>
      </c>
      <c r="H2780" t="s">
        <v>8223</v>
      </c>
      <c r="I2780" t="s">
        <v>8245</v>
      </c>
      <c r="J2780">
        <v>1409009306</v>
      </c>
      <c r="K2780" s="10">
        <v>1406417306</v>
      </c>
      <c r="L2780" s="15">
        <f t="shared" si="216"/>
        <v>41846.978078703702</v>
      </c>
      <c r="M2780" t="b">
        <v>0</v>
      </c>
      <c r="N2780">
        <v>15</v>
      </c>
      <c r="O2780" t="b">
        <v>0</v>
      </c>
      <c r="P2780" t="s">
        <v>8302</v>
      </c>
      <c r="Q2780" t="str">
        <f t="shared" si="217"/>
        <v>publishing</v>
      </c>
      <c r="R2780" t="str">
        <f t="shared" si="218"/>
        <v>children's books</v>
      </c>
      <c r="S2780">
        <f t="shared" si="219"/>
        <v>2014</v>
      </c>
    </row>
    <row r="2781" spans="1:19" ht="46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s="17">
        <f t="shared" si="215"/>
        <v>2.12E-2</v>
      </c>
      <c r="G2781" t="s">
        <v>8220</v>
      </c>
      <c r="H2781" t="s">
        <v>8223</v>
      </c>
      <c r="I2781" t="s">
        <v>8245</v>
      </c>
      <c r="J2781">
        <v>1448204621</v>
      </c>
      <c r="K2781" s="10">
        <v>1445609021</v>
      </c>
      <c r="L2781" s="15">
        <f t="shared" si="216"/>
        <v>42300.585891203707</v>
      </c>
      <c r="M2781" t="b">
        <v>0</v>
      </c>
      <c r="N2781">
        <v>1</v>
      </c>
      <c r="O2781" t="b">
        <v>0</v>
      </c>
      <c r="P2781" t="s">
        <v>8302</v>
      </c>
      <c r="Q2781" t="str">
        <f t="shared" si="217"/>
        <v>publishing</v>
      </c>
      <c r="R2781" t="str">
        <f t="shared" si="218"/>
        <v>children's books</v>
      </c>
      <c r="S2781">
        <f t="shared" si="219"/>
        <v>2015</v>
      </c>
    </row>
    <row r="2782" spans="1:19" ht="3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s="17">
        <f t="shared" si="215"/>
        <v>0</v>
      </c>
      <c r="G2782" t="s">
        <v>8220</v>
      </c>
      <c r="H2782" t="s">
        <v>8236</v>
      </c>
      <c r="I2782" t="s">
        <v>8248</v>
      </c>
      <c r="J2782">
        <v>1489142688</v>
      </c>
      <c r="K2782" s="10">
        <v>1486550688</v>
      </c>
      <c r="L2782" s="15">
        <f t="shared" si="216"/>
        <v>42774.447777777779</v>
      </c>
      <c r="M2782" t="b">
        <v>0</v>
      </c>
      <c r="N2782">
        <v>0</v>
      </c>
      <c r="O2782" t="b">
        <v>0</v>
      </c>
      <c r="P2782" t="s">
        <v>8302</v>
      </c>
      <c r="Q2782" t="str">
        <f t="shared" si="217"/>
        <v>publishing</v>
      </c>
      <c r="R2782" t="str">
        <f t="shared" si="218"/>
        <v>children's books</v>
      </c>
      <c r="S2782">
        <f t="shared" si="219"/>
        <v>2017</v>
      </c>
    </row>
    <row r="2783" spans="1:19" ht="3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s="17">
        <f t="shared" si="215"/>
        <v>1.0528</v>
      </c>
      <c r="G2783" t="s">
        <v>8218</v>
      </c>
      <c r="H2783" t="s">
        <v>8223</v>
      </c>
      <c r="I2783" t="s">
        <v>8245</v>
      </c>
      <c r="J2783">
        <v>1423724400</v>
      </c>
      <c r="K2783" s="10">
        <v>1421274954</v>
      </c>
      <c r="L2783" s="15">
        <f t="shared" si="216"/>
        <v>42018.94159722222</v>
      </c>
      <c r="M2783" t="b">
        <v>0</v>
      </c>
      <c r="N2783">
        <v>28</v>
      </c>
      <c r="O2783" t="b">
        <v>1</v>
      </c>
      <c r="P2783" t="s">
        <v>8269</v>
      </c>
      <c r="Q2783" t="str">
        <f t="shared" si="217"/>
        <v>theater</v>
      </c>
      <c r="R2783" t="str">
        <f t="shared" si="218"/>
        <v>plays</v>
      </c>
      <c r="S2783">
        <f t="shared" si="219"/>
        <v>2015</v>
      </c>
    </row>
    <row r="2784" spans="1:19" ht="3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s="17">
        <f t="shared" si="215"/>
        <v>1.2</v>
      </c>
      <c r="G2784" t="s">
        <v>8218</v>
      </c>
      <c r="H2784" t="s">
        <v>8223</v>
      </c>
      <c r="I2784" t="s">
        <v>8245</v>
      </c>
      <c r="J2784">
        <v>1424149140</v>
      </c>
      <c r="K2784" s="10">
        <v>1421964718</v>
      </c>
      <c r="L2784" s="15">
        <f t="shared" si="216"/>
        <v>42026.924976851849</v>
      </c>
      <c r="M2784" t="b">
        <v>0</v>
      </c>
      <c r="N2784">
        <v>18</v>
      </c>
      <c r="O2784" t="b">
        <v>1</v>
      </c>
      <c r="P2784" t="s">
        <v>8269</v>
      </c>
      <c r="Q2784" t="str">
        <f t="shared" si="217"/>
        <v>theater</v>
      </c>
      <c r="R2784" t="str">
        <f t="shared" si="218"/>
        <v>plays</v>
      </c>
      <c r="S2784">
        <f t="shared" si="219"/>
        <v>2015</v>
      </c>
    </row>
    <row r="2785" spans="1:19" ht="46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s="17">
        <f t="shared" si="215"/>
        <v>1.145</v>
      </c>
      <c r="G2785" t="s">
        <v>8218</v>
      </c>
      <c r="H2785" t="s">
        <v>8224</v>
      </c>
      <c r="I2785" t="s">
        <v>8246</v>
      </c>
      <c r="J2785">
        <v>1429793446</v>
      </c>
      <c r="K2785" s="10">
        <v>1428583846</v>
      </c>
      <c r="L2785" s="15">
        <f t="shared" si="216"/>
        <v>42103.535254629634</v>
      </c>
      <c r="M2785" t="b">
        <v>0</v>
      </c>
      <c r="N2785">
        <v>61</v>
      </c>
      <c r="O2785" t="b">
        <v>1</v>
      </c>
      <c r="P2785" t="s">
        <v>8269</v>
      </c>
      <c r="Q2785" t="str">
        <f t="shared" si="217"/>
        <v>theater</v>
      </c>
      <c r="R2785" t="str">
        <f t="shared" si="218"/>
        <v>plays</v>
      </c>
      <c r="S2785">
        <f t="shared" si="219"/>
        <v>2015</v>
      </c>
    </row>
    <row r="2786" spans="1:19" ht="46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s="17">
        <f t="shared" si="215"/>
        <v>1.19</v>
      </c>
      <c r="G2786" t="s">
        <v>8218</v>
      </c>
      <c r="H2786" t="s">
        <v>8223</v>
      </c>
      <c r="I2786" t="s">
        <v>8245</v>
      </c>
      <c r="J2786">
        <v>1414608843</v>
      </c>
      <c r="K2786" s="10">
        <v>1412794443</v>
      </c>
      <c r="L2786" s="15">
        <f t="shared" si="216"/>
        <v>41920.787534722222</v>
      </c>
      <c r="M2786" t="b">
        <v>0</v>
      </c>
      <c r="N2786">
        <v>108</v>
      </c>
      <c r="O2786" t="b">
        <v>1</v>
      </c>
      <c r="P2786" t="s">
        <v>8269</v>
      </c>
      <c r="Q2786" t="str">
        <f t="shared" si="217"/>
        <v>theater</v>
      </c>
      <c r="R2786" t="str">
        <f t="shared" si="218"/>
        <v>plays</v>
      </c>
      <c r="S2786">
        <f t="shared" si="219"/>
        <v>2014</v>
      </c>
    </row>
    <row r="2787" spans="1:19" ht="46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s="17">
        <f t="shared" si="215"/>
        <v>1.0468</v>
      </c>
      <c r="G2787" t="s">
        <v>8218</v>
      </c>
      <c r="H2787" t="s">
        <v>8223</v>
      </c>
      <c r="I2787" t="s">
        <v>8245</v>
      </c>
      <c r="J2787">
        <v>1470430800</v>
      </c>
      <c r="K2787" s="10">
        <v>1467865967</v>
      </c>
      <c r="L2787" s="15">
        <f t="shared" si="216"/>
        <v>42558.189432870371</v>
      </c>
      <c r="M2787" t="b">
        <v>0</v>
      </c>
      <c r="N2787">
        <v>142</v>
      </c>
      <c r="O2787" t="b">
        <v>1</v>
      </c>
      <c r="P2787" t="s">
        <v>8269</v>
      </c>
      <c r="Q2787" t="str">
        <f t="shared" si="217"/>
        <v>theater</v>
      </c>
      <c r="R2787" t="str">
        <f t="shared" si="218"/>
        <v>plays</v>
      </c>
      <c r="S2787">
        <f t="shared" si="219"/>
        <v>2016</v>
      </c>
    </row>
    <row r="2788" spans="1:19" ht="3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s="17">
        <f t="shared" si="215"/>
        <v>1.1783999999999999</v>
      </c>
      <c r="G2788" t="s">
        <v>8218</v>
      </c>
      <c r="H2788" t="s">
        <v>8224</v>
      </c>
      <c r="I2788" t="s">
        <v>8246</v>
      </c>
      <c r="J2788">
        <v>1404913180</v>
      </c>
      <c r="K2788" s="10">
        <v>1403703580</v>
      </c>
      <c r="L2788" s="15">
        <f t="shared" si="216"/>
        <v>41815.569212962961</v>
      </c>
      <c r="M2788" t="b">
        <v>0</v>
      </c>
      <c r="N2788">
        <v>74</v>
      </c>
      <c r="O2788" t="b">
        <v>1</v>
      </c>
      <c r="P2788" t="s">
        <v>8269</v>
      </c>
      <c r="Q2788" t="str">
        <f t="shared" si="217"/>
        <v>theater</v>
      </c>
      <c r="R2788" t="str">
        <f t="shared" si="218"/>
        <v>plays</v>
      </c>
      <c r="S2788">
        <f t="shared" si="219"/>
        <v>2014</v>
      </c>
    </row>
    <row r="2789" spans="1:19" ht="46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s="17">
        <f t="shared" si="215"/>
        <v>1.1970000000000001</v>
      </c>
      <c r="G2789" t="s">
        <v>8218</v>
      </c>
      <c r="H2789" t="s">
        <v>8223</v>
      </c>
      <c r="I2789" t="s">
        <v>8245</v>
      </c>
      <c r="J2789">
        <v>1405658752</v>
      </c>
      <c r="K2789" s="10">
        <v>1403066752</v>
      </c>
      <c r="L2789" s="15">
        <f t="shared" si="216"/>
        <v>41808.198518518519</v>
      </c>
      <c r="M2789" t="b">
        <v>0</v>
      </c>
      <c r="N2789">
        <v>38</v>
      </c>
      <c r="O2789" t="b">
        <v>1</v>
      </c>
      <c r="P2789" t="s">
        <v>8269</v>
      </c>
      <c r="Q2789" t="str">
        <f t="shared" si="217"/>
        <v>theater</v>
      </c>
      <c r="R2789" t="str">
        <f t="shared" si="218"/>
        <v>plays</v>
      </c>
      <c r="S2789">
        <f t="shared" si="219"/>
        <v>2014</v>
      </c>
    </row>
    <row r="2790" spans="1:19" ht="3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s="17">
        <f t="shared" si="215"/>
        <v>1.0249999999999999</v>
      </c>
      <c r="G2790" t="s">
        <v>8218</v>
      </c>
      <c r="H2790" t="s">
        <v>8223</v>
      </c>
      <c r="I2790" t="s">
        <v>8245</v>
      </c>
      <c r="J2790">
        <v>1469811043</v>
      </c>
      <c r="K2790" s="10">
        <v>1467219043</v>
      </c>
      <c r="L2790" s="15">
        <f t="shared" si="216"/>
        <v>42550.701886574076</v>
      </c>
      <c r="M2790" t="b">
        <v>0</v>
      </c>
      <c r="N2790">
        <v>20</v>
      </c>
      <c r="O2790" t="b">
        <v>1</v>
      </c>
      <c r="P2790" t="s">
        <v>8269</v>
      </c>
      <c r="Q2790" t="str">
        <f t="shared" si="217"/>
        <v>theater</v>
      </c>
      <c r="R2790" t="str">
        <f t="shared" si="218"/>
        <v>plays</v>
      </c>
      <c r="S2790">
        <f t="shared" si="219"/>
        <v>2016</v>
      </c>
    </row>
    <row r="2791" spans="1:19" ht="3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s="17">
        <f t="shared" si="215"/>
        <v>1.0116666666666667</v>
      </c>
      <c r="G2791" t="s">
        <v>8218</v>
      </c>
      <c r="H2791" t="s">
        <v>8223</v>
      </c>
      <c r="I2791" t="s">
        <v>8245</v>
      </c>
      <c r="J2791">
        <v>1426132800</v>
      </c>
      <c r="K2791" s="10">
        <v>1424477934</v>
      </c>
      <c r="L2791" s="15">
        <f t="shared" si="216"/>
        <v>42056.013124999998</v>
      </c>
      <c r="M2791" t="b">
        <v>0</v>
      </c>
      <c r="N2791">
        <v>24</v>
      </c>
      <c r="O2791" t="b">
        <v>1</v>
      </c>
      <c r="P2791" t="s">
        <v>8269</v>
      </c>
      <c r="Q2791" t="str">
        <f t="shared" si="217"/>
        <v>theater</v>
      </c>
      <c r="R2791" t="str">
        <f t="shared" si="218"/>
        <v>plays</v>
      </c>
      <c r="S2791">
        <f t="shared" si="219"/>
        <v>2015</v>
      </c>
    </row>
    <row r="2792" spans="1:19" ht="46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s="17">
        <f t="shared" si="215"/>
        <v>1.0533333333333332</v>
      </c>
      <c r="G2792" t="s">
        <v>8218</v>
      </c>
      <c r="H2792" t="s">
        <v>8223</v>
      </c>
      <c r="I2792" t="s">
        <v>8245</v>
      </c>
      <c r="J2792">
        <v>1423693903</v>
      </c>
      <c r="K2792" s="10">
        <v>1421101903</v>
      </c>
      <c r="L2792" s="15">
        <f t="shared" si="216"/>
        <v>42016.938692129625</v>
      </c>
      <c r="M2792" t="b">
        <v>0</v>
      </c>
      <c r="N2792">
        <v>66</v>
      </c>
      <c r="O2792" t="b">
        <v>1</v>
      </c>
      <c r="P2792" t="s">
        <v>8269</v>
      </c>
      <c r="Q2792" t="str">
        <f t="shared" si="217"/>
        <v>theater</v>
      </c>
      <c r="R2792" t="str">
        <f t="shared" si="218"/>
        <v>plays</v>
      </c>
      <c r="S2792">
        <f t="shared" si="219"/>
        <v>2015</v>
      </c>
    </row>
    <row r="2793" spans="1:19" ht="46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s="17">
        <f t="shared" si="215"/>
        <v>1.0249999999999999</v>
      </c>
      <c r="G2793" t="s">
        <v>8218</v>
      </c>
      <c r="H2793" t="s">
        <v>8223</v>
      </c>
      <c r="I2793" t="s">
        <v>8245</v>
      </c>
      <c r="J2793">
        <v>1473393600</v>
      </c>
      <c r="K2793" s="10">
        <v>1470778559</v>
      </c>
      <c r="L2793" s="15">
        <f t="shared" si="216"/>
        <v>42591.899988425925</v>
      </c>
      <c r="M2793" t="b">
        <v>0</v>
      </c>
      <c r="N2793">
        <v>28</v>
      </c>
      <c r="O2793" t="b">
        <v>1</v>
      </c>
      <c r="P2793" t="s">
        <v>8269</v>
      </c>
      <c r="Q2793" t="str">
        <f t="shared" si="217"/>
        <v>theater</v>
      </c>
      <c r="R2793" t="str">
        <f t="shared" si="218"/>
        <v>plays</v>
      </c>
      <c r="S2793">
        <f t="shared" si="219"/>
        <v>2016</v>
      </c>
    </row>
    <row r="2794" spans="1:19" ht="46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s="17">
        <f t="shared" si="215"/>
        <v>1.0760000000000001</v>
      </c>
      <c r="G2794" t="s">
        <v>8218</v>
      </c>
      <c r="H2794" t="s">
        <v>8223</v>
      </c>
      <c r="I2794" t="s">
        <v>8245</v>
      </c>
      <c r="J2794">
        <v>1439357559</v>
      </c>
      <c r="K2794" s="10">
        <v>1435469559</v>
      </c>
      <c r="L2794" s="15">
        <f t="shared" si="216"/>
        <v>42183.231006944443</v>
      </c>
      <c r="M2794" t="b">
        <v>0</v>
      </c>
      <c r="N2794">
        <v>24</v>
      </c>
      <c r="O2794" t="b">
        <v>1</v>
      </c>
      <c r="P2794" t="s">
        <v>8269</v>
      </c>
      <c r="Q2794" t="str">
        <f t="shared" si="217"/>
        <v>theater</v>
      </c>
      <c r="R2794" t="str">
        <f t="shared" si="218"/>
        <v>plays</v>
      </c>
      <c r="S2794">
        <f t="shared" si="219"/>
        <v>2015</v>
      </c>
    </row>
    <row r="2795" spans="1:19" ht="6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s="17">
        <f t="shared" si="215"/>
        <v>1.105675</v>
      </c>
      <c r="G2795" t="s">
        <v>8218</v>
      </c>
      <c r="H2795" t="s">
        <v>8225</v>
      </c>
      <c r="I2795" t="s">
        <v>8247</v>
      </c>
      <c r="J2795">
        <v>1437473005</v>
      </c>
      <c r="K2795" s="10">
        <v>1434881005</v>
      </c>
      <c r="L2795" s="15">
        <f t="shared" si="216"/>
        <v>42176.419039351851</v>
      </c>
      <c r="M2795" t="b">
        <v>0</v>
      </c>
      <c r="N2795">
        <v>73</v>
      </c>
      <c r="O2795" t="b">
        <v>1</v>
      </c>
      <c r="P2795" t="s">
        <v>8269</v>
      </c>
      <c r="Q2795" t="str">
        <f t="shared" si="217"/>
        <v>theater</v>
      </c>
      <c r="R2795" t="str">
        <f t="shared" si="218"/>
        <v>plays</v>
      </c>
      <c r="S2795">
        <f t="shared" si="219"/>
        <v>2015</v>
      </c>
    </row>
    <row r="2796" spans="1:19" ht="46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s="17">
        <f t="shared" si="215"/>
        <v>1.5</v>
      </c>
      <c r="G2796" t="s">
        <v>8218</v>
      </c>
      <c r="H2796" t="s">
        <v>8224</v>
      </c>
      <c r="I2796" t="s">
        <v>8246</v>
      </c>
      <c r="J2796">
        <v>1457031600</v>
      </c>
      <c r="K2796" s="10">
        <v>1455640559</v>
      </c>
      <c r="L2796" s="15">
        <f t="shared" si="216"/>
        <v>42416.691655092596</v>
      </c>
      <c r="M2796" t="b">
        <v>0</v>
      </c>
      <c r="N2796">
        <v>3</v>
      </c>
      <c r="O2796" t="b">
        <v>1</v>
      </c>
      <c r="P2796" t="s">
        <v>8269</v>
      </c>
      <c r="Q2796" t="str">
        <f t="shared" si="217"/>
        <v>theater</v>
      </c>
      <c r="R2796" t="str">
        <f t="shared" si="218"/>
        <v>plays</v>
      </c>
      <c r="S2796">
        <f t="shared" si="219"/>
        <v>2016</v>
      </c>
    </row>
    <row r="2797" spans="1:19" ht="46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s="17">
        <f t="shared" si="215"/>
        <v>1.0428571428571429</v>
      </c>
      <c r="G2797" t="s">
        <v>8218</v>
      </c>
      <c r="H2797" t="s">
        <v>8223</v>
      </c>
      <c r="I2797" t="s">
        <v>8245</v>
      </c>
      <c r="J2797">
        <v>1402095600</v>
      </c>
      <c r="K2797" s="10">
        <v>1400675841</v>
      </c>
      <c r="L2797" s="15">
        <f t="shared" si="216"/>
        <v>41780.525937500002</v>
      </c>
      <c r="M2797" t="b">
        <v>0</v>
      </c>
      <c r="N2797">
        <v>20</v>
      </c>
      <c r="O2797" t="b">
        <v>1</v>
      </c>
      <c r="P2797" t="s">
        <v>8269</v>
      </c>
      <c r="Q2797" t="str">
        <f t="shared" si="217"/>
        <v>theater</v>
      </c>
      <c r="R2797" t="str">
        <f t="shared" si="218"/>
        <v>plays</v>
      </c>
      <c r="S2797">
        <f t="shared" si="219"/>
        <v>2014</v>
      </c>
    </row>
    <row r="2798" spans="1:19" ht="46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s="17">
        <f t="shared" si="215"/>
        <v>1.155</v>
      </c>
      <c r="G2798" t="s">
        <v>8218</v>
      </c>
      <c r="H2798" t="s">
        <v>8224</v>
      </c>
      <c r="I2798" t="s">
        <v>8246</v>
      </c>
      <c r="J2798">
        <v>1404564028</v>
      </c>
      <c r="K2798" s="10">
        <v>1401972028</v>
      </c>
      <c r="L2798" s="15">
        <f t="shared" si="216"/>
        <v>41795.528101851851</v>
      </c>
      <c r="M2798" t="b">
        <v>0</v>
      </c>
      <c r="N2798">
        <v>21</v>
      </c>
      <c r="O2798" t="b">
        <v>1</v>
      </c>
      <c r="P2798" t="s">
        <v>8269</v>
      </c>
      <c r="Q2798" t="str">
        <f t="shared" si="217"/>
        <v>theater</v>
      </c>
      <c r="R2798" t="str">
        <f t="shared" si="218"/>
        <v>plays</v>
      </c>
      <c r="S2798">
        <f t="shared" si="219"/>
        <v>2014</v>
      </c>
    </row>
    <row r="2799" spans="1:19" ht="46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s="17">
        <f t="shared" si="215"/>
        <v>1.02645125</v>
      </c>
      <c r="G2799" t="s">
        <v>8218</v>
      </c>
      <c r="H2799" t="s">
        <v>8224</v>
      </c>
      <c r="I2799" t="s">
        <v>8246</v>
      </c>
      <c r="J2799">
        <v>1404858840</v>
      </c>
      <c r="K2799" s="10">
        <v>1402266840</v>
      </c>
      <c r="L2799" s="15">
        <f t="shared" si="216"/>
        <v>41798.94027777778</v>
      </c>
      <c r="M2799" t="b">
        <v>0</v>
      </c>
      <c r="N2799">
        <v>94</v>
      </c>
      <c r="O2799" t="b">
        <v>1</v>
      </c>
      <c r="P2799" t="s">
        <v>8269</v>
      </c>
      <c r="Q2799" t="str">
        <f t="shared" si="217"/>
        <v>theater</v>
      </c>
      <c r="R2799" t="str">
        <f t="shared" si="218"/>
        <v>plays</v>
      </c>
      <c r="S2799">
        <f t="shared" si="219"/>
        <v>2014</v>
      </c>
    </row>
    <row r="2800" spans="1:19" ht="46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s="17">
        <f t="shared" si="215"/>
        <v>1.014</v>
      </c>
      <c r="G2800" t="s">
        <v>8218</v>
      </c>
      <c r="H2800" t="s">
        <v>8224</v>
      </c>
      <c r="I2800" t="s">
        <v>8246</v>
      </c>
      <c r="J2800">
        <v>1438358400</v>
      </c>
      <c r="K2800" s="10">
        <v>1437063121</v>
      </c>
      <c r="L2800" s="15">
        <f t="shared" si="216"/>
        <v>42201.675011574072</v>
      </c>
      <c r="M2800" t="b">
        <v>0</v>
      </c>
      <c r="N2800">
        <v>139</v>
      </c>
      <c r="O2800" t="b">
        <v>1</v>
      </c>
      <c r="P2800" t="s">
        <v>8269</v>
      </c>
      <c r="Q2800" t="str">
        <f t="shared" si="217"/>
        <v>theater</v>
      </c>
      <c r="R2800" t="str">
        <f t="shared" si="218"/>
        <v>plays</v>
      </c>
      <c r="S2800">
        <f t="shared" si="219"/>
        <v>2015</v>
      </c>
    </row>
    <row r="2801" spans="1:19" ht="46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s="17">
        <f t="shared" si="215"/>
        <v>1.1663479999999999</v>
      </c>
      <c r="G2801" t="s">
        <v>8218</v>
      </c>
      <c r="H2801" t="s">
        <v>8224</v>
      </c>
      <c r="I2801" t="s">
        <v>8246</v>
      </c>
      <c r="J2801">
        <v>1466179200</v>
      </c>
      <c r="K2801" s="10">
        <v>1463466070</v>
      </c>
      <c r="L2801" s="15">
        <f t="shared" si="216"/>
        <v>42507.264699074076</v>
      </c>
      <c r="M2801" t="b">
        <v>0</v>
      </c>
      <c r="N2801">
        <v>130</v>
      </c>
      <c r="O2801" t="b">
        <v>1</v>
      </c>
      <c r="P2801" t="s">
        <v>8269</v>
      </c>
      <c r="Q2801" t="str">
        <f t="shared" si="217"/>
        <v>theater</v>
      </c>
      <c r="R2801" t="str">
        <f t="shared" si="218"/>
        <v>plays</v>
      </c>
      <c r="S2801">
        <f t="shared" si="219"/>
        <v>2016</v>
      </c>
    </row>
    <row r="2802" spans="1:19" ht="46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s="17">
        <f t="shared" si="215"/>
        <v>1.33</v>
      </c>
      <c r="G2802" t="s">
        <v>8218</v>
      </c>
      <c r="H2802" t="s">
        <v>8224</v>
      </c>
      <c r="I2802" t="s">
        <v>8246</v>
      </c>
      <c r="J2802">
        <v>1420377366</v>
      </c>
      <c r="K2802" s="10">
        <v>1415193366</v>
      </c>
      <c r="L2802" s="15">
        <f t="shared" si="216"/>
        <v>41948.552847222221</v>
      </c>
      <c r="M2802" t="b">
        <v>0</v>
      </c>
      <c r="N2802">
        <v>31</v>
      </c>
      <c r="O2802" t="b">
        <v>1</v>
      </c>
      <c r="P2802" t="s">
        <v>8269</v>
      </c>
      <c r="Q2802" t="str">
        <f t="shared" si="217"/>
        <v>theater</v>
      </c>
      <c r="R2802" t="str">
        <f t="shared" si="218"/>
        <v>plays</v>
      </c>
      <c r="S2802">
        <f t="shared" si="219"/>
        <v>2014</v>
      </c>
    </row>
    <row r="2803" spans="1:19" ht="46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s="17">
        <f t="shared" si="215"/>
        <v>1.3320000000000001</v>
      </c>
      <c r="G2803" t="s">
        <v>8218</v>
      </c>
      <c r="H2803" t="s">
        <v>8225</v>
      </c>
      <c r="I2803" t="s">
        <v>8247</v>
      </c>
      <c r="J2803">
        <v>1412938800</v>
      </c>
      <c r="K2803" s="10">
        <v>1411019409</v>
      </c>
      <c r="L2803" s="15">
        <f t="shared" si="216"/>
        <v>41900.243159722224</v>
      </c>
      <c r="M2803" t="b">
        <v>0</v>
      </c>
      <c r="N2803">
        <v>13</v>
      </c>
      <c r="O2803" t="b">
        <v>1</v>
      </c>
      <c r="P2803" t="s">
        <v>8269</v>
      </c>
      <c r="Q2803" t="str">
        <f t="shared" si="217"/>
        <v>theater</v>
      </c>
      <c r="R2803" t="str">
        <f t="shared" si="218"/>
        <v>plays</v>
      </c>
      <c r="S2803">
        <f t="shared" si="219"/>
        <v>2014</v>
      </c>
    </row>
    <row r="2804" spans="1:19" ht="46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s="17">
        <f t="shared" si="215"/>
        <v>1.0183333333333333</v>
      </c>
      <c r="G2804" t="s">
        <v>8218</v>
      </c>
      <c r="H2804" t="s">
        <v>8224</v>
      </c>
      <c r="I2804" t="s">
        <v>8246</v>
      </c>
      <c r="J2804">
        <v>1438875107</v>
      </c>
      <c r="K2804" s="10">
        <v>1436283107</v>
      </c>
      <c r="L2804" s="15">
        <f t="shared" si="216"/>
        <v>42192.64707175926</v>
      </c>
      <c r="M2804" t="b">
        <v>0</v>
      </c>
      <c r="N2804">
        <v>90</v>
      </c>
      <c r="O2804" t="b">
        <v>1</v>
      </c>
      <c r="P2804" t="s">
        <v>8269</v>
      </c>
      <c r="Q2804" t="str">
        <f t="shared" si="217"/>
        <v>theater</v>
      </c>
      <c r="R2804" t="str">
        <f t="shared" si="218"/>
        <v>plays</v>
      </c>
      <c r="S2804">
        <f t="shared" si="219"/>
        <v>2015</v>
      </c>
    </row>
    <row r="2805" spans="1:19" ht="46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s="17">
        <f t="shared" si="215"/>
        <v>1.2795000000000001</v>
      </c>
      <c r="G2805" t="s">
        <v>8218</v>
      </c>
      <c r="H2805" t="s">
        <v>8223</v>
      </c>
      <c r="I2805" t="s">
        <v>8245</v>
      </c>
      <c r="J2805">
        <v>1437004800</v>
      </c>
      <c r="K2805" s="10">
        <v>1433295276</v>
      </c>
      <c r="L2805" s="15">
        <f t="shared" si="216"/>
        <v>42158.065694444449</v>
      </c>
      <c r="M2805" t="b">
        <v>0</v>
      </c>
      <c r="N2805">
        <v>141</v>
      </c>
      <c r="O2805" t="b">
        <v>1</v>
      </c>
      <c r="P2805" t="s">
        <v>8269</v>
      </c>
      <c r="Q2805" t="str">
        <f t="shared" si="217"/>
        <v>theater</v>
      </c>
      <c r="R2805" t="str">
        <f t="shared" si="218"/>
        <v>plays</v>
      </c>
      <c r="S2805">
        <f t="shared" si="219"/>
        <v>2015</v>
      </c>
    </row>
    <row r="2806" spans="1:19" ht="46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s="17">
        <f t="shared" si="215"/>
        <v>1.1499999999999999</v>
      </c>
      <c r="G2806" t="s">
        <v>8218</v>
      </c>
      <c r="H2806" t="s">
        <v>8224</v>
      </c>
      <c r="I2806" t="s">
        <v>8246</v>
      </c>
      <c r="J2806">
        <v>1411987990</v>
      </c>
      <c r="K2806" s="10">
        <v>1409395990</v>
      </c>
      <c r="L2806" s="15">
        <f t="shared" si="216"/>
        <v>41881.453587962962</v>
      </c>
      <c r="M2806" t="b">
        <v>0</v>
      </c>
      <c r="N2806">
        <v>23</v>
      </c>
      <c r="O2806" t="b">
        <v>1</v>
      </c>
      <c r="P2806" t="s">
        <v>8269</v>
      </c>
      <c r="Q2806" t="str">
        <f t="shared" si="217"/>
        <v>theater</v>
      </c>
      <c r="R2806" t="str">
        <f t="shared" si="218"/>
        <v>plays</v>
      </c>
      <c r="S2806">
        <f t="shared" si="219"/>
        <v>2014</v>
      </c>
    </row>
    <row r="2807" spans="1:19" ht="6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s="17">
        <f t="shared" si="215"/>
        <v>1.1000000000000001</v>
      </c>
      <c r="G2807" t="s">
        <v>8218</v>
      </c>
      <c r="H2807" t="s">
        <v>8224</v>
      </c>
      <c r="I2807" t="s">
        <v>8246</v>
      </c>
      <c r="J2807">
        <v>1440245273</v>
      </c>
      <c r="K2807" s="10">
        <v>1438085273</v>
      </c>
      <c r="L2807" s="15">
        <f t="shared" si="216"/>
        <v>42213.505474537036</v>
      </c>
      <c r="M2807" t="b">
        <v>0</v>
      </c>
      <c r="N2807">
        <v>18</v>
      </c>
      <c r="O2807" t="b">
        <v>1</v>
      </c>
      <c r="P2807" t="s">
        <v>8269</v>
      </c>
      <c r="Q2807" t="str">
        <f t="shared" si="217"/>
        <v>theater</v>
      </c>
      <c r="R2807" t="str">
        <f t="shared" si="218"/>
        <v>plays</v>
      </c>
      <c r="S2807">
        <f t="shared" si="219"/>
        <v>2015</v>
      </c>
    </row>
    <row r="2808" spans="1:19" ht="46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s="17">
        <f t="shared" si="215"/>
        <v>1.121</v>
      </c>
      <c r="G2808" t="s">
        <v>8218</v>
      </c>
      <c r="H2808" t="s">
        <v>8224</v>
      </c>
      <c r="I2808" t="s">
        <v>8246</v>
      </c>
      <c r="J2808">
        <v>1438772400</v>
      </c>
      <c r="K2808" s="10">
        <v>1435645490</v>
      </c>
      <c r="L2808" s="15">
        <f t="shared" si="216"/>
        <v>42185.267245370371</v>
      </c>
      <c r="M2808" t="b">
        <v>0</v>
      </c>
      <c r="N2808">
        <v>76</v>
      </c>
      <c r="O2808" t="b">
        <v>1</v>
      </c>
      <c r="P2808" t="s">
        <v>8269</v>
      </c>
      <c r="Q2808" t="str">
        <f t="shared" si="217"/>
        <v>theater</v>
      </c>
      <c r="R2808" t="str">
        <f t="shared" si="218"/>
        <v>plays</v>
      </c>
      <c r="S2808">
        <f t="shared" si="219"/>
        <v>2015</v>
      </c>
    </row>
    <row r="2809" spans="1:19" ht="16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s="17">
        <f t="shared" si="215"/>
        <v>1.26</v>
      </c>
      <c r="G2809" t="s">
        <v>8218</v>
      </c>
      <c r="H2809" t="s">
        <v>8223</v>
      </c>
      <c r="I2809" t="s">
        <v>8245</v>
      </c>
      <c r="J2809">
        <v>1435611438</v>
      </c>
      <c r="K2809" s="10">
        <v>1433019438</v>
      </c>
      <c r="L2809" s="15">
        <f t="shared" si="216"/>
        <v>42154.873124999998</v>
      </c>
      <c r="M2809" t="b">
        <v>0</v>
      </c>
      <c r="N2809">
        <v>93</v>
      </c>
      <c r="O2809" t="b">
        <v>1</v>
      </c>
      <c r="P2809" t="s">
        <v>8269</v>
      </c>
      <c r="Q2809" t="str">
        <f t="shared" si="217"/>
        <v>theater</v>
      </c>
      <c r="R2809" t="str">
        <f t="shared" si="218"/>
        <v>plays</v>
      </c>
      <c r="S2809">
        <f t="shared" si="219"/>
        <v>2015</v>
      </c>
    </row>
    <row r="2810" spans="1:19" ht="46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s="17">
        <f t="shared" si="215"/>
        <v>1.0024444444444445</v>
      </c>
      <c r="G2810" t="s">
        <v>8218</v>
      </c>
      <c r="H2810" t="s">
        <v>8223</v>
      </c>
      <c r="I2810" t="s">
        <v>8245</v>
      </c>
      <c r="J2810">
        <v>1440274735</v>
      </c>
      <c r="K2810" s="10">
        <v>1437682735</v>
      </c>
      <c r="L2810" s="15">
        <f t="shared" si="216"/>
        <v>42208.84646990741</v>
      </c>
      <c r="M2810" t="b">
        <v>0</v>
      </c>
      <c r="N2810">
        <v>69</v>
      </c>
      <c r="O2810" t="b">
        <v>1</v>
      </c>
      <c r="P2810" t="s">
        <v>8269</v>
      </c>
      <c r="Q2810" t="str">
        <f t="shared" si="217"/>
        <v>theater</v>
      </c>
      <c r="R2810" t="str">
        <f t="shared" si="218"/>
        <v>plays</v>
      </c>
      <c r="S2810">
        <f t="shared" si="219"/>
        <v>2015</v>
      </c>
    </row>
    <row r="2811" spans="1:19" ht="46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s="17">
        <f t="shared" si="215"/>
        <v>1.024</v>
      </c>
      <c r="G2811" t="s">
        <v>8218</v>
      </c>
      <c r="H2811" t="s">
        <v>8223</v>
      </c>
      <c r="I2811" t="s">
        <v>8245</v>
      </c>
      <c r="J2811">
        <v>1459348740</v>
      </c>
      <c r="K2811" s="10">
        <v>1458647725</v>
      </c>
      <c r="L2811" s="15">
        <f t="shared" si="216"/>
        <v>42451.496817129635</v>
      </c>
      <c r="M2811" t="b">
        <v>0</v>
      </c>
      <c r="N2811">
        <v>21</v>
      </c>
      <c r="O2811" t="b">
        <v>1</v>
      </c>
      <c r="P2811" t="s">
        <v>8269</v>
      </c>
      <c r="Q2811" t="str">
        <f t="shared" si="217"/>
        <v>theater</v>
      </c>
      <c r="R2811" t="str">
        <f t="shared" si="218"/>
        <v>plays</v>
      </c>
      <c r="S2811">
        <f t="shared" si="219"/>
        <v>2016</v>
      </c>
    </row>
    <row r="2812" spans="1:19" ht="46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s="17">
        <f t="shared" si="215"/>
        <v>1.0820000000000001</v>
      </c>
      <c r="G2812" t="s">
        <v>8218</v>
      </c>
      <c r="H2812" t="s">
        <v>8223</v>
      </c>
      <c r="I2812" t="s">
        <v>8245</v>
      </c>
      <c r="J2812">
        <v>1401595140</v>
      </c>
      <c r="K2812" s="10">
        <v>1398828064</v>
      </c>
      <c r="L2812" s="15">
        <f t="shared" si="216"/>
        <v>41759.13962962963</v>
      </c>
      <c r="M2812" t="b">
        <v>0</v>
      </c>
      <c r="N2812">
        <v>57</v>
      </c>
      <c r="O2812" t="b">
        <v>1</v>
      </c>
      <c r="P2812" t="s">
        <v>8269</v>
      </c>
      <c r="Q2812" t="str">
        <f t="shared" si="217"/>
        <v>theater</v>
      </c>
      <c r="R2812" t="str">
        <f t="shared" si="218"/>
        <v>plays</v>
      </c>
      <c r="S2812">
        <f t="shared" si="219"/>
        <v>2014</v>
      </c>
    </row>
    <row r="2813" spans="1:19" ht="46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s="17">
        <f t="shared" si="215"/>
        <v>1.0026999999999999</v>
      </c>
      <c r="G2813" t="s">
        <v>8218</v>
      </c>
      <c r="H2813" t="s">
        <v>8224</v>
      </c>
      <c r="I2813" t="s">
        <v>8246</v>
      </c>
      <c r="J2813">
        <v>1424692503</v>
      </c>
      <c r="K2813" s="10">
        <v>1422100503</v>
      </c>
      <c r="L2813" s="15">
        <f t="shared" si="216"/>
        <v>42028.496562500004</v>
      </c>
      <c r="M2813" t="b">
        <v>0</v>
      </c>
      <c r="N2813">
        <v>108</v>
      </c>
      <c r="O2813" t="b">
        <v>1</v>
      </c>
      <c r="P2813" t="s">
        <v>8269</v>
      </c>
      <c r="Q2813" t="str">
        <f t="shared" si="217"/>
        <v>theater</v>
      </c>
      <c r="R2813" t="str">
        <f t="shared" si="218"/>
        <v>plays</v>
      </c>
      <c r="S2813">
        <f t="shared" si="219"/>
        <v>2015</v>
      </c>
    </row>
    <row r="2814" spans="1:19" ht="46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s="17">
        <f t="shared" si="215"/>
        <v>1.133</v>
      </c>
      <c r="G2814" t="s">
        <v>8218</v>
      </c>
      <c r="H2814" t="s">
        <v>8228</v>
      </c>
      <c r="I2814" t="s">
        <v>8250</v>
      </c>
      <c r="J2814">
        <v>1428292800</v>
      </c>
      <c r="K2814" s="10">
        <v>1424368298</v>
      </c>
      <c r="L2814" s="15">
        <f t="shared" si="216"/>
        <v>42054.74418981481</v>
      </c>
      <c r="M2814" t="b">
        <v>0</v>
      </c>
      <c r="N2814">
        <v>83</v>
      </c>
      <c r="O2814" t="b">
        <v>1</v>
      </c>
      <c r="P2814" t="s">
        <v>8269</v>
      </c>
      <c r="Q2814" t="str">
        <f t="shared" si="217"/>
        <v>theater</v>
      </c>
      <c r="R2814" t="str">
        <f t="shared" si="218"/>
        <v>plays</v>
      </c>
      <c r="S2814">
        <f t="shared" si="219"/>
        <v>2015</v>
      </c>
    </row>
    <row r="2815" spans="1:19" ht="46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s="17">
        <f t="shared" si="215"/>
        <v>1.2757571428571428</v>
      </c>
      <c r="G2815" t="s">
        <v>8218</v>
      </c>
      <c r="H2815" t="s">
        <v>8223</v>
      </c>
      <c r="I2815" t="s">
        <v>8245</v>
      </c>
      <c r="J2815">
        <v>1481737761</v>
      </c>
      <c r="K2815" s="10">
        <v>1479577761</v>
      </c>
      <c r="L2815" s="15">
        <f t="shared" si="216"/>
        <v>42693.742604166662</v>
      </c>
      <c r="M2815" t="b">
        <v>0</v>
      </c>
      <c r="N2815">
        <v>96</v>
      </c>
      <c r="O2815" t="b">
        <v>1</v>
      </c>
      <c r="P2815" t="s">
        <v>8269</v>
      </c>
      <c r="Q2815" t="str">
        <f t="shared" si="217"/>
        <v>theater</v>
      </c>
      <c r="R2815" t="str">
        <f t="shared" si="218"/>
        <v>plays</v>
      </c>
      <c r="S2815">
        <f t="shared" si="219"/>
        <v>2016</v>
      </c>
    </row>
    <row r="2816" spans="1:19" ht="46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s="17">
        <f t="shared" si="215"/>
        <v>1.0773333333333333</v>
      </c>
      <c r="G2816" t="s">
        <v>8218</v>
      </c>
      <c r="H2816" t="s">
        <v>8224</v>
      </c>
      <c r="I2816" t="s">
        <v>8246</v>
      </c>
      <c r="J2816">
        <v>1431164115</v>
      </c>
      <c r="K2816" s="10">
        <v>1428572115</v>
      </c>
      <c r="L2816" s="15">
        <f t="shared" si="216"/>
        <v>42103.399479166663</v>
      </c>
      <c r="M2816" t="b">
        <v>0</v>
      </c>
      <c r="N2816">
        <v>64</v>
      </c>
      <c r="O2816" t="b">
        <v>1</v>
      </c>
      <c r="P2816" t="s">
        <v>8269</v>
      </c>
      <c r="Q2816" t="str">
        <f t="shared" si="217"/>
        <v>theater</v>
      </c>
      <c r="R2816" t="str">
        <f t="shared" si="218"/>
        <v>plays</v>
      </c>
      <c r="S2816">
        <f t="shared" si="219"/>
        <v>2015</v>
      </c>
    </row>
    <row r="2817" spans="1:19" ht="46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s="17">
        <f t="shared" si="215"/>
        <v>2.42</v>
      </c>
      <c r="G2817" t="s">
        <v>8218</v>
      </c>
      <c r="H2817" t="s">
        <v>8228</v>
      </c>
      <c r="I2817" t="s">
        <v>8250</v>
      </c>
      <c r="J2817">
        <v>1470595109</v>
      </c>
      <c r="K2817" s="10">
        <v>1468003109</v>
      </c>
      <c r="L2817" s="15">
        <f t="shared" si="216"/>
        <v>42559.776724537034</v>
      </c>
      <c r="M2817" t="b">
        <v>0</v>
      </c>
      <c r="N2817">
        <v>14</v>
      </c>
      <c r="O2817" t="b">
        <v>1</v>
      </c>
      <c r="P2817" t="s">
        <v>8269</v>
      </c>
      <c r="Q2817" t="str">
        <f t="shared" si="217"/>
        <v>theater</v>
      </c>
      <c r="R2817" t="str">
        <f t="shared" si="218"/>
        <v>plays</v>
      </c>
      <c r="S2817">
        <f t="shared" si="219"/>
        <v>2016</v>
      </c>
    </row>
    <row r="2818" spans="1:19" ht="46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s="17">
        <f t="shared" si="215"/>
        <v>1.4156666666666666</v>
      </c>
      <c r="G2818" t="s">
        <v>8218</v>
      </c>
      <c r="H2818" t="s">
        <v>8224</v>
      </c>
      <c r="I2818" t="s">
        <v>8246</v>
      </c>
      <c r="J2818">
        <v>1438531200</v>
      </c>
      <c r="K2818" s="10">
        <v>1435921992</v>
      </c>
      <c r="L2818" s="15">
        <f t="shared" si="216"/>
        <v>42188.467499999999</v>
      </c>
      <c r="M2818" t="b">
        <v>0</v>
      </c>
      <c r="N2818">
        <v>169</v>
      </c>
      <c r="O2818" t="b">
        <v>1</v>
      </c>
      <c r="P2818" t="s">
        <v>8269</v>
      </c>
      <c r="Q2818" t="str">
        <f t="shared" si="217"/>
        <v>theater</v>
      </c>
      <c r="R2818" t="str">
        <f t="shared" si="218"/>
        <v>plays</v>
      </c>
      <c r="S2818">
        <f t="shared" si="219"/>
        <v>2015</v>
      </c>
    </row>
    <row r="2819" spans="1:19" ht="46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s="17">
        <f t="shared" ref="F2819:F2882" si="220">E2819/D2819</f>
        <v>1.3</v>
      </c>
      <c r="G2819" t="s">
        <v>8218</v>
      </c>
      <c r="H2819" t="s">
        <v>8224</v>
      </c>
      <c r="I2819" t="s">
        <v>8246</v>
      </c>
      <c r="J2819">
        <v>1425136462</v>
      </c>
      <c r="K2819" s="10">
        <v>1421680462</v>
      </c>
      <c r="L2819" s="15">
        <f t="shared" ref="L2819:L2882" si="221">(K2819/86400)+ DATE(1970,1,1)</f>
        <v>42023.634976851856</v>
      </c>
      <c r="M2819" t="b">
        <v>0</v>
      </c>
      <c r="N2819">
        <v>33</v>
      </c>
      <c r="O2819" t="b">
        <v>1</v>
      </c>
      <c r="P2819" t="s">
        <v>8269</v>
      </c>
      <c r="Q2819" t="str">
        <f t="shared" ref="Q2819:Q2882" si="222">LEFT(P2819, SEARCH("/",P2819)-1)</f>
        <v>theater</v>
      </c>
      <c r="R2819" t="str">
        <f t="shared" ref="R2819:R2882" si="223">RIGHT(P2819,LEN(P2819)-FIND("/",P2819))</f>
        <v>plays</v>
      </c>
      <c r="S2819">
        <f t="shared" ref="S2819:S2882" si="224">YEAR(L2819)</f>
        <v>2015</v>
      </c>
    </row>
    <row r="2820" spans="1:19" ht="46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s="17">
        <f t="shared" si="220"/>
        <v>1.0603</v>
      </c>
      <c r="G2820" t="s">
        <v>8218</v>
      </c>
      <c r="H2820" t="s">
        <v>8223</v>
      </c>
      <c r="I2820" t="s">
        <v>8245</v>
      </c>
      <c r="J2820">
        <v>1443018086</v>
      </c>
      <c r="K2820" s="10">
        <v>1441290086</v>
      </c>
      <c r="L2820" s="15">
        <f t="shared" si="221"/>
        <v>42250.598217592589</v>
      </c>
      <c r="M2820" t="b">
        <v>0</v>
      </c>
      <c r="N2820">
        <v>102</v>
      </c>
      <c r="O2820" t="b">
        <v>1</v>
      </c>
      <c r="P2820" t="s">
        <v>8269</v>
      </c>
      <c r="Q2820" t="str">
        <f t="shared" si="222"/>
        <v>theater</v>
      </c>
      <c r="R2820" t="str">
        <f t="shared" si="223"/>
        <v>plays</v>
      </c>
      <c r="S2820">
        <f t="shared" si="224"/>
        <v>2015</v>
      </c>
    </row>
    <row r="2821" spans="1:19" ht="46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s="17">
        <f t="shared" si="220"/>
        <v>1.048</v>
      </c>
      <c r="G2821" t="s">
        <v>8218</v>
      </c>
      <c r="H2821" t="s">
        <v>8224</v>
      </c>
      <c r="I2821" t="s">
        <v>8246</v>
      </c>
      <c r="J2821">
        <v>1434285409</v>
      </c>
      <c r="K2821" s="10">
        <v>1431693409</v>
      </c>
      <c r="L2821" s="15">
        <f t="shared" si="221"/>
        <v>42139.525567129633</v>
      </c>
      <c r="M2821" t="b">
        <v>0</v>
      </c>
      <c r="N2821">
        <v>104</v>
      </c>
      <c r="O2821" t="b">
        <v>1</v>
      </c>
      <c r="P2821" t="s">
        <v>8269</v>
      </c>
      <c r="Q2821" t="str">
        <f t="shared" si="222"/>
        <v>theater</v>
      </c>
      <c r="R2821" t="str">
        <f t="shared" si="223"/>
        <v>plays</v>
      </c>
      <c r="S2821">
        <f t="shared" si="224"/>
        <v>2015</v>
      </c>
    </row>
    <row r="2822" spans="1:19" ht="46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s="17">
        <f t="shared" si="220"/>
        <v>1.36</v>
      </c>
      <c r="G2822" t="s">
        <v>8218</v>
      </c>
      <c r="H2822" t="s">
        <v>8224</v>
      </c>
      <c r="I2822" t="s">
        <v>8246</v>
      </c>
      <c r="J2822">
        <v>1456444800</v>
      </c>
      <c r="K2822" s="10">
        <v>1454337589</v>
      </c>
      <c r="L2822" s="15">
        <f t="shared" si="221"/>
        <v>42401.610983796301</v>
      </c>
      <c r="M2822" t="b">
        <v>0</v>
      </c>
      <c r="N2822">
        <v>20</v>
      </c>
      <c r="O2822" t="b">
        <v>1</v>
      </c>
      <c r="P2822" t="s">
        <v>8269</v>
      </c>
      <c r="Q2822" t="str">
        <f t="shared" si="222"/>
        <v>theater</v>
      </c>
      <c r="R2822" t="str">
        <f t="shared" si="223"/>
        <v>plays</v>
      </c>
      <c r="S2822">
        <f t="shared" si="224"/>
        <v>2016</v>
      </c>
    </row>
    <row r="2823" spans="1:19" ht="46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s="17">
        <f t="shared" si="220"/>
        <v>1</v>
      </c>
      <c r="G2823" t="s">
        <v>8218</v>
      </c>
      <c r="H2823" t="s">
        <v>8224</v>
      </c>
      <c r="I2823" t="s">
        <v>8246</v>
      </c>
      <c r="J2823">
        <v>1411510135</v>
      </c>
      <c r="K2823" s="10">
        <v>1408918135</v>
      </c>
      <c r="L2823" s="15">
        <f t="shared" si="221"/>
        <v>41875.922858796301</v>
      </c>
      <c r="M2823" t="b">
        <v>0</v>
      </c>
      <c r="N2823">
        <v>35</v>
      </c>
      <c r="O2823" t="b">
        <v>1</v>
      </c>
      <c r="P2823" t="s">
        <v>8269</v>
      </c>
      <c r="Q2823" t="str">
        <f t="shared" si="222"/>
        <v>theater</v>
      </c>
      <c r="R2823" t="str">
        <f t="shared" si="223"/>
        <v>plays</v>
      </c>
      <c r="S2823">
        <f t="shared" si="224"/>
        <v>2014</v>
      </c>
    </row>
    <row r="2824" spans="1:19" ht="46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s="17">
        <f t="shared" si="220"/>
        <v>1</v>
      </c>
      <c r="G2824" t="s">
        <v>8218</v>
      </c>
      <c r="H2824" t="s">
        <v>8223</v>
      </c>
      <c r="I2824" t="s">
        <v>8245</v>
      </c>
      <c r="J2824">
        <v>1427469892</v>
      </c>
      <c r="K2824" s="10">
        <v>1424881492</v>
      </c>
      <c r="L2824" s="15">
        <f t="shared" si="221"/>
        <v>42060.683935185181</v>
      </c>
      <c r="M2824" t="b">
        <v>0</v>
      </c>
      <c r="N2824">
        <v>94</v>
      </c>
      <c r="O2824" t="b">
        <v>1</v>
      </c>
      <c r="P2824" t="s">
        <v>8269</v>
      </c>
      <c r="Q2824" t="str">
        <f t="shared" si="222"/>
        <v>theater</v>
      </c>
      <c r="R2824" t="str">
        <f t="shared" si="223"/>
        <v>plays</v>
      </c>
      <c r="S2824">
        <f t="shared" si="224"/>
        <v>2015</v>
      </c>
    </row>
    <row r="2825" spans="1:19" ht="46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s="17">
        <f t="shared" si="220"/>
        <v>1.24</v>
      </c>
      <c r="G2825" t="s">
        <v>8218</v>
      </c>
      <c r="H2825" t="s">
        <v>8224</v>
      </c>
      <c r="I2825" t="s">
        <v>8246</v>
      </c>
      <c r="J2825">
        <v>1427842740</v>
      </c>
      <c r="K2825" s="10">
        <v>1425428206</v>
      </c>
      <c r="L2825" s="15">
        <f t="shared" si="221"/>
        <v>42067.011643518519</v>
      </c>
      <c r="M2825" t="b">
        <v>0</v>
      </c>
      <c r="N2825">
        <v>14</v>
      </c>
      <c r="O2825" t="b">
        <v>1</v>
      </c>
      <c r="P2825" t="s">
        <v>8269</v>
      </c>
      <c r="Q2825" t="str">
        <f t="shared" si="222"/>
        <v>theater</v>
      </c>
      <c r="R2825" t="str">
        <f t="shared" si="223"/>
        <v>plays</v>
      </c>
      <c r="S2825">
        <f t="shared" si="224"/>
        <v>2015</v>
      </c>
    </row>
    <row r="2826" spans="1:19" ht="3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s="17">
        <f t="shared" si="220"/>
        <v>1.1692307692307693</v>
      </c>
      <c r="G2826" t="s">
        <v>8218</v>
      </c>
      <c r="H2826" t="s">
        <v>8223</v>
      </c>
      <c r="I2826" t="s">
        <v>8245</v>
      </c>
      <c r="J2826">
        <v>1434159780</v>
      </c>
      <c r="K2826" s="10">
        <v>1431412196</v>
      </c>
      <c r="L2826" s="15">
        <f t="shared" si="221"/>
        <v>42136.270787037036</v>
      </c>
      <c r="M2826" t="b">
        <v>0</v>
      </c>
      <c r="N2826">
        <v>15</v>
      </c>
      <c r="O2826" t="b">
        <v>1</v>
      </c>
      <c r="P2826" t="s">
        <v>8269</v>
      </c>
      <c r="Q2826" t="str">
        <f t="shared" si="222"/>
        <v>theater</v>
      </c>
      <c r="R2826" t="str">
        <f t="shared" si="223"/>
        <v>plays</v>
      </c>
      <c r="S2826">
        <f t="shared" si="224"/>
        <v>2015</v>
      </c>
    </row>
    <row r="2827" spans="1:19" ht="46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s="17">
        <f t="shared" si="220"/>
        <v>1.0333333333333334</v>
      </c>
      <c r="G2827" t="s">
        <v>8218</v>
      </c>
      <c r="H2827" t="s">
        <v>8224</v>
      </c>
      <c r="I2827" t="s">
        <v>8246</v>
      </c>
      <c r="J2827">
        <v>1449255686</v>
      </c>
      <c r="K2827" s="10">
        <v>1446663686</v>
      </c>
      <c r="L2827" s="15">
        <f t="shared" si="221"/>
        <v>42312.792662037042</v>
      </c>
      <c r="M2827" t="b">
        <v>0</v>
      </c>
      <c r="N2827">
        <v>51</v>
      </c>
      <c r="O2827" t="b">
        <v>1</v>
      </c>
      <c r="P2827" t="s">
        <v>8269</v>
      </c>
      <c r="Q2827" t="str">
        <f t="shared" si="222"/>
        <v>theater</v>
      </c>
      <c r="R2827" t="str">
        <f t="shared" si="223"/>
        <v>plays</v>
      </c>
      <c r="S2827">
        <f t="shared" si="224"/>
        <v>2015</v>
      </c>
    </row>
    <row r="2828" spans="1:19" ht="46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s="17">
        <f t="shared" si="220"/>
        <v>1.0774999999999999</v>
      </c>
      <c r="G2828" t="s">
        <v>8218</v>
      </c>
      <c r="H2828" t="s">
        <v>8223</v>
      </c>
      <c r="I2828" t="s">
        <v>8245</v>
      </c>
      <c r="J2828">
        <v>1436511600</v>
      </c>
      <c r="K2828" s="10">
        <v>1434415812</v>
      </c>
      <c r="L2828" s="15">
        <f t="shared" si="221"/>
        <v>42171.034861111111</v>
      </c>
      <c r="M2828" t="b">
        <v>0</v>
      </c>
      <c r="N2828">
        <v>19</v>
      </c>
      <c r="O2828" t="b">
        <v>1</v>
      </c>
      <c r="P2828" t="s">
        <v>8269</v>
      </c>
      <c r="Q2828" t="str">
        <f t="shared" si="222"/>
        <v>theater</v>
      </c>
      <c r="R2828" t="str">
        <f t="shared" si="223"/>
        <v>plays</v>
      </c>
      <c r="S2828">
        <f t="shared" si="224"/>
        <v>2015</v>
      </c>
    </row>
    <row r="2829" spans="1:19" ht="46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s="17">
        <f t="shared" si="220"/>
        <v>1.2024999999999999</v>
      </c>
      <c r="G2829" t="s">
        <v>8218</v>
      </c>
      <c r="H2829" t="s">
        <v>8223</v>
      </c>
      <c r="I2829" t="s">
        <v>8245</v>
      </c>
      <c r="J2829">
        <v>1464971400</v>
      </c>
      <c r="K2829" s="10">
        <v>1462379066</v>
      </c>
      <c r="L2829" s="15">
        <f t="shared" si="221"/>
        <v>42494.683634259258</v>
      </c>
      <c r="M2829" t="b">
        <v>0</v>
      </c>
      <c r="N2829">
        <v>23</v>
      </c>
      <c r="O2829" t="b">
        <v>1</v>
      </c>
      <c r="P2829" t="s">
        <v>8269</v>
      </c>
      <c r="Q2829" t="str">
        <f t="shared" si="222"/>
        <v>theater</v>
      </c>
      <c r="R2829" t="str">
        <f t="shared" si="223"/>
        <v>plays</v>
      </c>
      <c r="S2829">
        <f t="shared" si="224"/>
        <v>2016</v>
      </c>
    </row>
    <row r="2830" spans="1:19" ht="46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s="17">
        <f t="shared" si="220"/>
        <v>1.0037894736842106</v>
      </c>
      <c r="G2830" t="s">
        <v>8218</v>
      </c>
      <c r="H2830" t="s">
        <v>8224</v>
      </c>
      <c r="I2830" t="s">
        <v>8246</v>
      </c>
      <c r="J2830">
        <v>1443826800</v>
      </c>
      <c r="K2830" s="10">
        <v>1441606869</v>
      </c>
      <c r="L2830" s="15">
        <f t="shared" si="221"/>
        <v>42254.264687499999</v>
      </c>
      <c r="M2830" t="b">
        <v>0</v>
      </c>
      <c r="N2830">
        <v>97</v>
      </c>
      <c r="O2830" t="b">
        <v>1</v>
      </c>
      <c r="P2830" t="s">
        <v>8269</v>
      </c>
      <c r="Q2830" t="str">
        <f t="shared" si="222"/>
        <v>theater</v>
      </c>
      <c r="R2830" t="str">
        <f t="shared" si="223"/>
        <v>plays</v>
      </c>
      <c r="S2830">
        <f t="shared" si="224"/>
        <v>2015</v>
      </c>
    </row>
    <row r="2831" spans="1:19" ht="46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s="17">
        <f t="shared" si="220"/>
        <v>1.0651999999999999</v>
      </c>
      <c r="G2831" t="s">
        <v>8218</v>
      </c>
      <c r="H2831" t="s">
        <v>8224</v>
      </c>
      <c r="I2831" t="s">
        <v>8246</v>
      </c>
      <c r="J2831">
        <v>1464863118</v>
      </c>
      <c r="K2831" s="10">
        <v>1462443918</v>
      </c>
      <c r="L2831" s="15">
        <f t="shared" si="221"/>
        <v>42495.434236111112</v>
      </c>
      <c r="M2831" t="b">
        <v>0</v>
      </c>
      <c r="N2831">
        <v>76</v>
      </c>
      <c r="O2831" t="b">
        <v>1</v>
      </c>
      <c r="P2831" t="s">
        <v>8269</v>
      </c>
      <c r="Q2831" t="str">
        <f t="shared" si="222"/>
        <v>theater</v>
      </c>
      <c r="R2831" t="str">
        <f t="shared" si="223"/>
        <v>plays</v>
      </c>
      <c r="S2831">
        <f t="shared" si="224"/>
        <v>2016</v>
      </c>
    </row>
    <row r="2832" spans="1:19" ht="3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s="17">
        <f t="shared" si="220"/>
        <v>1</v>
      </c>
      <c r="G2832" t="s">
        <v>8218</v>
      </c>
      <c r="H2832" t="s">
        <v>8223</v>
      </c>
      <c r="I2832" t="s">
        <v>8245</v>
      </c>
      <c r="J2832">
        <v>1399867140</v>
      </c>
      <c r="K2832" s="10">
        <v>1398802148</v>
      </c>
      <c r="L2832" s="15">
        <f t="shared" si="221"/>
        <v>41758.839675925927</v>
      </c>
      <c r="M2832" t="b">
        <v>0</v>
      </c>
      <c r="N2832">
        <v>11</v>
      </c>
      <c r="O2832" t="b">
        <v>1</v>
      </c>
      <c r="P2832" t="s">
        <v>8269</v>
      </c>
      <c r="Q2832" t="str">
        <f t="shared" si="222"/>
        <v>theater</v>
      </c>
      <c r="R2832" t="str">
        <f t="shared" si="223"/>
        <v>plays</v>
      </c>
      <c r="S2832">
        <f t="shared" si="224"/>
        <v>2014</v>
      </c>
    </row>
    <row r="2833" spans="1:19" ht="3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s="17">
        <f t="shared" si="220"/>
        <v>1.1066666666666667</v>
      </c>
      <c r="G2833" t="s">
        <v>8218</v>
      </c>
      <c r="H2833" t="s">
        <v>8223</v>
      </c>
      <c r="I2833" t="s">
        <v>8245</v>
      </c>
      <c r="J2833">
        <v>1437076070</v>
      </c>
      <c r="K2833" s="10">
        <v>1434484070</v>
      </c>
      <c r="L2833" s="15">
        <f t="shared" si="221"/>
        <v>42171.824884259258</v>
      </c>
      <c r="M2833" t="b">
        <v>0</v>
      </c>
      <c r="N2833">
        <v>52</v>
      </c>
      <c r="O2833" t="b">
        <v>1</v>
      </c>
      <c r="P2833" t="s">
        <v>8269</v>
      </c>
      <c r="Q2833" t="str">
        <f t="shared" si="222"/>
        <v>theater</v>
      </c>
      <c r="R2833" t="str">
        <f t="shared" si="223"/>
        <v>plays</v>
      </c>
      <c r="S2833">
        <f t="shared" si="224"/>
        <v>2015</v>
      </c>
    </row>
    <row r="2834" spans="1:19" ht="46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s="17">
        <f t="shared" si="220"/>
        <v>1.1471959999999999</v>
      </c>
      <c r="G2834" t="s">
        <v>8218</v>
      </c>
      <c r="H2834" t="s">
        <v>8224</v>
      </c>
      <c r="I2834" t="s">
        <v>8246</v>
      </c>
      <c r="J2834">
        <v>1416780000</v>
      </c>
      <c r="K2834" s="10">
        <v>1414342894</v>
      </c>
      <c r="L2834" s="15">
        <f t="shared" si="221"/>
        <v>41938.709421296298</v>
      </c>
      <c r="M2834" t="b">
        <v>0</v>
      </c>
      <c r="N2834">
        <v>95</v>
      </c>
      <c r="O2834" t="b">
        <v>1</v>
      </c>
      <c r="P2834" t="s">
        <v>8269</v>
      </c>
      <c r="Q2834" t="str">
        <f t="shared" si="222"/>
        <v>theater</v>
      </c>
      <c r="R2834" t="str">
        <f t="shared" si="223"/>
        <v>plays</v>
      </c>
      <c r="S2834">
        <f t="shared" si="224"/>
        <v>2014</v>
      </c>
    </row>
    <row r="2835" spans="1:19" ht="16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s="17">
        <f t="shared" si="220"/>
        <v>1.0825925925925926</v>
      </c>
      <c r="G2835" t="s">
        <v>8218</v>
      </c>
      <c r="H2835" t="s">
        <v>8223</v>
      </c>
      <c r="I2835" t="s">
        <v>8245</v>
      </c>
      <c r="J2835">
        <v>1444528800</v>
      </c>
      <c r="K2835" s="10">
        <v>1442804633</v>
      </c>
      <c r="L2835" s="15">
        <f t="shared" si="221"/>
        <v>42268.127696759257</v>
      </c>
      <c r="M2835" t="b">
        <v>0</v>
      </c>
      <c r="N2835">
        <v>35</v>
      </c>
      <c r="O2835" t="b">
        <v>1</v>
      </c>
      <c r="P2835" t="s">
        <v>8269</v>
      </c>
      <c r="Q2835" t="str">
        <f t="shared" si="222"/>
        <v>theater</v>
      </c>
      <c r="R2835" t="str">
        <f t="shared" si="223"/>
        <v>plays</v>
      </c>
      <c r="S2835">
        <f t="shared" si="224"/>
        <v>2015</v>
      </c>
    </row>
    <row r="2836" spans="1:19" ht="46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s="17">
        <f t="shared" si="220"/>
        <v>1.7</v>
      </c>
      <c r="G2836" t="s">
        <v>8218</v>
      </c>
      <c r="H2836" t="s">
        <v>8224</v>
      </c>
      <c r="I2836" t="s">
        <v>8246</v>
      </c>
      <c r="J2836">
        <v>1422658930</v>
      </c>
      <c r="K2836" s="10">
        <v>1421362930</v>
      </c>
      <c r="L2836" s="15">
        <f t="shared" si="221"/>
        <v>42019.959837962961</v>
      </c>
      <c r="M2836" t="b">
        <v>0</v>
      </c>
      <c r="N2836">
        <v>21</v>
      </c>
      <c r="O2836" t="b">
        <v>1</v>
      </c>
      <c r="P2836" t="s">
        <v>8269</v>
      </c>
      <c r="Q2836" t="str">
        <f t="shared" si="222"/>
        <v>theater</v>
      </c>
      <c r="R2836" t="str">
        <f t="shared" si="223"/>
        <v>plays</v>
      </c>
      <c r="S2836">
        <f t="shared" si="224"/>
        <v>2015</v>
      </c>
    </row>
    <row r="2837" spans="1:19" ht="46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s="17">
        <f t="shared" si="220"/>
        <v>1.8709899999999999</v>
      </c>
      <c r="G2837" t="s">
        <v>8218</v>
      </c>
      <c r="H2837" t="s">
        <v>8224</v>
      </c>
      <c r="I2837" t="s">
        <v>8246</v>
      </c>
      <c r="J2837">
        <v>1449273600</v>
      </c>
      <c r="K2837" s="10">
        <v>1446742417</v>
      </c>
      <c r="L2837" s="15">
        <f t="shared" si="221"/>
        <v>42313.703900462962</v>
      </c>
      <c r="M2837" t="b">
        <v>0</v>
      </c>
      <c r="N2837">
        <v>93</v>
      </c>
      <c r="O2837" t="b">
        <v>1</v>
      </c>
      <c r="P2837" t="s">
        <v>8269</v>
      </c>
      <c r="Q2837" t="str">
        <f t="shared" si="222"/>
        <v>theater</v>
      </c>
      <c r="R2837" t="str">
        <f t="shared" si="223"/>
        <v>plays</v>
      </c>
      <c r="S2837">
        <f t="shared" si="224"/>
        <v>2015</v>
      </c>
    </row>
    <row r="2838" spans="1:19" ht="46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s="17">
        <f t="shared" si="220"/>
        <v>1.0777777777777777</v>
      </c>
      <c r="G2838" t="s">
        <v>8218</v>
      </c>
      <c r="H2838" t="s">
        <v>8223</v>
      </c>
      <c r="I2838" t="s">
        <v>8245</v>
      </c>
      <c r="J2838">
        <v>1487393940</v>
      </c>
      <c r="K2838" s="10">
        <v>1484115418</v>
      </c>
      <c r="L2838" s="15">
        <f t="shared" si="221"/>
        <v>42746.261782407411</v>
      </c>
      <c r="M2838" t="b">
        <v>0</v>
      </c>
      <c r="N2838">
        <v>11</v>
      </c>
      <c r="O2838" t="b">
        <v>1</v>
      </c>
      <c r="P2838" t="s">
        <v>8269</v>
      </c>
      <c r="Q2838" t="str">
        <f t="shared" si="222"/>
        <v>theater</v>
      </c>
      <c r="R2838" t="str">
        <f t="shared" si="223"/>
        <v>plays</v>
      </c>
      <c r="S2838">
        <f t="shared" si="224"/>
        <v>2017</v>
      </c>
    </row>
    <row r="2839" spans="1:19" ht="6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s="17">
        <f t="shared" si="220"/>
        <v>1</v>
      </c>
      <c r="G2839" t="s">
        <v>8218</v>
      </c>
      <c r="H2839" t="s">
        <v>8228</v>
      </c>
      <c r="I2839" t="s">
        <v>8250</v>
      </c>
      <c r="J2839">
        <v>1449701284</v>
      </c>
      <c r="K2839" s="10">
        <v>1446241684</v>
      </c>
      <c r="L2839" s="15">
        <f t="shared" si="221"/>
        <v>42307.908379629633</v>
      </c>
      <c r="M2839" t="b">
        <v>0</v>
      </c>
      <c r="N2839">
        <v>21</v>
      </c>
      <c r="O2839" t="b">
        <v>1</v>
      </c>
      <c r="P2839" t="s">
        <v>8269</v>
      </c>
      <c r="Q2839" t="str">
        <f t="shared" si="222"/>
        <v>theater</v>
      </c>
      <c r="R2839" t="str">
        <f t="shared" si="223"/>
        <v>plays</v>
      </c>
      <c r="S2839">
        <f t="shared" si="224"/>
        <v>2015</v>
      </c>
    </row>
    <row r="2840" spans="1:19" ht="46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s="17">
        <f t="shared" si="220"/>
        <v>1.2024999999999999</v>
      </c>
      <c r="G2840" t="s">
        <v>8218</v>
      </c>
      <c r="H2840" t="s">
        <v>8223</v>
      </c>
      <c r="I2840" t="s">
        <v>8245</v>
      </c>
      <c r="J2840">
        <v>1407967200</v>
      </c>
      <c r="K2840" s="10">
        <v>1406039696</v>
      </c>
      <c r="L2840" s="15">
        <f t="shared" si="221"/>
        <v>41842.607592592591</v>
      </c>
      <c r="M2840" t="b">
        <v>0</v>
      </c>
      <c r="N2840">
        <v>54</v>
      </c>
      <c r="O2840" t="b">
        <v>1</v>
      </c>
      <c r="P2840" t="s">
        <v>8269</v>
      </c>
      <c r="Q2840" t="str">
        <f t="shared" si="222"/>
        <v>theater</v>
      </c>
      <c r="R2840" t="str">
        <f t="shared" si="223"/>
        <v>plays</v>
      </c>
      <c r="S2840">
        <f t="shared" si="224"/>
        <v>2014</v>
      </c>
    </row>
    <row r="2841" spans="1:19" ht="46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s="17">
        <f t="shared" si="220"/>
        <v>1.1142857142857143</v>
      </c>
      <c r="G2841" t="s">
        <v>8218</v>
      </c>
      <c r="H2841" t="s">
        <v>8223</v>
      </c>
      <c r="I2841" t="s">
        <v>8245</v>
      </c>
      <c r="J2841">
        <v>1408942740</v>
      </c>
      <c r="K2841" s="10">
        <v>1406958354</v>
      </c>
      <c r="L2841" s="15">
        <f t="shared" si="221"/>
        <v>41853.240208333329</v>
      </c>
      <c r="M2841" t="b">
        <v>0</v>
      </c>
      <c r="N2841">
        <v>31</v>
      </c>
      <c r="O2841" t="b">
        <v>1</v>
      </c>
      <c r="P2841" t="s">
        <v>8269</v>
      </c>
      <c r="Q2841" t="str">
        <f t="shared" si="222"/>
        <v>theater</v>
      </c>
      <c r="R2841" t="str">
        <f t="shared" si="223"/>
        <v>plays</v>
      </c>
      <c r="S2841">
        <f t="shared" si="224"/>
        <v>2014</v>
      </c>
    </row>
    <row r="2842" spans="1:19" ht="46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s="17">
        <f t="shared" si="220"/>
        <v>1.04</v>
      </c>
      <c r="G2842" t="s">
        <v>8218</v>
      </c>
      <c r="H2842" t="s">
        <v>8224</v>
      </c>
      <c r="I2842" t="s">
        <v>8246</v>
      </c>
      <c r="J2842">
        <v>1426698000</v>
      </c>
      <c r="K2842" s="10">
        <v>1424825479</v>
      </c>
      <c r="L2842" s="15">
        <f t="shared" si="221"/>
        <v>42060.035636574074</v>
      </c>
      <c r="M2842" t="b">
        <v>0</v>
      </c>
      <c r="N2842">
        <v>132</v>
      </c>
      <c r="O2842" t="b">
        <v>1</v>
      </c>
      <c r="P2842" t="s">
        <v>8269</v>
      </c>
      <c r="Q2842" t="str">
        <f t="shared" si="222"/>
        <v>theater</v>
      </c>
      <c r="R2842" t="str">
        <f t="shared" si="223"/>
        <v>plays</v>
      </c>
      <c r="S2842">
        <f t="shared" si="224"/>
        <v>2015</v>
      </c>
    </row>
    <row r="2843" spans="1:19" ht="46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s="17">
        <f t="shared" si="220"/>
        <v>0.01</v>
      </c>
      <c r="G2843" t="s">
        <v>8220</v>
      </c>
      <c r="H2843" t="s">
        <v>8224</v>
      </c>
      <c r="I2843" t="s">
        <v>8246</v>
      </c>
      <c r="J2843">
        <v>1450032297</v>
      </c>
      <c r="K2843" s="10">
        <v>1444844697</v>
      </c>
      <c r="L2843" s="15">
        <f t="shared" si="221"/>
        <v>42291.739548611113</v>
      </c>
      <c r="M2843" t="b">
        <v>0</v>
      </c>
      <c r="N2843">
        <v>1</v>
      </c>
      <c r="O2843" t="b">
        <v>0</v>
      </c>
      <c r="P2843" t="s">
        <v>8269</v>
      </c>
      <c r="Q2843" t="str">
        <f t="shared" si="222"/>
        <v>theater</v>
      </c>
      <c r="R2843" t="str">
        <f t="shared" si="223"/>
        <v>plays</v>
      </c>
      <c r="S2843">
        <f t="shared" si="224"/>
        <v>2015</v>
      </c>
    </row>
    <row r="2844" spans="1:19" ht="46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s="17">
        <f t="shared" si="220"/>
        <v>0</v>
      </c>
      <c r="G2844" t="s">
        <v>8220</v>
      </c>
      <c r="H2844" t="s">
        <v>8224</v>
      </c>
      <c r="I2844" t="s">
        <v>8246</v>
      </c>
      <c r="J2844">
        <v>1403348400</v>
      </c>
      <c r="K2844" s="10">
        <v>1401058295</v>
      </c>
      <c r="L2844" s="15">
        <f t="shared" si="221"/>
        <v>41784.95248842593</v>
      </c>
      <c r="M2844" t="b">
        <v>0</v>
      </c>
      <c r="N2844">
        <v>0</v>
      </c>
      <c r="O2844" t="b">
        <v>0</v>
      </c>
      <c r="P2844" t="s">
        <v>8269</v>
      </c>
      <c r="Q2844" t="str">
        <f t="shared" si="222"/>
        <v>theater</v>
      </c>
      <c r="R2844" t="str">
        <f t="shared" si="223"/>
        <v>plays</v>
      </c>
      <c r="S2844">
        <f t="shared" si="224"/>
        <v>2014</v>
      </c>
    </row>
    <row r="2845" spans="1:19" ht="46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s="17">
        <f t="shared" si="220"/>
        <v>0</v>
      </c>
      <c r="G2845" t="s">
        <v>8220</v>
      </c>
      <c r="H2845" t="s">
        <v>8223</v>
      </c>
      <c r="I2845" t="s">
        <v>8245</v>
      </c>
      <c r="J2845">
        <v>1465790400</v>
      </c>
      <c r="K2845" s="10">
        <v>1462210950</v>
      </c>
      <c r="L2845" s="15">
        <f t="shared" si="221"/>
        <v>42492.737847222219</v>
      </c>
      <c r="M2845" t="b">
        <v>0</v>
      </c>
      <c r="N2845">
        <v>0</v>
      </c>
      <c r="O2845" t="b">
        <v>0</v>
      </c>
      <c r="P2845" t="s">
        <v>8269</v>
      </c>
      <c r="Q2845" t="str">
        <f t="shared" si="222"/>
        <v>theater</v>
      </c>
      <c r="R2845" t="str">
        <f t="shared" si="223"/>
        <v>plays</v>
      </c>
      <c r="S2845">
        <f t="shared" si="224"/>
        <v>2016</v>
      </c>
    </row>
    <row r="2846" spans="1:19" ht="46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s="17">
        <f t="shared" si="220"/>
        <v>5.4545454545454543E-2</v>
      </c>
      <c r="G2846" t="s">
        <v>8220</v>
      </c>
      <c r="H2846" t="s">
        <v>8238</v>
      </c>
      <c r="I2846" t="s">
        <v>8248</v>
      </c>
      <c r="J2846">
        <v>1483535180</v>
      </c>
      <c r="K2846" s="10">
        <v>1480943180</v>
      </c>
      <c r="L2846" s="15">
        <f t="shared" si="221"/>
        <v>42709.546064814815</v>
      </c>
      <c r="M2846" t="b">
        <v>0</v>
      </c>
      <c r="N2846">
        <v>1</v>
      </c>
      <c r="O2846" t="b">
        <v>0</v>
      </c>
      <c r="P2846" t="s">
        <v>8269</v>
      </c>
      <c r="Q2846" t="str">
        <f t="shared" si="222"/>
        <v>theater</v>
      </c>
      <c r="R2846" t="str">
        <f t="shared" si="223"/>
        <v>plays</v>
      </c>
      <c r="S2846">
        <f t="shared" si="224"/>
        <v>2016</v>
      </c>
    </row>
    <row r="2847" spans="1:19" ht="46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s="17">
        <f t="shared" si="220"/>
        <v>0.31546666666666667</v>
      </c>
      <c r="G2847" t="s">
        <v>8220</v>
      </c>
      <c r="H2847" t="s">
        <v>8223</v>
      </c>
      <c r="I2847" t="s">
        <v>8245</v>
      </c>
      <c r="J2847">
        <v>1433723033</v>
      </c>
      <c r="K2847" s="10">
        <v>1428539033</v>
      </c>
      <c r="L2847" s="15">
        <f t="shared" si="221"/>
        <v>42103.016585648147</v>
      </c>
      <c r="M2847" t="b">
        <v>0</v>
      </c>
      <c r="N2847">
        <v>39</v>
      </c>
      <c r="O2847" t="b">
        <v>0</v>
      </c>
      <c r="P2847" t="s">
        <v>8269</v>
      </c>
      <c r="Q2847" t="str">
        <f t="shared" si="222"/>
        <v>theater</v>
      </c>
      <c r="R2847" t="str">
        <f t="shared" si="223"/>
        <v>plays</v>
      </c>
      <c r="S2847">
        <f t="shared" si="224"/>
        <v>2015</v>
      </c>
    </row>
    <row r="2848" spans="1:19" ht="46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s="17">
        <f t="shared" si="220"/>
        <v>0</v>
      </c>
      <c r="G2848" t="s">
        <v>8220</v>
      </c>
      <c r="H2848" t="s">
        <v>8223</v>
      </c>
      <c r="I2848" t="s">
        <v>8245</v>
      </c>
      <c r="J2848">
        <v>1432917394</v>
      </c>
      <c r="K2848" s="10">
        <v>1429029394</v>
      </c>
      <c r="L2848" s="15">
        <f t="shared" si="221"/>
        <v>42108.692060185189</v>
      </c>
      <c r="M2848" t="b">
        <v>0</v>
      </c>
      <c r="N2848">
        <v>0</v>
      </c>
      <c r="O2848" t="b">
        <v>0</v>
      </c>
      <c r="P2848" t="s">
        <v>8269</v>
      </c>
      <c r="Q2848" t="str">
        <f t="shared" si="222"/>
        <v>theater</v>
      </c>
      <c r="R2848" t="str">
        <f t="shared" si="223"/>
        <v>plays</v>
      </c>
      <c r="S2848">
        <f t="shared" si="224"/>
        <v>2015</v>
      </c>
    </row>
    <row r="2849" spans="1:19" ht="46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s="17">
        <f t="shared" si="220"/>
        <v>0</v>
      </c>
      <c r="G2849" t="s">
        <v>8220</v>
      </c>
      <c r="H2849" t="s">
        <v>8223</v>
      </c>
      <c r="I2849" t="s">
        <v>8245</v>
      </c>
      <c r="J2849">
        <v>1464031265</v>
      </c>
      <c r="K2849" s="10">
        <v>1458847265</v>
      </c>
      <c r="L2849" s="15">
        <f t="shared" si="221"/>
        <v>42453.806307870371</v>
      </c>
      <c r="M2849" t="b">
        <v>0</v>
      </c>
      <c r="N2849">
        <v>0</v>
      </c>
      <c r="O2849" t="b">
        <v>0</v>
      </c>
      <c r="P2849" t="s">
        <v>8269</v>
      </c>
      <c r="Q2849" t="str">
        <f t="shared" si="222"/>
        <v>theater</v>
      </c>
      <c r="R2849" t="str">
        <f t="shared" si="223"/>
        <v>plays</v>
      </c>
      <c r="S2849">
        <f t="shared" si="224"/>
        <v>2016</v>
      </c>
    </row>
    <row r="2850" spans="1:19" ht="46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s="17">
        <f t="shared" si="220"/>
        <v>2E-3</v>
      </c>
      <c r="G2850" t="s">
        <v>8220</v>
      </c>
      <c r="H2850" t="s">
        <v>8223</v>
      </c>
      <c r="I2850" t="s">
        <v>8245</v>
      </c>
      <c r="J2850">
        <v>1432913659</v>
      </c>
      <c r="K2850" s="10">
        <v>1430321659</v>
      </c>
      <c r="L2850" s="15">
        <f t="shared" si="221"/>
        <v>42123.648831018523</v>
      </c>
      <c r="M2850" t="b">
        <v>0</v>
      </c>
      <c r="N2850">
        <v>3</v>
      </c>
      <c r="O2850" t="b">
        <v>0</v>
      </c>
      <c r="P2850" t="s">
        <v>8269</v>
      </c>
      <c r="Q2850" t="str">
        <f t="shared" si="222"/>
        <v>theater</v>
      </c>
      <c r="R2850" t="str">
        <f t="shared" si="223"/>
        <v>plays</v>
      </c>
      <c r="S2850">
        <f t="shared" si="224"/>
        <v>2015</v>
      </c>
    </row>
    <row r="2851" spans="1:19" ht="46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s="17">
        <f t="shared" si="220"/>
        <v>0.01</v>
      </c>
      <c r="G2851" t="s">
        <v>8220</v>
      </c>
      <c r="H2851" t="s">
        <v>8224</v>
      </c>
      <c r="I2851" t="s">
        <v>8246</v>
      </c>
      <c r="J2851">
        <v>1461406600</v>
      </c>
      <c r="K2851" s="10">
        <v>1458814600</v>
      </c>
      <c r="L2851" s="15">
        <f t="shared" si="221"/>
        <v>42453.428240740745</v>
      </c>
      <c r="M2851" t="b">
        <v>0</v>
      </c>
      <c r="N2851">
        <v>1</v>
      </c>
      <c r="O2851" t="b">
        <v>0</v>
      </c>
      <c r="P2851" t="s">
        <v>8269</v>
      </c>
      <c r="Q2851" t="str">
        <f t="shared" si="222"/>
        <v>theater</v>
      </c>
      <c r="R2851" t="str">
        <f t="shared" si="223"/>
        <v>plays</v>
      </c>
      <c r="S2851">
        <f t="shared" si="224"/>
        <v>2016</v>
      </c>
    </row>
    <row r="2852" spans="1:19" ht="46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s="17">
        <f t="shared" si="220"/>
        <v>3.8875E-2</v>
      </c>
      <c r="G2852" t="s">
        <v>8220</v>
      </c>
      <c r="H2852" t="s">
        <v>8223</v>
      </c>
      <c r="I2852" t="s">
        <v>8245</v>
      </c>
      <c r="J2852">
        <v>1409962211</v>
      </c>
      <c r="K2852" s="10">
        <v>1407370211</v>
      </c>
      <c r="L2852" s="15">
        <f t="shared" si="221"/>
        <v>41858.007071759261</v>
      </c>
      <c r="M2852" t="b">
        <v>0</v>
      </c>
      <c r="N2852">
        <v>13</v>
      </c>
      <c r="O2852" t="b">
        <v>0</v>
      </c>
      <c r="P2852" t="s">
        <v>8269</v>
      </c>
      <c r="Q2852" t="str">
        <f t="shared" si="222"/>
        <v>theater</v>
      </c>
      <c r="R2852" t="str">
        <f t="shared" si="223"/>
        <v>plays</v>
      </c>
      <c r="S2852">
        <f t="shared" si="224"/>
        <v>2014</v>
      </c>
    </row>
    <row r="2853" spans="1:19" ht="46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s="17">
        <f t="shared" si="220"/>
        <v>0</v>
      </c>
      <c r="G2853" t="s">
        <v>8220</v>
      </c>
      <c r="H2853" t="s">
        <v>8240</v>
      </c>
      <c r="I2853" t="s">
        <v>8248</v>
      </c>
      <c r="J2853">
        <v>1454109420</v>
      </c>
      <c r="K2853" s="10">
        <v>1453334629</v>
      </c>
      <c r="L2853" s="15">
        <f t="shared" si="221"/>
        <v>42390.002650462964</v>
      </c>
      <c r="M2853" t="b">
        <v>0</v>
      </c>
      <c r="N2853">
        <v>0</v>
      </c>
      <c r="O2853" t="b">
        <v>0</v>
      </c>
      <c r="P2853" t="s">
        <v>8269</v>
      </c>
      <c r="Q2853" t="str">
        <f t="shared" si="222"/>
        <v>theater</v>
      </c>
      <c r="R2853" t="str">
        <f t="shared" si="223"/>
        <v>plays</v>
      </c>
      <c r="S2853">
        <f t="shared" si="224"/>
        <v>2016</v>
      </c>
    </row>
    <row r="2854" spans="1:19" ht="46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s="17">
        <f t="shared" si="220"/>
        <v>1.9E-2</v>
      </c>
      <c r="G2854" t="s">
        <v>8220</v>
      </c>
      <c r="H2854" t="s">
        <v>8223</v>
      </c>
      <c r="I2854" t="s">
        <v>8245</v>
      </c>
      <c r="J2854">
        <v>1403312703</v>
      </c>
      <c r="K2854" s="10">
        <v>1400720703</v>
      </c>
      <c r="L2854" s="15">
        <f t="shared" si="221"/>
        <v>41781.045173611114</v>
      </c>
      <c r="M2854" t="b">
        <v>0</v>
      </c>
      <c r="N2854">
        <v>6</v>
      </c>
      <c r="O2854" t="b">
        <v>0</v>
      </c>
      <c r="P2854" t="s">
        <v>8269</v>
      </c>
      <c r="Q2854" t="str">
        <f t="shared" si="222"/>
        <v>theater</v>
      </c>
      <c r="R2854" t="str">
        <f t="shared" si="223"/>
        <v>plays</v>
      </c>
      <c r="S2854">
        <f t="shared" si="224"/>
        <v>2014</v>
      </c>
    </row>
    <row r="2855" spans="1:19" ht="46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s="17">
        <f t="shared" si="220"/>
        <v>0</v>
      </c>
      <c r="G2855" t="s">
        <v>8220</v>
      </c>
      <c r="H2855" t="s">
        <v>8228</v>
      </c>
      <c r="I2855" t="s">
        <v>8250</v>
      </c>
      <c r="J2855">
        <v>1410669297</v>
      </c>
      <c r="K2855" s="10">
        <v>1405485297</v>
      </c>
      <c r="L2855" s="15">
        <f t="shared" si="221"/>
        <v>41836.190937499996</v>
      </c>
      <c r="M2855" t="b">
        <v>0</v>
      </c>
      <c r="N2855">
        <v>0</v>
      </c>
      <c r="O2855" t="b">
        <v>0</v>
      </c>
      <c r="P2855" t="s">
        <v>8269</v>
      </c>
      <c r="Q2855" t="str">
        <f t="shared" si="222"/>
        <v>theater</v>
      </c>
      <c r="R2855" t="str">
        <f t="shared" si="223"/>
        <v>plays</v>
      </c>
      <c r="S2855">
        <f t="shared" si="224"/>
        <v>2014</v>
      </c>
    </row>
    <row r="2856" spans="1:19" ht="46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s="17">
        <f t="shared" si="220"/>
        <v>0.41699999999999998</v>
      </c>
      <c r="G2856" t="s">
        <v>8220</v>
      </c>
      <c r="H2856" t="s">
        <v>8224</v>
      </c>
      <c r="I2856" t="s">
        <v>8246</v>
      </c>
      <c r="J2856">
        <v>1431018719</v>
      </c>
      <c r="K2856" s="10">
        <v>1429290719</v>
      </c>
      <c r="L2856" s="15">
        <f t="shared" si="221"/>
        <v>42111.71665509259</v>
      </c>
      <c r="M2856" t="b">
        <v>0</v>
      </c>
      <c r="N2856">
        <v>14</v>
      </c>
      <c r="O2856" t="b">
        <v>0</v>
      </c>
      <c r="P2856" t="s">
        <v>8269</v>
      </c>
      <c r="Q2856" t="str">
        <f t="shared" si="222"/>
        <v>theater</v>
      </c>
      <c r="R2856" t="str">
        <f t="shared" si="223"/>
        <v>plays</v>
      </c>
      <c r="S2856">
        <f t="shared" si="224"/>
        <v>2015</v>
      </c>
    </row>
    <row r="2857" spans="1:19" ht="46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s="17">
        <f t="shared" si="220"/>
        <v>0.5</v>
      </c>
      <c r="G2857" t="s">
        <v>8220</v>
      </c>
      <c r="H2857" t="s">
        <v>8223</v>
      </c>
      <c r="I2857" t="s">
        <v>8245</v>
      </c>
      <c r="J2857">
        <v>1454110440</v>
      </c>
      <c r="K2857" s="10">
        <v>1451607071</v>
      </c>
      <c r="L2857" s="15">
        <f t="shared" si="221"/>
        <v>42370.007766203707</v>
      </c>
      <c r="M2857" t="b">
        <v>0</v>
      </c>
      <c r="N2857">
        <v>5</v>
      </c>
      <c r="O2857" t="b">
        <v>0</v>
      </c>
      <c r="P2857" t="s">
        <v>8269</v>
      </c>
      <c r="Q2857" t="str">
        <f t="shared" si="222"/>
        <v>theater</v>
      </c>
      <c r="R2857" t="str">
        <f t="shared" si="223"/>
        <v>plays</v>
      </c>
      <c r="S2857">
        <f t="shared" si="224"/>
        <v>2016</v>
      </c>
    </row>
    <row r="2858" spans="1:19" ht="46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s="17">
        <f t="shared" si="220"/>
        <v>4.8666666666666664E-2</v>
      </c>
      <c r="G2858" t="s">
        <v>8220</v>
      </c>
      <c r="H2858" t="s">
        <v>8223</v>
      </c>
      <c r="I2858" t="s">
        <v>8245</v>
      </c>
      <c r="J2858">
        <v>1439069640</v>
      </c>
      <c r="K2858" s="10">
        <v>1433897647</v>
      </c>
      <c r="L2858" s="15">
        <f t="shared" si="221"/>
        <v>42165.037581018521</v>
      </c>
      <c r="M2858" t="b">
        <v>0</v>
      </c>
      <c r="N2858">
        <v>6</v>
      </c>
      <c r="O2858" t="b">
        <v>0</v>
      </c>
      <c r="P2858" t="s">
        <v>8269</v>
      </c>
      <c r="Q2858" t="str">
        <f t="shared" si="222"/>
        <v>theater</v>
      </c>
      <c r="R2858" t="str">
        <f t="shared" si="223"/>
        <v>plays</v>
      </c>
      <c r="S2858">
        <f t="shared" si="224"/>
        <v>2015</v>
      </c>
    </row>
    <row r="2859" spans="1:19" ht="6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s="17">
        <f t="shared" si="220"/>
        <v>0.19736842105263158</v>
      </c>
      <c r="G2859" t="s">
        <v>8220</v>
      </c>
      <c r="H2859" t="s">
        <v>8237</v>
      </c>
      <c r="I2859" t="s">
        <v>8255</v>
      </c>
      <c r="J2859">
        <v>1487613600</v>
      </c>
      <c r="K2859" s="10">
        <v>1482444295</v>
      </c>
      <c r="L2859" s="15">
        <f t="shared" si="221"/>
        <v>42726.920081018514</v>
      </c>
      <c r="M2859" t="b">
        <v>0</v>
      </c>
      <c r="N2859">
        <v>15</v>
      </c>
      <c r="O2859" t="b">
        <v>0</v>
      </c>
      <c r="P2859" t="s">
        <v>8269</v>
      </c>
      <c r="Q2859" t="str">
        <f t="shared" si="222"/>
        <v>theater</v>
      </c>
      <c r="R2859" t="str">
        <f t="shared" si="223"/>
        <v>plays</v>
      </c>
      <c r="S2859">
        <f t="shared" si="224"/>
        <v>2016</v>
      </c>
    </row>
    <row r="2860" spans="1:19" ht="46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s="17">
        <f t="shared" si="220"/>
        <v>0</v>
      </c>
      <c r="G2860" t="s">
        <v>8220</v>
      </c>
      <c r="H2860" t="s">
        <v>8232</v>
      </c>
      <c r="I2860" t="s">
        <v>8248</v>
      </c>
      <c r="J2860">
        <v>1417778880</v>
      </c>
      <c r="K2860" s="10">
        <v>1415711095</v>
      </c>
      <c r="L2860" s="15">
        <f t="shared" si="221"/>
        <v>41954.545081018514</v>
      </c>
      <c r="M2860" t="b">
        <v>0</v>
      </c>
      <c r="N2860">
        <v>0</v>
      </c>
      <c r="O2860" t="b">
        <v>0</v>
      </c>
      <c r="P2860" t="s">
        <v>8269</v>
      </c>
      <c r="Q2860" t="str">
        <f t="shared" si="222"/>
        <v>theater</v>
      </c>
      <c r="R2860" t="str">
        <f t="shared" si="223"/>
        <v>plays</v>
      </c>
      <c r="S2860">
        <f t="shared" si="224"/>
        <v>2014</v>
      </c>
    </row>
    <row r="2861" spans="1:19" ht="3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s="17">
        <f t="shared" si="220"/>
        <v>1.7500000000000002E-2</v>
      </c>
      <c r="G2861" t="s">
        <v>8220</v>
      </c>
      <c r="H2861" t="s">
        <v>8225</v>
      </c>
      <c r="I2861" t="s">
        <v>8247</v>
      </c>
      <c r="J2861">
        <v>1444984904</v>
      </c>
      <c r="K2861" s="10">
        <v>1439800904</v>
      </c>
      <c r="L2861" s="15">
        <f t="shared" si="221"/>
        <v>42233.362314814818</v>
      </c>
      <c r="M2861" t="b">
        <v>0</v>
      </c>
      <c r="N2861">
        <v>1</v>
      </c>
      <c r="O2861" t="b">
        <v>0</v>
      </c>
      <c r="P2861" t="s">
        <v>8269</v>
      </c>
      <c r="Q2861" t="str">
        <f t="shared" si="222"/>
        <v>theater</v>
      </c>
      <c r="R2861" t="str">
        <f t="shared" si="223"/>
        <v>plays</v>
      </c>
      <c r="S2861">
        <f t="shared" si="224"/>
        <v>2015</v>
      </c>
    </row>
    <row r="2862" spans="1:19" ht="46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s="17">
        <f t="shared" si="220"/>
        <v>6.6500000000000004E-2</v>
      </c>
      <c r="G2862" t="s">
        <v>8220</v>
      </c>
      <c r="H2862" t="s">
        <v>8223</v>
      </c>
      <c r="I2862" t="s">
        <v>8245</v>
      </c>
      <c r="J2862">
        <v>1466363576</v>
      </c>
      <c r="K2862" s="10">
        <v>1461179576</v>
      </c>
      <c r="L2862" s="15">
        <f t="shared" si="221"/>
        <v>42480.80064814815</v>
      </c>
      <c r="M2862" t="b">
        <v>0</v>
      </c>
      <c r="N2862">
        <v>9</v>
      </c>
      <c r="O2862" t="b">
        <v>0</v>
      </c>
      <c r="P2862" t="s">
        <v>8269</v>
      </c>
      <c r="Q2862" t="str">
        <f t="shared" si="222"/>
        <v>theater</v>
      </c>
      <c r="R2862" t="str">
        <f t="shared" si="223"/>
        <v>plays</v>
      </c>
      <c r="S2862">
        <f t="shared" si="224"/>
        <v>2016</v>
      </c>
    </row>
    <row r="2863" spans="1:19" ht="46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s="17">
        <f t="shared" si="220"/>
        <v>0.32</v>
      </c>
      <c r="G2863" t="s">
        <v>8220</v>
      </c>
      <c r="H2863" t="s">
        <v>8225</v>
      </c>
      <c r="I2863" t="s">
        <v>8247</v>
      </c>
      <c r="J2863">
        <v>1443103848</v>
      </c>
      <c r="K2863" s="10">
        <v>1441894248</v>
      </c>
      <c r="L2863" s="15">
        <f t="shared" si="221"/>
        <v>42257.590833333335</v>
      </c>
      <c r="M2863" t="b">
        <v>0</v>
      </c>
      <c r="N2863">
        <v>3</v>
      </c>
      <c r="O2863" t="b">
        <v>0</v>
      </c>
      <c r="P2863" t="s">
        <v>8269</v>
      </c>
      <c r="Q2863" t="str">
        <f t="shared" si="222"/>
        <v>theater</v>
      </c>
      <c r="R2863" t="str">
        <f t="shared" si="223"/>
        <v>plays</v>
      </c>
      <c r="S2863">
        <f t="shared" si="224"/>
        <v>2015</v>
      </c>
    </row>
    <row r="2864" spans="1:19" ht="46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s="17">
        <f t="shared" si="220"/>
        <v>4.3307086614173228E-3</v>
      </c>
      <c r="G2864" t="s">
        <v>8220</v>
      </c>
      <c r="H2864" t="s">
        <v>8223</v>
      </c>
      <c r="I2864" t="s">
        <v>8245</v>
      </c>
      <c r="J2864">
        <v>1403636229</v>
      </c>
      <c r="K2864" s="10">
        <v>1401044229</v>
      </c>
      <c r="L2864" s="15">
        <f t="shared" si="221"/>
        <v>41784.789687500001</v>
      </c>
      <c r="M2864" t="b">
        <v>0</v>
      </c>
      <c r="N2864">
        <v>3</v>
      </c>
      <c r="O2864" t="b">
        <v>0</v>
      </c>
      <c r="P2864" t="s">
        <v>8269</v>
      </c>
      <c r="Q2864" t="str">
        <f t="shared" si="222"/>
        <v>theater</v>
      </c>
      <c r="R2864" t="str">
        <f t="shared" si="223"/>
        <v>plays</v>
      </c>
      <c r="S2864">
        <f t="shared" si="224"/>
        <v>2014</v>
      </c>
    </row>
    <row r="2865" spans="1:19" ht="46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s="17">
        <f t="shared" si="220"/>
        <v>4.0000000000000002E-4</v>
      </c>
      <c r="G2865" t="s">
        <v>8220</v>
      </c>
      <c r="H2865" t="s">
        <v>8223</v>
      </c>
      <c r="I2865" t="s">
        <v>8245</v>
      </c>
      <c r="J2865">
        <v>1410279123</v>
      </c>
      <c r="K2865" s="10">
        <v>1405095123</v>
      </c>
      <c r="L2865" s="15">
        <f t="shared" si="221"/>
        <v>41831.675034722226</v>
      </c>
      <c r="M2865" t="b">
        <v>0</v>
      </c>
      <c r="N2865">
        <v>1</v>
      </c>
      <c r="O2865" t="b">
        <v>0</v>
      </c>
      <c r="P2865" t="s">
        <v>8269</v>
      </c>
      <c r="Q2865" t="str">
        <f t="shared" si="222"/>
        <v>theater</v>
      </c>
      <c r="R2865" t="str">
        <f t="shared" si="223"/>
        <v>plays</v>
      </c>
      <c r="S2865">
        <f t="shared" si="224"/>
        <v>2014</v>
      </c>
    </row>
    <row r="2866" spans="1:19" ht="16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s="17">
        <f t="shared" si="220"/>
        <v>1.6E-2</v>
      </c>
      <c r="G2866" t="s">
        <v>8220</v>
      </c>
      <c r="H2866" t="s">
        <v>8224</v>
      </c>
      <c r="I2866" t="s">
        <v>8246</v>
      </c>
      <c r="J2866">
        <v>1437139080</v>
      </c>
      <c r="K2866" s="10">
        <v>1434552207</v>
      </c>
      <c r="L2866" s="15">
        <f t="shared" si="221"/>
        <v>42172.613506944443</v>
      </c>
      <c r="M2866" t="b">
        <v>0</v>
      </c>
      <c r="N2866">
        <v>3</v>
      </c>
      <c r="O2866" t="b">
        <v>0</v>
      </c>
      <c r="P2866" t="s">
        <v>8269</v>
      </c>
      <c r="Q2866" t="str">
        <f t="shared" si="222"/>
        <v>theater</v>
      </c>
      <c r="R2866" t="str">
        <f t="shared" si="223"/>
        <v>plays</v>
      </c>
      <c r="S2866">
        <f t="shared" si="224"/>
        <v>2015</v>
      </c>
    </row>
    <row r="2867" spans="1:19" ht="46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s="17">
        <f t="shared" si="220"/>
        <v>0</v>
      </c>
      <c r="G2867" t="s">
        <v>8220</v>
      </c>
      <c r="H2867" t="s">
        <v>8223</v>
      </c>
      <c r="I2867" t="s">
        <v>8245</v>
      </c>
      <c r="J2867">
        <v>1420512259</v>
      </c>
      <c r="K2867" s="10">
        <v>1415328259</v>
      </c>
      <c r="L2867" s="15">
        <f t="shared" si="221"/>
        <v>41950.114108796297</v>
      </c>
      <c r="M2867" t="b">
        <v>0</v>
      </c>
      <c r="N2867">
        <v>0</v>
      </c>
      <c r="O2867" t="b">
        <v>0</v>
      </c>
      <c r="P2867" t="s">
        <v>8269</v>
      </c>
      <c r="Q2867" t="str">
        <f t="shared" si="222"/>
        <v>theater</v>
      </c>
      <c r="R2867" t="str">
        <f t="shared" si="223"/>
        <v>plays</v>
      </c>
      <c r="S2867">
        <f t="shared" si="224"/>
        <v>2014</v>
      </c>
    </row>
    <row r="2868" spans="1:19" ht="46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s="17">
        <f t="shared" si="220"/>
        <v>8.9999999999999993E-3</v>
      </c>
      <c r="G2868" t="s">
        <v>8220</v>
      </c>
      <c r="H2868" t="s">
        <v>8223</v>
      </c>
      <c r="I2868" t="s">
        <v>8245</v>
      </c>
      <c r="J2868">
        <v>1476482400</v>
      </c>
      <c r="K2868" s="10">
        <v>1473893721</v>
      </c>
      <c r="L2868" s="15">
        <f t="shared" si="221"/>
        <v>42627.955104166671</v>
      </c>
      <c r="M2868" t="b">
        <v>0</v>
      </c>
      <c r="N2868">
        <v>2</v>
      </c>
      <c r="O2868" t="b">
        <v>0</v>
      </c>
      <c r="P2868" t="s">
        <v>8269</v>
      </c>
      <c r="Q2868" t="str">
        <f t="shared" si="222"/>
        <v>theater</v>
      </c>
      <c r="R2868" t="str">
        <f t="shared" si="223"/>
        <v>plays</v>
      </c>
      <c r="S2868">
        <f t="shared" si="224"/>
        <v>2016</v>
      </c>
    </row>
    <row r="2869" spans="1:19" ht="46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s="17">
        <f t="shared" si="220"/>
        <v>0.2016</v>
      </c>
      <c r="G2869" t="s">
        <v>8220</v>
      </c>
      <c r="H2869" t="s">
        <v>8223</v>
      </c>
      <c r="I2869" t="s">
        <v>8245</v>
      </c>
      <c r="J2869">
        <v>1467604800</v>
      </c>
      <c r="K2869" s="10">
        <v>1465533672</v>
      </c>
      <c r="L2869" s="15">
        <f t="shared" si="221"/>
        <v>42531.195277777777</v>
      </c>
      <c r="M2869" t="b">
        <v>0</v>
      </c>
      <c r="N2869">
        <v>10</v>
      </c>
      <c r="O2869" t="b">
        <v>0</v>
      </c>
      <c r="P2869" t="s">
        <v>8269</v>
      </c>
      <c r="Q2869" t="str">
        <f t="shared" si="222"/>
        <v>theater</v>
      </c>
      <c r="R2869" t="str">
        <f t="shared" si="223"/>
        <v>plays</v>
      </c>
      <c r="S2869">
        <f t="shared" si="224"/>
        <v>2016</v>
      </c>
    </row>
    <row r="2870" spans="1:19" ht="46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s="17">
        <f t="shared" si="220"/>
        <v>0.42011733333333334</v>
      </c>
      <c r="G2870" t="s">
        <v>8220</v>
      </c>
      <c r="H2870" t="s">
        <v>8223</v>
      </c>
      <c r="I2870" t="s">
        <v>8245</v>
      </c>
      <c r="J2870">
        <v>1475697054</v>
      </c>
      <c r="K2870" s="10">
        <v>1473105054</v>
      </c>
      <c r="L2870" s="15">
        <f t="shared" si="221"/>
        <v>42618.827013888891</v>
      </c>
      <c r="M2870" t="b">
        <v>0</v>
      </c>
      <c r="N2870">
        <v>60</v>
      </c>
      <c r="O2870" t="b">
        <v>0</v>
      </c>
      <c r="P2870" t="s">
        <v>8269</v>
      </c>
      <c r="Q2870" t="str">
        <f t="shared" si="222"/>
        <v>theater</v>
      </c>
      <c r="R2870" t="str">
        <f t="shared" si="223"/>
        <v>plays</v>
      </c>
      <c r="S2870">
        <f t="shared" si="224"/>
        <v>2016</v>
      </c>
    </row>
    <row r="2871" spans="1:19" ht="46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s="17">
        <f t="shared" si="220"/>
        <v>8.8500000000000002E-3</v>
      </c>
      <c r="G2871" t="s">
        <v>8220</v>
      </c>
      <c r="H2871" t="s">
        <v>8223</v>
      </c>
      <c r="I2871" t="s">
        <v>8245</v>
      </c>
      <c r="J2871">
        <v>1468937681</v>
      </c>
      <c r="K2871" s="10">
        <v>1466345681</v>
      </c>
      <c r="L2871" s="15">
        <f t="shared" si="221"/>
        <v>42540.593530092592</v>
      </c>
      <c r="M2871" t="b">
        <v>0</v>
      </c>
      <c r="N2871">
        <v>5</v>
      </c>
      <c r="O2871" t="b">
        <v>0</v>
      </c>
      <c r="P2871" t="s">
        <v>8269</v>
      </c>
      <c r="Q2871" t="str">
        <f t="shared" si="222"/>
        <v>theater</v>
      </c>
      <c r="R2871" t="str">
        <f t="shared" si="223"/>
        <v>plays</v>
      </c>
      <c r="S2871">
        <f t="shared" si="224"/>
        <v>2016</v>
      </c>
    </row>
    <row r="2872" spans="1:19" ht="46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s="17">
        <f t="shared" si="220"/>
        <v>0.15</v>
      </c>
      <c r="G2872" t="s">
        <v>8220</v>
      </c>
      <c r="H2872" t="s">
        <v>8223</v>
      </c>
      <c r="I2872" t="s">
        <v>8245</v>
      </c>
      <c r="J2872">
        <v>1400301165</v>
      </c>
      <c r="K2872" s="10">
        <v>1397709165</v>
      </c>
      <c r="L2872" s="15">
        <f t="shared" si="221"/>
        <v>41746.189409722225</v>
      </c>
      <c r="M2872" t="b">
        <v>0</v>
      </c>
      <c r="N2872">
        <v>9</v>
      </c>
      <c r="O2872" t="b">
        <v>0</v>
      </c>
      <c r="P2872" t="s">
        <v>8269</v>
      </c>
      <c r="Q2872" t="str">
        <f t="shared" si="222"/>
        <v>theater</v>
      </c>
      <c r="R2872" t="str">
        <f t="shared" si="223"/>
        <v>plays</v>
      </c>
      <c r="S2872">
        <f t="shared" si="224"/>
        <v>2014</v>
      </c>
    </row>
    <row r="2873" spans="1:19" ht="46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s="17">
        <f t="shared" si="220"/>
        <v>4.6699999999999998E-2</v>
      </c>
      <c r="G2873" t="s">
        <v>8220</v>
      </c>
      <c r="H2873" t="s">
        <v>8223</v>
      </c>
      <c r="I2873" t="s">
        <v>8245</v>
      </c>
      <c r="J2873">
        <v>1419183813</v>
      </c>
      <c r="K2873" s="10">
        <v>1417455813</v>
      </c>
      <c r="L2873" s="15">
        <f t="shared" si="221"/>
        <v>41974.738576388889</v>
      </c>
      <c r="M2873" t="b">
        <v>0</v>
      </c>
      <c r="N2873">
        <v>13</v>
      </c>
      <c r="O2873" t="b">
        <v>0</v>
      </c>
      <c r="P2873" t="s">
        <v>8269</v>
      </c>
      <c r="Q2873" t="str">
        <f t="shared" si="222"/>
        <v>theater</v>
      </c>
      <c r="R2873" t="str">
        <f t="shared" si="223"/>
        <v>plays</v>
      </c>
      <c r="S2873">
        <f t="shared" si="224"/>
        <v>2014</v>
      </c>
    </row>
    <row r="2874" spans="1:19" ht="3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s="17">
        <f t="shared" si="220"/>
        <v>0</v>
      </c>
      <c r="G2874" t="s">
        <v>8220</v>
      </c>
      <c r="H2874" t="s">
        <v>8223</v>
      </c>
      <c r="I2874" t="s">
        <v>8245</v>
      </c>
      <c r="J2874">
        <v>1434768438</v>
      </c>
      <c r="K2874" s="10">
        <v>1429584438</v>
      </c>
      <c r="L2874" s="15">
        <f t="shared" si="221"/>
        <v>42115.11618055556</v>
      </c>
      <c r="M2874" t="b">
        <v>0</v>
      </c>
      <c r="N2874">
        <v>0</v>
      </c>
      <c r="O2874" t="b">
        <v>0</v>
      </c>
      <c r="P2874" t="s">
        <v>8269</v>
      </c>
      <c r="Q2874" t="str">
        <f t="shared" si="222"/>
        <v>theater</v>
      </c>
      <c r="R2874" t="str">
        <f t="shared" si="223"/>
        <v>plays</v>
      </c>
      <c r="S2874">
        <f t="shared" si="224"/>
        <v>2015</v>
      </c>
    </row>
    <row r="2875" spans="1:19" ht="46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s="17">
        <f t="shared" si="220"/>
        <v>0.38119999999999998</v>
      </c>
      <c r="G2875" t="s">
        <v>8220</v>
      </c>
      <c r="H2875" t="s">
        <v>8223</v>
      </c>
      <c r="I2875" t="s">
        <v>8245</v>
      </c>
      <c r="J2875">
        <v>1422473831</v>
      </c>
      <c r="K2875" s="10">
        <v>1419881831</v>
      </c>
      <c r="L2875" s="15">
        <f t="shared" si="221"/>
        <v>42002.817488425921</v>
      </c>
      <c r="M2875" t="b">
        <v>0</v>
      </c>
      <c r="N2875">
        <v>8</v>
      </c>
      <c r="O2875" t="b">
        <v>0</v>
      </c>
      <c r="P2875" t="s">
        <v>8269</v>
      </c>
      <c r="Q2875" t="str">
        <f t="shared" si="222"/>
        <v>theater</v>
      </c>
      <c r="R2875" t="str">
        <f t="shared" si="223"/>
        <v>plays</v>
      </c>
      <c r="S2875">
        <f t="shared" si="224"/>
        <v>2014</v>
      </c>
    </row>
    <row r="2876" spans="1:19" ht="46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s="17">
        <f t="shared" si="220"/>
        <v>5.4199999999999998E-2</v>
      </c>
      <c r="G2876" t="s">
        <v>8220</v>
      </c>
      <c r="H2876" t="s">
        <v>8223</v>
      </c>
      <c r="I2876" t="s">
        <v>8245</v>
      </c>
      <c r="J2876">
        <v>1484684186</v>
      </c>
      <c r="K2876" s="10">
        <v>1482092186</v>
      </c>
      <c r="L2876" s="15">
        <f t="shared" si="221"/>
        <v>42722.84474537037</v>
      </c>
      <c r="M2876" t="b">
        <v>0</v>
      </c>
      <c r="N2876">
        <v>3</v>
      </c>
      <c r="O2876" t="b">
        <v>0</v>
      </c>
      <c r="P2876" t="s">
        <v>8269</v>
      </c>
      <c r="Q2876" t="str">
        <f t="shared" si="222"/>
        <v>theater</v>
      </c>
      <c r="R2876" t="str">
        <f t="shared" si="223"/>
        <v>plays</v>
      </c>
      <c r="S2876">
        <f t="shared" si="224"/>
        <v>2016</v>
      </c>
    </row>
    <row r="2877" spans="1:19" ht="46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s="17">
        <f t="shared" si="220"/>
        <v>3.5E-4</v>
      </c>
      <c r="G2877" t="s">
        <v>8220</v>
      </c>
      <c r="H2877" t="s">
        <v>8223</v>
      </c>
      <c r="I2877" t="s">
        <v>8245</v>
      </c>
      <c r="J2877">
        <v>1462417493</v>
      </c>
      <c r="K2877" s="10">
        <v>1459825493</v>
      </c>
      <c r="L2877" s="15">
        <f t="shared" si="221"/>
        <v>42465.128391203703</v>
      </c>
      <c r="M2877" t="b">
        <v>0</v>
      </c>
      <c r="N2877">
        <v>3</v>
      </c>
      <c r="O2877" t="b">
        <v>0</v>
      </c>
      <c r="P2877" t="s">
        <v>8269</v>
      </c>
      <c r="Q2877" t="str">
        <f t="shared" si="222"/>
        <v>theater</v>
      </c>
      <c r="R2877" t="str">
        <f t="shared" si="223"/>
        <v>plays</v>
      </c>
      <c r="S2877">
        <f t="shared" si="224"/>
        <v>2016</v>
      </c>
    </row>
    <row r="2878" spans="1:19" ht="46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s="17">
        <f t="shared" si="220"/>
        <v>0</v>
      </c>
      <c r="G2878" t="s">
        <v>8220</v>
      </c>
      <c r="H2878" t="s">
        <v>8223</v>
      </c>
      <c r="I2878" t="s">
        <v>8245</v>
      </c>
      <c r="J2878">
        <v>1437069079</v>
      </c>
      <c r="K2878" s="10">
        <v>1434477079</v>
      </c>
      <c r="L2878" s="15">
        <f t="shared" si="221"/>
        <v>42171.743969907402</v>
      </c>
      <c r="M2878" t="b">
        <v>0</v>
      </c>
      <c r="N2878">
        <v>0</v>
      </c>
      <c r="O2878" t="b">
        <v>0</v>
      </c>
      <c r="P2878" t="s">
        <v>8269</v>
      </c>
      <c r="Q2878" t="str">
        <f t="shared" si="222"/>
        <v>theater</v>
      </c>
      <c r="R2878" t="str">
        <f t="shared" si="223"/>
        <v>plays</v>
      </c>
      <c r="S2878">
        <f t="shared" si="224"/>
        <v>2015</v>
      </c>
    </row>
    <row r="2879" spans="1:19" ht="46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s="17">
        <f t="shared" si="220"/>
        <v>0.10833333333333334</v>
      </c>
      <c r="G2879" t="s">
        <v>8220</v>
      </c>
      <c r="H2879" t="s">
        <v>8223</v>
      </c>
      <c r="I2879" t="s">
        <v>8245</v>
      </c>
      <c r="J2879">
        <v>1480525200</v>
      </c>
      <c r="K2879" s="10">
        <v>1477781724</v>
      </c>
      <c r="L2879" s="15">
        <f t="shared" si="221"/>
        <v>42672.955138888894</v>
      </c>
      <c r="M2879" t="b">
        <v>0</v>
      </c>
      <c r="N2879">
        <v>6</v>
      </c>
      <c r="O2879" t="b">
        <v>0</v>
      </c>
      <c r="P2879" t="s">
        <v>8269</v>
      </c>
      <c r="Q2879" t="str">
        <f t="shared" si="222"/>
        <v>theater</v>
      </c>
      <c r="R2879" t="str">
        <f t="shared" si="223"/>
        <v>plays</v>
      </c>
      <c r="S2879">
        <f t="shared" si="224"/>
        <v>2016</v>
      </c>
    </row>
    <row r="2880" spans="1:19" ht="46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s="17">
        <f t="shared" si="220"/>
        <v>2.1000000000000001E-2</v>
      </c>
      <c r="G2880" t="s">
        <v>8220</v>
      </c>
      <c r="H2880" t="s">
        <v>8224</v>
      </c>
      <c r="I2880" t="s">
        <v>8246</v>
      </c>
      <c r="J2880">
        <v>1435934795</v>
      </c>
      <c r="K2880" s="10">
        <v>1430750795</v>
      </c>
      <c r="L2880" s="15">
        <f t="shared" si="221"/>
        <v>42128.615682870368</v>
      </c>
      <c r="M2880" t="b">
        <v>0</v>
      </c>
      <c r="N2880">
        <v>4</v>
      </c>
      <c r="O2880" t="b">
        <v>0</v>
      </c>
      <c r="P2880" t="s">
        <v>8269</v>
      </c>
      <c r="Q2880" t="str">
        <f t="shared" si="222"/>
        <v>theater</v>
      </c>
      <c r="R2880" t="str">
        <f t="shared" si="223"/>
        <v>plays</v>
      </c>
      <c r="S2880">
        <f t="shared" si="224"/>
        <v>2015</v>
      </c>
    </row>
    <row r="2881" spans="1:19" ht="46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s="17">
        <f t="shared" si="220"/>
        <v>2.5892857142857141E-3</v>
      </c>
      <c r="G2881" t="s">
        <v>8220</v>
      </c>
      <c r="H2881" t="s">
        <v>8223</v>
      </c>
      <c r="I2881" t="s">
        <v>8245</v>
      </c>
      <c r="J2881">
        <v>1453310661</v>
      </c>
      <c r="K2881" s="10">
        <v>1450718661</v>
      </c>
      <c r="L2881" s="15">
        <f t="shared" si="221"/>
        <v>42359.725243055553</v>
      </c>
      <c r="M2881" t="b">
        <v>0</v>
      </c>
      <c r="N2881">
        <v>1</v>
      </c>
      <c r="O2881" t="b">
        <v>0</v>
      </c>
      <c r="P2881" t="s">
        <v>8269</v>
      </c>
      <c r="Q2881" t="str">
        <f t="shared" si="222"/>
        <v>theater</v>
      </c>
      <c r="R2881" t="str">
        <f t="shared" si="223"/>
        <v>plays</v>
      </c>
      <c r="S2881">
        <f t="shared" si="224"/>
        <v>2015</v>
      </c>
    </row>
    <row r="2882" spans="1:19" ht="46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s="17">
        <f t="shared" si="220"/>
        <v>0.23333333333333334</v>
      </c>
      <c r="G2882" t="s">
        <v>8220</v>
      </c>
      <c r="H2882" t="s">
        <v>8223</v>
      </c>
      <c r="I2882" t="s">
        <v>8245</v>
      </c>
      <c r="J2882">
        <v>1440090300</v>
      </c>
      <c r="K2882" s="10">
        <v>1436305452</v>
      </c>
      <c r="L2882" s="15">
        <f t="shared" si="221"/>
        <v>42192.905694444446</v>
      </c>
      <c r="M2882" t="b">
        <v>0</v>
      </c>
      <c r="N2882">
        <v>29</v>
      </c>
      <c r="O2882" t="b">
        <v>0</v>
      </c>
      <c r="P2882" t="s">
        <v>8269</v>
      </c>
      <c r="Q2882" t="str">
        <f t="shared" si="222"/>
        <v>theater</v>
      </c>
      <c r="R2882" t="str">
        <f t="shared" si="223"/>
        <v>plays</v>
      </c>
      <c r="S2882">
        <f t="shared" si="224"/>
        <v>2015</v>
      </c>
    </row>
    <row r="2883" spans="1:19" ht="46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s="17">
        <f t="shared" ref="F2883:F2946" si="225">E2883/D2883</f>
        <v>0</v>
      </c>
      <c r="G2883" t="s">
        <v>8220</v>
      </c>
      <c r="H2883" t="s">
        <v>8223</v>
      </c>
      <c r="I2883" t="s">
        <v>8245</v>
      </c>
      <c r="J2883">
        <v>1417620036</v>
      </c>
      <c r="K2883" s="10">
        <v>1412432436</v>
      </c>
      <c r="L2883" s="15">
        <f t="shared" ref="L2883:L2946" si="226">(K2883/86400)+ DATE(1970,1,1)</f>
        <v>41916.597638888888</v>
      </c>
      <c r="M2883" t="b">
        <v>0</v>
      </c>
      <c r="N2883">
        <v>0</v>
      </c>
      <c r="O2883" t="b">
        <v>0</v>
      </c>
      <c r="P2883" t="s">
        <v>8269</v>
      </c>
      <c r="Q2883" t="str">
        <f t="shared" ref="Q2883:Q2946" si="227">LEFT(P2883, SEARCH("/",P2883)-1)</f>
        <v>theater</v>
      </c>
      <c r="R2883" t="str">
        <f t="shared" ref="R2883:R2946" si="228">RIGHT(P2883,LEN(P2883)-FIND("/",P2883))</f>
        <v>plays</v>
      </c>
      <c r="S2883">
        <f t="shared" ref="S2883:S2946" si="229">YEAR(L2883)</f>
        <v>2014</v>
      </c>
    </row>
    <row r="2884" spans="1:19" ht="46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s="17">
        <f t="shared" si="225"/>
        <v>0.33600000000000002</v>
      </c>
      <c r="G2884" t="s">
        <v>8220</v>
      </c>
      <c r="H2884" t="s">
        <v>8223</v>
      </c>
      <c r="I2884" t="s">
        <v>8245</v>
      </c>
      <c r="J2884">
        <v>1462112318</v>
      </c>
      <c r="K2884" s="10">
        <v>1459520318</v>
      </c>
      <c r="L2884" s="15">
        <f t="shared" si="226"/>
        <v>42461.596273148149</v>
      </c>
      <c r="M2884" t="b">
        <v>0</v>
      </c>
      <c r="N2884">
        <v>4</v>
      </c>
      <c r="O2884" t="b">
        <v>0</v>
      </c>
      <c r="P2884" t="s">
        <v>8269</v>
      </c>
      <c r="Q2884" t="str">
        <f t="shared" si="227"/>
        <v>theater</v>
      </c>
      <c r="R2884" t="str">
        <f t="shared" si="228"/>
        <v>plays</v>
      </c>
      <c r="S2884">
        <f t="shared" si="229"/>
        <v>2016</v>
      </c>
    </row>
    <row r="2885" spans="1:19" ht="46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s="17">
        <f t="shared" si="225"/>
        <v>0.1908</v>
      </c>
      <c r="G2885" t="s">
        <v>8220</v>
      </c>
      <c r="H2885" t="s">
        <v>8223</v>
      </c>
      <c r="I2885" t="s">
        <v>8245</v>
      </c>
      <c r="J2885">
        <v>1454734740</v>
      </c>
      <c r="K2885" s="10">
        <v>1451684437</v>
      </c>
      <c r="L2885" s="15">
        <f t="shared" si="226"/>
        <v>42370.90320601852</v>
      </c>
      <c r="M2885" t="b">
        <v>0</v>
      </c>
      <c r="N2885">
        <v>5</v>
      </c>
      <c r="O2885" t="b">
        <v>0</v>
      </c>
      <c r="P2885" t="s">
        <v>8269</v>
      </c>
      <c r="Q2885" t="str">
        <f t="shared" si="227"/>
        <v>theater</v>
      </c>
      <c r="R2885" t="str">
        <f t="shared" si="228"/>
        <v>plays</v>
      </c>
      <c r="S2885">
        <f t="shared" si="229"/>
        <v>2016</v>
      </c>
    </row>
    <row r="2886" spans="1:19" ht="3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s="17">
        <f t="shared" si="225"/>
        <v>4.1111111111111114E-3</v>
      </c>
      <c r="G2886" t="s">
        <v>8220</v>
      </c>
      <c r="H2886" t="s">
        <v>8223</v>
      </c>
      <c r="I2886" t="s">
        <v>8245</v>
      </c>
      <c r="J2886">
        <v>1417800435</v>
      </c>
      <c r="K2886" s="10">
        <v>1415208435</v>
      </c>
      <c r="L2886" s="15">
        <f t="shared" si="226"/>
        <v>41948.727256944447</v>
      </c>
      <c r="M2886" t="b">
        <v>0</v>
      </c>
      <c r="N2886">
        <v>4</v>
      </c>
      <c r="O2886" t="b">
        <v>0</v>
      </c>
      <c r="P2886" t="s">
        <v>8269</v>
      </c>
      <c r="Q2886" t="str">
        <f t="shared" si="227"/>
        <v>theater</v>
      </c>
      <c r="R2886" t="str">
        <f t="shared" si="228"/>
        <v>plays</v>
      </c>
      <c r="S2886">
        <f t="shared" si="229"/>
        <v>2014</v>
      </c>
    </row>
    <row r="2887" spans="1:19" ht="3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s="17">
        <f t="shared" si="225"/>
        <v>0.32500000000000001</v>
      </c>
      <c r="G2887" t="s">
        <v>8220</v>
      </c>
      <c r="H2887" t="s">
        <v>8223</v>
      </c>
      <c r="I2887" t="s">
        <v>8245</v>
      </c>
      <c r="J2887">
        <v>1426294201</v>
      </c>
      <c r="K2887" s="10">
        <v>1423705801</v>
      </c>
      <c r="L2887" s="15">
        <f t="shared" si="226"/>
        <v>42047.07640046296</v>
      </c>
      <c r="M2887" t="b">
        <v>0</v>
      </c>
      <c r="N2887">
        <v>5</v>
      </c>
      <c r="O2887" t="b">
        <v>0</v>
      </c>
      <c r="P2887" t="s">
        <v>8269</v>
      </c>
      <c r="Q2887" t="str">
        <f t="shared" si="227"/>
        <v>theater</v>
      </c>
      <c r="R2887" t="str">
        <f t="shared" si="228"/>
        <v>plays</v>
      </c>
      <c r="S2887">
        <f t="shared" si="229"/>
        <v>2015</v>
      </c>
    </row>
    <row r="2888" spans="1:19" ht="46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s="17">
        <f t="shared" si="225"/>
        <v>0.05</v>
      </c>
      <c r="G2888" t="s">
        <v>8220</v>
      </c>
      <c r="H2888" t="s">
        <v>8223</v>
      </c>
      <c r="I2888" t="s">
        <v>8245</v>
      </c>
      <c r="J2888">
        <v>1442635140</v>
      </c>
      <c r="K2888" s="10">
        <v>1442243484</v>
      </c>
      <c r="L2888" s="15">
        <f t="shared" si="226"/>
        <v>42261.632916666669</v>
      </c>
      <c r="M2888" t="b">
        <v>0</v>
      </c>
      <c r="N2888">
        <v>1</v>
      </c>
      <c r="O2888" t="b">
        <v>0</v>
      </c>
      <c r="P2888" t="s">
        <v>8269</v>
      </c>
      <c r="Q2888" t="str">
        <f t="shared" si="227"/>
        <v>theater</v>
      </c>
      <c r="R2888" t="str">
        <f t="shared" si="228"/>
        <v>plays</v>
      </c>
      <c r="S2888">
        <f t="shared" si="229"/>
        <v>2015</v>
      </c>
    </row>
    <row r="2889" spans="1:19" ht="46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s="17">
        <f t="shared" si="225"/>
        <v>1.6666666666666668E-3</v>
      </c>
      <c r="G2889" t="s">
        <v>8220</v>
      </c>
      <c r="H2889" t="s">
        <v>8223</v>
      </c>
      <c r="I2889" t="s">
        <v>8245</v>
      </c>
      <c r="J2889">
        <v>1420971324</v>
      </c>
      <c r="K2889" s="10">
        <v>1418379324</v>
      </c>
      <c r="L2889" s="15">
        <f t="shared" si="226"/>
        <v>41985.427361111113</v>
      </c>
      <c r="M2889" t="b">
        <v>0</v>
      </c>
      <c r="N2889">
        <v>1</v>
      </c>
      <c r="O2889" t="b">
        <v>0</v>
      </c>
      <c r="P2889" t="s">
        <v>8269</v>
      </c>
      <c r="Q2889" t="str">
        <f t="shared" si="227"/>
        <v>theater</v>
      </c>
      <c r="R2889" t="str">
        <f t="shared" si="228"/>
        <v>plays</v>
      </c>
      <c r="S2889">
        <f t="shared" si="229"/>
        <v>2014</v>
      </c>
    </row>
    <row r="2890" spans="1:19" ht="46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s="17">
        <f t="shared" si="225"/>
        <v>0</v>
      </c>
      <c r="G2890" t="s">
        <v>8220</v>
      </c>
      <c r="H2890" t="s">
        <v>8223</v>
      </c>
      <c r="I2890" t="s">
        <v>8245</v>
      </c>
      <c r="J2890">
        <v>1413608340</v>
      </c>
      <c r="K2890" s="10">
        <v>1412945440</v>
      </c>
      <c r="L2890" s="15">
        <f t="shared" si="226"/>
        <v>41922.535185185188</v>
      </c>
      <c r="M2890" t="b">
        <v>0</v>
      </c>
      <c r="N2890">
        <v>0</v>
      </c>
      <c r="O2890" t="b">
        <v>0</v>
      </c>
      <c r="P2890" t="s">
        <v>8269</v>
      </c>
      <c r="Q2890" t="str">
        <f t="shared" si="227"/>
        <v>theater</v>
      </c>
      <c r="R2890" t="str">
        <f t="shared" si="228"/>
        <v>plays</v>
      </c>
      <c r="S2890">
        <f t="shared" si="229"/>
        <v>2014</v>
      </c>
    </row>
    <row r="2891" spans="1:19" ht="46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s="17">
        <f t="shared" si="225"/>
        <v>0.38066666666666665</v>
      </c>
      <c r="G2891" t="s">
        <v>8220</v>
      </c>
      <c r="H2891" t="s">
        <v>8223</v>
      </c>
      <c r="I2891" t="s">
        <v>8245</v>
      </c>
      <c r="J2891">
        <v>1409344985</v>
      </c>
      <c r="K2891" s="10">
        <v>1406752985</v>
      </c>
      <c r="L2891" s="15">
        <f t="shared" si="226"/>
        <v>41850.863252314812</v>
      </c>
      <c r="M2891" t="b">
        <v>0</v>
      </c>
      <c r="N2891">
        <v>14</v>
      </c>
      <c r="O2891" t="b">
        <v>0</v>
      </c>
      <c r="P2891" t="s">
        <v>8269</v>
      </c>
      <c r="Q2891" t="str">
        <f t="shared" si="227"/>
        <v>theater</v>
      </c>
      <c r="R2891" t="str">
        <f t="shared" si="228"/>
        <v>plays</v>
      </c>
      <c r="S2891">
        <f t="shared" si="229"/>
        <v>2014</v>
      </c>
    </row>
    <row r="2892" spans="1:19" ht="46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s="17">
        <f t="shared" si="225"/>
        <v>1.0500000000000001E-2</v>
      </c>
      <c r="G2892" t="s">
        <v>8220</v>
      </c>
      <c r="H2892" t="s">
        <v>8223</v>
      </c>
      <c r="I2892" t="s">
        <v>8245</v>
      </c>
      <c r="J2892">
        <v>1407553200</v>
      </c>
      <c r="K2892" s="10">
        <v>1405100992</v>
      </c>
      <c r="L2892" s="15">
        <f t="shared" si="226"/>
        <v>41831.742962962962</v>
      </c>
      <c r="M2892" t="b">
        <v>0</v>
      </c>
      <c r="N2892">
        <v>3</v>
      </c>
      <c r="O2892" t="b">
        <v>0</v>
      </c>
      <c r="P2892" t="s">
        <v>8269</v>
      </c>
      <c r="Q2892" t="str">
        <f t="shared" si="227"/>
        <v>theater</v>
      </c>
      <c r="R2892" t="str">
        <f t="shared" si="228"/>
        <v>plays</v>
      </c>
      <c r="S2892">
        <f t="shared" si="229"/>
        <v>2014</v>
      </c>
    </row>
    <row r="2893" spans="1:19" ht="46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s="17">
        <f t="shared" si="225"/>
        <v>2.7300000000000001E-2</v>
      </c>
      <c r="G2893" t="s">
        <v>8220</v>
      </c>
      <c r="H2893" t="s">
        <v>8223</v>
      </c>
      <c r="I2893" t="s">
        <v>8245</v>
      </c>
      <c r="J2893">
        <v>1460751128</v>
      </c>
      <c r="K2893" s="10">
        <v>1455570728</v>
      </c>
      <c r="L2893" s="15">
        <f t="shared" si="226"/>
        <v>42415.883425925931</v>
      </c>
      <c r="M2893" t="b">
        <v>0</v>
      </c>
      <c r="N2893">
        <v>10</v>
      </c>
      <c r="O2893" t="b">
        <v>0</v>
      </c>
      <c r="P2893" t="s">
        <v>8269</v>
      </c>
      <c r="Q2893" t="str">
        <f t="shared" si="227"/>
        <v>theater</v>
      </c>
      <c r="R2893" t="str">
        <f t="shared" si="228"/>
        <v>plays</v>
      </c>
      <c r="S2893">
        <f t="shared" si="229"/>
        <v>2016</v>
      </c>
    </row>
    <row r="2894" spans="1:19" ht="46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s="17">
        <f t="shared" si="225"/>
        <v>9.0909090909090912E-2</v>
      </c>
      <c r="G2894" t="s">
        <v>8220</v>
      </c>
      <c r="H2894" t="s">
        <v>8223</v>
      </c>
      <c r="I2894" t="s">
        <v>8245</v>
      </c>
      <c r="J2894">
        <v>1409000400</v>
      </c>
      <c r="K2894" s="10">
        <v>1408381704</v>
      </c>
      <c r="L2894" s="15">
        <f t="shared" si="226"/>
        <v>41869.714166666665</v>
      </c>
      <c r="M2894" t="b">
        <v>0</v>
      </c>
      <c r="N2894">
        <v>17</v>
      </c>
      <c r="O2894" t="b">
        <v>0</v>
      </c>
      <c r="P2894" t="s">
        <v>8269</v>
      </c>
      <c r="Q2894" t="str">
        <f t="shared" si="227"/>
        <v>theater</v>
      </c>
      <c r="R2894" t="str">
        <f t="shared" si="228"/>
        <v>plays</v>
      </c>
      <c r="S2894">
        <f t="shared" si="229"/>
        <v>2014</v>
      </c>
    </row>
    <row r="2895" spans="1:19" ht="16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s="17">
        <f t="shared" si="225"/>
        <v>5.0000000000000001E-3</v>
      </c>
      <c r="G2895" t="s">
        <v>8220</v>
      </c>
      <c r="H2895" t="s">
        <v>8223</v>
      </c>
      <c r="I2895" t="s">
        <v>8245</v>
      </c>
      <c r="J2895">
        <v>1420768800</v>
      </c>
      <c r="K2895" s="10">
        <v>1415644395</v>
      </c>
      <c r="L2895" s="15">
        <f t="shared" si="226"/>
        <v>41953.773090277777</v>
      </c>
      <c r="M2895" t="b">
        <v>0</v>
      </c>
      <c r="N2895">
        <v>2</v>
      </c>
      <c r="O2895" t="b">
        <v>0</v>
      </c>
      <c r="P2895" t="s">
        <v>8269</v>
      </c>
      <c r="Q2895" t="str">
        <f t="shared" si="227"/>
        <v>theater</v>
      </c>
      <c r="R2895" t="str">
        <f t="shared" si="228"/>
        <v>plays</v>
      </c>
      <c r="S2895">
        <f t="shared" si="229"/>
        <v>2014</v>
      </c>
    </row>
    <row r="2896" spans="1:19" ht="3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s="17">
        <f t="shared" si="225"/>
        <v>0</v>
      </c>
      <c r="G2896" t="s">
        <v>8220</v>
      </c>
      <c r="H2896" t="s">
        <v>8223</v>
      </c>
      <c r="I2896" t="s">
        <v>8245</v>
      </c>
      <c r="J2896">
        <v>1428100815</v>
      </c>
      <c r="K2896" s="10">
        <v>1422920415</v>
      </c>
      <c r="L2896" s="15">
        <f t="shared" si="226"/>
        <v>42037.986284722225</v>
      </c>
      <c r="M2896" t="b">
        <v>0</v>
      </c>
      <c r="N2896">
        <v>0</v>
      </c>
      <c r="O2896" t="b">
        <v>0</v>
      </c>
      <c r="P2896" t="s">
        <v>8269</v>
      </c>
      <c r="Q2896" t="str">
        <f t="shared" si="227"/>
        <v>theater</v>
      </c>
      <c r="R2896" t="str">
        <f t="shared" si="228"/>
        <v>plays</v>
      </c>
      <c r="S2896">
        <f t="shared" si="229"/>
        <v>2015</v>
      </c>
    </row>
    <row r="2897" spans="1:19" ht="46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s="17">
        <f t="shared" si="225"/>
        <v>4.5999999999999999E-2</v>
      </c>
      <c r="G2897" t="s">
        <v>8220</v>
      </c>
      <c r="H2897" t="s">
        <v>8223</v>
      </c>
      <c r="I2897" t="s">
        <v>8245</v>
      </c>
      <c r="J2897">
        <v>1403470800</v>
      </c>
      <c r="K2897" s="10">
        <v>1403356792</v>
      </c>
      <c r="L2897" s="15">
        <f t="shared" si="226"/>
        <v>41811.555462962962</v>
      </c>
      <c r="M2897" t="b">
        <v>0</v>
      </c>
      <c r="N2897">
        <v>4</v>
      </c>
      <c r="O2897" t="b">
        <v>0</v>
      </c>
      <c r="P2897" t="s">
        <v>8269</v>
      </c>
      <c r="Q2897" t="str">
        <f t="shared" si="227"/>
        <v>theater</v>
      </c>
      <c r="R2897" t="str">
        <f t="shared" si="228"/>
        <v>plays</v>
      </c>
      <c r="S2897">
        <f t="shared" si="229"/>
        <v>2014</v>
      </c>
    </row>
    <row r="2898" spans="1:19" ht="46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s="17">
        <f t="shared" si="225"/>
        <v>0.20833333333333334</v>
      </c>
      <c r="G2898" t="s">
        <v>8220</v>
      </c>
      <c r="H2898" t="s">
        <v>8223</v>
      </c>
      <c r="I2898" t="s">
        <v>8245</v>
      </c>
      <c r="J2898">
        <v>1481522400</v>
      </c>
      <c r="K2898" s="10">
        <v>1480283321</v>
      </c>
      <c r="L2898" s="15">
        <f t="shared" si="226"/>
        <v>42701.908807870372</v>
      </c>
      <c r="M2898" t="b">
        <v>0</v>
      </c>
      <c r="N2898">
        <v>12</v>
      </c>
      <c r="O2898" t="b">
        <v>0</v>
      </c>
      <c r="P2898" t="s">
        <v>8269</v>
      </c>
      <c r="Q2898" t="str">
        <f t="shared" si="227"/>
        <v>theater</v>
      </c>
      <c r="R2898" t="str">
        <f t="shared" si="228"/>
        <v>plays</v>
      </c>
      <c r="S2898">
        <f t="shared" si="229"/>
        <v>2016</v>
      </c>
    </row>
    <row r="2899" spans="1:19" ht="46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s="17">
        <f t="shared" si="225"/>
        <v>4.583333333333333E-2</v>
      </c>
      <c r="G2899" t="s">
        <v>8220</v>
      </c>
      <c r="H2899" t="s">
        <v>8223</v>
      </c>
      <c r="I2899" t="s">
        <v>8245</v>
      </c>
      <c r="J2899">
        <v>1444577345</v>
      </c>
      <c r="K2899" s="10">
        <v>1441985458</v>
      </c>
      <c r="L2899" s="15">
        <f t="shared" si="226"/>
        <v>42258.646504629629</v>
      </c>
      <c r="M2899" t="b">
        <v>0</v>
      </c>
      <c r="N2899">
        <v>3</v>
      </c>
      <c r="O2899" t="b">
        <v>0</v>
      </c>
      <c r="P2899" t="s">
        <v>8269</v>
      </c>
      <c r="Q2899" t="str">
        <f t="shared" si="227"/>
        <v>theater</v>
      </c>
      <c r="R2899" t="str">
        <f t="shared" si="228"/>
        <v>plays</v>
      </c>
      <c r="S2899">
        <f t="shared" si="229"/>
        <v>2015</v>
      </c>
    </row>
    <row r="2900" spans="1:19" ht="46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s="17">
        <f t="shared" si="225"/>
        <v>4.2133333333333335E-2</v>
      </c>
      <c r="G2900" t="s">
        <v>8220</v>
      </c>
      <c r="H2900" t="s">
        <v>8223</v>
      </c>
      <c r="I2900" t="s">
        <v>8245</v>
      </c>
      <c r="J2900">
        <v>1446307053</v>
      </c>
      <c r="K2900" s="10">
        <v>1443715053</v>
      </c>
      <c r="L2900" s="15">
        <f t="shared" si="226"/>
        <v>42278.664965277778</v>
      </c>
      <c r="M2900" t="b">
        <v>0</v>
      </c>
      <c r="N2900">
        <v>12</v>
      </c>
      <c r="O2900" t="b">
        <v>0</v>
      </c>
      <c r="P2900" t="s">
        <v>8269</v>
      </c>
      <c r="Q2900" t="str">
        <f t="shared" si="227"/>
        <v>theater</v>
      </c>
      <c r="R2900" t="str">
        <f t="shared" si="228"/>
        <v>plays</v>
      </c>
      <c r="S2900">
        <f t="shared" si="229"/>
        <v>2015</v>
      </c>
    </row>
    <row r="2901" spans="1:19" ht="46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s="17">
        <f t="shared" si="225"/>
        <v>0</v>
      </c>
      <c r="G2901" t="s">
        <v>8220</v>
      </c>
      <c r="H2901" t="s">
        <v>8223</v>
      </c>
      <c r="I2901" t="s">
        <v>8245</v>
      </c>
      <c r="J2901">
        <v>1469325158</v>
      </c>
      <c r="K2901" s="10">
        <v>1464141158</v>
      </c>
      <c r="L2901" s="15">
        <f t="shared" si="226"/>
        <v>42515.078217592592</v>
      </c>
      <c r="M2901" t="b">
        <v>0</v>
      </c>
      <c r="N2901">
        <v>0</v>
      </c>
      <c r="O2901" t="b">
        <v>0</v>
      </c>
      <c r="P2901" t="s">
        <v>8269</v>
      </c>
      <c r="Q2901" t="str">
        <f t="shared" si="227"/>
        <v>theater</v>
      </c>
      <c r="R2901" t="str">
        <f t="shared" si="228"/>
        <v>plays</v>
      </c>
      <c r="S2901">
        <f t="shared" si="229"/>
        <v>2016</v>
      </c>
    </row>
    <row r="2902" spans="1:19" ht="46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s="17">
        <f t="shared" si="225"/>
        <v>0.61909090909090914</v>
      </c>
      <c r="G2902" t="s">
        <v>8220</v>
      </c>
      <c r="H2902" t="s">
        <v>8223</v>
      </c>
      <c r="I2902" t="s">
        <v>8245</v>
      </c>
      <c r="J2902">
        <v>1407562632</v>
      </c>
      <c r="K2902" s="10">
        <v>1404970632</v>
      </c>
      <c r="L2902" s="15">
        <f t="shared" si="226"/>
        <v>41830.234166666669</v>
      </c>
      <c r="M2902" t="b">
        <v>0</v>
      </c>
      <c r="N2902">
        <v>7</v>
      </c>
      <c r="O2902" t="b">
        <v>0</v>
      </c>
      <c r="P2902" t="s">
        <v>8269</v>
      </c>
      <c r="Q2902" t="str">
        <f t="shared" si="227"/>
        <v>theater</v>
      </c>
      <c r="R2902" t="str">
        <f t="shared" si="228"/>
        <v>plays</v>
      </c>
      <c r="S2902">
        <f t="shared" si="229"/>
        <v>2014</v>
      </c>
    </row>
    <row r="2903" spans="1:19" ht="46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s="17">
        <f t="shared" si="225"/>
        <v>8.0000000000000002E-3</v>
      </c>
      <c r="G2903" t="s">
        <v>8220</v>
      </c>
      <c r="H2903" t="s">
        <v>8223</v>
      </c>
      <c r="I2903" t="s">
        <v>8245</v>
      </c>
      <c r="J2903">
        <v>1423345339</v>
      </c>
      <c r="K2903" s="10">
        <v>1418161339</v>
      </c>
      <c r="L2903" s="15">
        <f t="shared" si="226"/>
        <v>41982.904386574075</v>
      </c>
      <c r="M2903" t="b">
        <v>0</v>
      </c>
      <c r="N2903">
        <v>2</v>
      </c>
      <c r="O2903" t="b">
        <v>0</v>
      </c>
      <c r="P2903" t="s">
        <v>8269</v>
      </c>
      <c r="Q2903" t="str">
        <f t="shared" si="227"/>
        <v>theater</v>
      </c>
      <c r="R2903" t="str">
        <f t="shared" si="228"/>
        <v>plays</v>
      </c>
      <c r="S2903">
        <f t="shared" si="229"/>
        <v>2014</v>
      </c>
    </row>
    <row r="2904" spans="1:19" ht="3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s="17">
        <f t="shared" si="225"/>
        <v>1.6666666666666666E-4</v>
      </c>
      <c r="G2904" t="s">
        <v>8220</v>
      </c>
      <c r="H2904" t="s">
        <v>8223</v>
      </c>
      <c r="I2904" t="s">
        <v>8245</v>
      </c>
      <c r="J2904">
        <v>1440412396</v>
      </c>
      <c r="K2904" s="10">
        <v>1437820396</v>
      </c>
      <c r="L2904" s="15">
        <f t="shared" si="226"/>
        <v>42210.439768518518</v>
      </c>
      <c r="M2904" t="b">
        <v>0</v>
      </c>
      <c r="N2904">
        <v>1</v>
      </c>
      <c r="O2904" t="b">
        <v>0</v>
      </c>
      <c r="P2904" t="s">
        <v>8269</v>
      </c>
      <c r="Q2904" t="str">
        <f t="shared" si="227"/>
        <v>theater</v>
      </c>
      <c r="R2904" t="str">
        <f t="shared" si="228"/>
        <v>plays</v>
      </c>
      <c r="S2904">
        <f t="shared" si="229"/>
        <v>2015</v>
      </c>
    </row>
    <row r="2905" spans="1:19" ht="46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s="17">
        <f t="shared" si="225"/>
        <v>7.7999999999999996E-3</v>
      </c>
      <c r="G2905" t="s">
        <v>8220</v>
      </c>
      <c r="H2905" t="s">
        <v>8223</v>
      </c>
      <c r="I2905" t="s">
        <v>8245</v>
      </c>
      <c r="J2905">
        <v>1441771218</v>
      </c>
      <c r="K2905" s="10">
        <v>1436587218</v>
      </c>
      <c r="L2905" s="15">
        <f t="shared" si="226"/>
        <v>42196.166874999995</v>
      </c>
      <c r="M2905" t="b">
        <v>0</v>
      </c>
      <c r="N2905">
        <v>4</v>
      </c>
      <c r="O2905" t="b">
        <v>0</v>
      </c>
      <c r="P2905" t="s">
        <v>8269</v>
      </c>
      <c r="Q2905" t="str">
        <f t="shared" si="227"/>
        <v>theater</v>
      </c>
      <c r="R2905" t="str">
        <f t="shared" si="228"/>
        <v>plays</v>
      </c>
      <c r="S2905">
        <f t="shared" si="229"/>
        <v>2015</v>
      </c>
    </row>
    <row r="2906" spans="1:19" ht="46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s="17">
        <f t="shared" si="225"/>
        <v>0.05</v>
      </c>
      <c r="G2906" t="s">
        <v>8220</v>
      </c>
      <c r="H2906" t="s">
        <v>8224</v>
      </c>
      <c r="I2906" t="s">
        <v>8246</v>
      </c>
      <c r="J2906">
        <v>1415534400</v>
      </c>
      <c r="K2906" s="10">
        <v>1414538031</v>
      </c>
      <c r="L2906" s="15">
        <f t="shared" si="226"/>
        <v>41940.967951388891</v>
      </c>
      <c r="M2906" t="b">
        <v>0</v>
      </c>
      <c r="N2906">
        <v>4</v>
      </c>
      <c r="O2906" t="b">
        <v>0</v>
      </c>
      <c r="P2906" t="s">
        <v>8269</v>
      </c>
      <c r="Q2906" t="str">
        <f t="shared" si="227"/>
        <v>theater</v>
      </c>
      <c r="R2906" t="str">
        <f t="shared" si="228"/>
        <v>plays</v>
      </c>
      <c r="S2906">
        <f t="shared" si="229"/>
        <v>2014</v>
      </c>
    </row>
    <row r="2907" spans="1:19" ht="46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s="17">
        <f t="shared" si="225"/>
        <v>0.17771428571428571</v>
      </c>
      <c r="G2907" t="s">
        <v>8220</v>
      </c>
      <c r="H2907" t="s">
        <v>8223</v>
      </c>
      <c r="I2907" t="s">
        <v>8245</v>
      </c>
      <c r="J2907">
        <v>1473211313</v>
      </c>
      <c r="K2907" s="10">
        <v>1472001713</v>
      </c>
      <c r="L2907" s="15">
        <f t="shared" si="226"/>
        <v>42606.056863425925</v>
      </c>
      <c r="M2907" t="b">
        <v>0</v>
      </c>
      <c r="N2907">
        <v>17</v>
      </c>
      <c r="O2907" t="b">
        <v>0</v>
      </c>
      <c r="P2907" t="s">
        <v>8269</v>
      </c>
      <c r="Q2907" t="str">
        <f t="shared" si="227"/>
        <v>theater</v>
      </c>
      <c r="R2907" t="str">
        <f t="shared" si="228"/>
        <v>plays</v>
      </c>
      <c r="S2907">
        <f t="shared" si="229"/>
        <v>2016</v>
      </c>
    </row>
    <row r="2908" spans="1:19" ht="46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s="17">
        <f t="shared" si="225"/>
        <v>9.4166666666666662E-2</v>
      </c>
      <c r="G2908" t="s">
        <v>8220</v>
      </c>
      <c r="H2908" t="s">
        <v>8223</v>
      </c>
      <c r="I2908" t="s">
        <v>8245</v>
      </c>
      <c r="J2908">
        <v>1438390800</v>
      </c>
      <c r="K2908" s="10">
        <v>1436888066</v>
      </c>
      <c r="L2908" s="15">
        <f t="shared" si="226"/>
        <v>42199.648912037039</v>
      </c>
      <c r="M2908" t="b">
        <v>0</v>
      </c>
      <c r="N2908">
        <v>7</v>
      </c>
      <c r="O2908" t="b">
        <v>0</v>
      </c>
      <c r="P2908" t="s">
        <v>8269</v>
      </c>
      <c r="Q2908" t="str">
        <f t="shared" si="227"/>
        <v>theater</v>
      </c>
      <c r="R2908" t="str">
        <f t="shared" si="228"/>
        <v>plays</v>
      </c>
      <c r="S2908">
        <f t="shared" si="229"/>
        <v>2015</v>
      </c>
    </row>
    <row r="2909" spans="1:19" ht="46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s="17">
        <f t="shared" si="225"/>
        <v>8.0000000000000004E-4</v>
      </c>
      <c r="G2909" t="s">
        <v>8220</v>
      </c>
      <c r="H2909" t="s">
        <v>8223</v>
      </c>
      <c r="I2909" t="s">
        <v>8245</v>
      </c>
      <c r="J2909">
        <v>1463259837</v>
      </c>
      <c r="K2909" s="10">
        <v>1458075837</v>
      </c>
      <c r="L2909" s="15">
        <f t="shared" si="226"/>
        <v>42444.877743055556</v>
      </c>
      <c r="M2909" t="b">
        <v>0</v>
      </c>
      <c r="N2909">
        <v>2</v>
      </c>
      <c r="O2909" t="b">
        <v>0</v>
      </c>
      <c r="P2909" t="s">
        <v>8269</v>
      </c>
      <c r="Q2909" t="str">
        <f t="shared" si="227"/>
        <v>theater</v>
      </c>
      <c r="R2909" t="str">
        <f t="shared" si="228"/>
        <v>plays</v>
      </c>
      <c r="S2909">
        <f t="shared" si="229"/>
        <v>2016</v>
      </c>
    </row>
    <row r="2910" spans="1:19" ht="6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s="17">
        <f t="shared" si="225"/>
        <v>2.75E-2</v>
      </c>
      <c r="G2910" t="s">
        <v>8220</v>
      </c>
      <c r="H2910" t="s">
        <v>8223</v>
      </c>
      <c r="I2910" t="s">
        <v>8245</v>
      </c>
      <c r="J2910">
        <v>1465407219</v>
      </c>
      <c r="K2910" s="10">
        <v>1462815219</v>
      </c>
      <c r="L2910" s="15">
        <f t="shared" si="226"/>
        <v>42499.73170138889</v>
      </c>
      <c r="M2910" t="b">
        <v>0</v>
      </c>
      <c r="N2910">
        <v>5</v>
      </c>
      <c r="O2910" t="b">
        <v>0</v>
      </c>
      <c r="P2910" t="s">
        <v>8269</v>
      </c>
      <c r="Q2910" t="str">
        <f t="shared" si="227"/>
        <v>theater</v>
      </c>
      <c r="R2910" t="str">
        <f t="shared" si="228"/>
        <v>plays</v>
      </c>
      <c r="S2910">
        <f t="shared" si="229"/>
        <v>2016</v>
      </c>
    </row>
    <row r="2911" spans="1:19" ht="46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s="17">
        <f t="shared" si="225"/>
        <v>1.1111111111111112E-4</v>
      </c>
      <c r="G2911" t="s">
        <v>8220</v>
      </c>
      <c r="H2911" t="s">
        <v>8223</v>
      </c>
      <c r="I2911" t="s">
        <v>8245</v>
      </c>
      <c r="J2911">
        <v>1416944760</v>
      </c>
      <c r="K2911" s="10">
        <v>1413527001</v>
      </c>
      <c r="L2911" s="15">
        <f t="shared" si="226"/>
        <v>41929.266215277778</v>
      </c>
      <c r="M2911" t="b">
        <v>0</v>
      </c>
      <c r="N2911">
        <v>1</v>
      </c>
      <c r="O2911" t="b">
        <v>0</v>
      </c>
      <c r="P2911" t="s">
        <v>8269</v>
      </c>
      <c r="Q2911" t="str">
        <f t="shared" si="227"/>
        <v>theater</v>
      </c>
      <c r="R2911" t="str">
        <f t="shared" si="228"/>
        <v>plays</v>
      </c>
      <c r="S2911">
        <f t="shared" si="229"/>
        <v>2014</v>
      </c>
    </row>
    <row r="2912" spans="1:19" ht="46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s="17">
        <f t="shared" si="225"/>
        <v>3.3333333333333335E-5</v>
      </c>
      <c r="G2912" t="s">
        <v>8220</v>
      </c>
      <c r="H2912" t="s">
        <v>8224</v>
      </c>
      <c r="I2912" t="s">
        <v>8246</v>
      </c>
      <c r="J2912">
        <v>1434139887</v>
      </c>
      <c r="K2912" s="10">
        <v>1428955887</v>
      </c>
      <c r="L2912" s="15">
        <f t="shared" si="226"/>
        <v>42107.841284722221</v>
      </c>
      <c r="M2912" t="b">
        <v>0</v>
      </c>
      <c r="N2912">
        <v>1</v>
      </c>
      <c r="O2912" t="b">
        <v>0</v>
      </c>
      <c r="P2912" t="s">
        <v>8269</v>
      </c>
      <c r="Q2912" t="str">
        <f t="shared" si="227"/>
        <v>theater</v>
      </c>
      <c r="R2912" t="str">
        <f t="shared" si="228"/>
        <v>plays</v>
      </c>
      <c r="S2912">
        <f t="shared" si="229"/>
        <v>2015</v>
      </c>
    </row>
    <row r="2913" spans="1:19" ht="46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s="17">
        <f t="shared" si="225"/>
        <v>0.36499999999999999</v>
      </c>
      <c r="G2913" t="s">
        <v>8220</v>
      </c>
      <c r="H2913" t="s">
        <v>8223</v>
      </c>
      <c r="I2913" t="s">
        <v>8245</v>
      </c>
      <c r="J2913">
        <v>1435429626</v>
      </c>
      <c r="K2913" s="10">
        <v>1431973626</v>
      </c>
      <c r="L2913" s="15">
        <f t="shared" si="226"/>
        <v>42142.768819444449</v>
      </c>
      <c r="M2913" t="b">
        <v>0</v>
      </c>
      <c r="N2913">
        <v>14</v>
      </c>
      <c r="O2913" t="b">
        <v>0</v>
      </c>
      <c r="P2913" t="s">
        <v>8269</v>
      </c>
      <c r="Q2913" t="str">
        <f t="shared" si="227"/>
        <v>theater</v>
      </c>
      <c r="R2913" t="str">
        <f t="shared" si="228"/>
        <v>plays</v>
      </c>
      <c r="S2913">
        <f t="shared" si="229"/>
        <v>2015</v>
      </c>
    </row>
    <row r="2914" spans="1:19" ht="46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s="17">
        <f t="shared" si="225"/>
        <v>0.14058171745152354</v>
      </c>
      <c r="G2914" t="s">
        <v>8220</v>
      </c>
      <c r="H2914" t="s">
        <v>8223</v>
      </c>
      <c r="I2914" t="s">
        <v>8245</v>
      </c>
      <c r="J2914">
        <v>1452827374</v>
      </c>
      <c r="K2914" s="10">
        <v>1450235374</v>
      </c>
      <c r="L2914" s="15">
        <f t="shared" si="226"/>
        <v>42354.131643518514</v>
      </c>
      <c r="M2914" t="b">
        <v>0</v>
      </c>
      <c r="N2914">
        <v>26</v>
      </c>
      <c r="O2914" t="b">
        <v>0</v>
      </c>
      <c r="P2914" t="s">
        <v>8269</v>
      </c>
      <c r="Q2914" t="str">
        <f t="shared" si="227"/>
        <v>theater</v>
      </c>
      <c r="R2914" t="str">
        <f t="shared" si="228"/>
        <v>plays</v>
      </c>
      <c r="S2914">
        <f t="shared" si="229"/>
        <v>2015</v>
      </c>
    </row>
    <row r="2915" spans="1:19" ht="46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s="17">
        <f t="shared" si="225"/>
        <v>2.0000000000000001E-4</v>
      </c>
      <c r="G2915" t="s">
        <v>8220</v>
      </c>
      <c r="H2915" t="s">
        <v>8223</v>
      </c>
      <c r="I2915" t="s">
        <v>8245</v>
      </c>
      <c r="J2915">
        <v>1410041339</v>
      </c>
      <c r="K2915" s="10">
        <v>1404857339</v>
      </c>
      <c r="L2915" s="15">
        <f t="shared" si="226"/>
        <v>41828.922905092593</v>
      </c>
      <c r="M2915" t="b">
        <v>0</v>
      </c>
      <c r="N2915">
        <v>2</v>
      </c>
      <c r="O2915" t="b">
        <v>0</v>
      </c>
      <c r="P2915" t="s">
        <v>8269</v>
      </c>
      <c r="Q2915" t="str">
        <f t="shared" si="227"/>
        <v>theater</v>
      </c>
      <c r="R2915" t="str">
        <f t="shared" si="228"/>
        <v>plays</v>
      </c>
      <c r="S2915">
        <f t="shared" si="229"/>
        <v>2014</v>
      </c>
    </row>
    <row r="2916" spans="1:19" ht="3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s="17">
        <f t="shared" si="225"/>
        <v>4.0000000000000003E-5</v>
      </c>
      <c r="G2916" t="s">
        <v>8220</v>
      </c>
      <c r="H2916" t="s">
        <v>8224</v>
      </c>
      <c r="I2916" t="s">
        <v>8246</v>
      </c>
      <c r="J2916">
        <v>1426365994</v>
      </c>
      <c r="K2916" s="10">
        <v>1421185594</v>
      </c>
      <c r="L2916" s="15">
        <f t="shared" si="226"/>
        <v>42017.907337962963</v>
      </c>
      <c r="M2916" t="b">
        <v>0</v>
      </c>
      <c r="N2916">
        <v>1</v>
      </c>
      <c r="O2916" t="b">
        <v>0</v>
      </c>
      <c r="P2916" t="s">
        <v>8269</v>
      </c>
      <c r="Q2916" t="str">
        <f t="shared" si="227"/>
        <v>theater</v>
      </c>
      <c r="R2916" t="str">
        <f t="shared" si="228"/>
        <v>plays</v>
      </c>
      <c r="S2916">
        <f t="shared" si="229"/>
        <v>2015</v>
      </c>
    </row>
    <row r="2917" spans="1:19" ht="46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s="17">
        <f t="shared" si="225"/>
        <v>0.61099999999999999</v>
      </c>
      <c r="G2917" t="s">
        <v>8220</v>
      </c>
      <c r="H2917" t="s">
        <v>8224</v>
      </c>
      <c r="I2917" t="s">
        <v>8246</v>
      </c>
      <c r="J2917">
        <v>1458117190</v>
      </c>
      <c r="K2917" s="10">
        <v>1455528790</v>
      </c>
      <c r="L2917" s="15">
        <f t="shared" si="226"/>
        <v>42415.398032407407</v>
      </c>
      <c r="M2917" t="b">
        <v>0</v>
      </c>
      <c r="N2917">
        <v>3</v>
      </c>
      <c r="O2917" t="b">
        <v>0</v>
      </c>
      <c r="P2917" t="s">
        <v>8269</v>
      </c>
      <c r="Q2917" t="str">
        <f t="shared" si="227"/>
        <v>theater</v>
      </c>
      <c r="R2917" t="str">
        <f t="shared" si="228"/>
        <v>plays</v>
      </c>
      <c r="S2917">
        <f t="shared" si="229"/>
        <v>2016</v>
      </c>
    </row>
    <row r="2918" spans="1:19" ht="3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s="17">
        <f t="shared" si="225"/>
        <v>7.8378378378378383E-2</v>
      </c>
      <c r="G2918" t="s">
        <v>8220</v>
      </c>
      <c r="H2918" t="s">
        <v>8224</v>
      </c>
      <c r="I2918" t="s">
        <v>8246</v>
      </c>
      <c r="J2918">
        <v>1400498789</v>
      </c>
      <c r="K2918" s="10">
        <v>1398511589</v>
      </c>
      <c r="L2918" s="15">
        <f t="shared" si="226"/>
        <v>41755.476724537039</v>
      </c>
      <c r="M2918" t="b">
        <v>0</v>
      </c>
      <c r="N2918">
        <v>7</v>
      </c>
      <c r="O2918" t="b">
        <v>0</v>
      </c>
      <c r="P2918" t="s">
        <v>8269</v>
      </c>
      <c r="Q2918" t="str">
        <f t="shared" si="227"/>
        <v>theater</v>
      </c>
      <c r="R2918" t="str">
        <f t="shared" si="228"/>
        <v>plays</v>
      </c>
      <c r="S2918">
        <f t="shared" si="229"/>
        <v>2014</v>
      </c>
    </row>
    <row r="2919" spans="1:19" ht="46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s="17">
        <f t="shared" si="225"/>
        <v>0.2185</v>
      </c>
      <c r="G2919" t="s">
        <v>8220</v>
      </c>
      <c r="H2919" t="s">
        <v>8223</v>
      </c>
      <c r="I2919" t="s">
        <v>8245</v>
      </c>
      <c r="J2919">
        <v>1442381847</v>
      </c>
      <c r="K2919" s="10">
        <v>1440826647</v>
      </c>
      <c r="L2919" s="15">
        <f t="shared" si="226"/>
        <v>42245.234340277777</v>
      </c>
      <c r="M2919" t="b">
        <v>0</v>
      </c>
      <c r="N2919">
        <v>9</v>
      </c>
      <c r="O2919" t="b">
        <v>0</v>
      </c>
      <c r="P2919" t="s">
        <v>8269</v>
      </c>
      <c r="Q2919" t="str">
        <f t="shared" si="227"/>
        <v>theater</v>
      </c>
      <c r="R2919" t="str">
        <f t="shared" si="228"/>
        <v>plays</v>
      </c>
      <c r="S2919">
        <f t="shared" si="229"/>
        <v>2015</v>
      </c>
    </row>
    <row r="2920" spans="1:19" ht="46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s="17">
        <f t="shared" si="225"/>
        <v>0.27239999999999998</v>
      </c>
      <c r="G2920" t="s">
        <v>8220</v>
      </c>
      <c r="H2920" t="s">
        <v>8223</v>
      </c>
      <c r="I2920" t="s">
        <v>8245</v>
      </c>
      <c r="J2920">
        <v>1446131207</v>
      </c>
      <c r="K2920" s="10">
        <v>1443712007</v>
      </c>
      <c r="L2920" s="15">
        <f t="shared" si="226"/>
        <v>42278.629710648151</v>
      </c>
      <c r="M2920" t="b">
        <v>0</v>
      </c>
      <c r="N2920">
        <v>20</v>
      </c>
      <c r="O2920" t="b">
        <v>0</v>
      </c>
      <c r="P2920" t="s">
        <v>8269</v>
      </c>
      <c r="Q2920" t="str">
        <f t="shared" si="227"/>
        <v>theater</v>
      </c>
      <c r="R2920" t="str">
        <f t="shared" si="228"/>
        <v>plays</v>
      </c>
      <c r="S2920">
        <f t="shared" si="229"/>
        <v>2015</v>
      </c>
    </row>
    <row r="2921" spans="1:19" ht="46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s="17">
        <f t="shared" si="225"/>
        <v>8.5000000000000006E-2</v>
      </c>
      <c r="G2921" t="s">
        <v>8220</v>
      </c>
      <c r="H2921" t="s">
        <v>8223</v>
      </c>
      <c r="I2921" t="s">
        <v>8245</v>
      </c>
      <c r="J2921">
        <v>1407250329</v>
      </c>
      <c r="K2921" s="10">
        <v>1404658329</v>
      </c>
      <c r="L2921" s="15">
        <f t="shared" si="226"/>
        <v>41826.61954861111</v>
      </c>
      <c r="M2921" t="b">
        <v>0</v>
      </c>
      <c r="N2921">
        <v>6</v>
      </c>
      <c r="O2921" t="b">
        <v>0</v>
      </c>
      <c r="P2921" t="s">
        <v>8269</v>
      </c>
      <c r="Q2921" t="str">
        <f t="shared" si="227"/>
        <v>theater</v>
      </c>
      <c r="R2921" t="str">
        <f t="shared" si="228"/>
        <v>plays</v>
      </c>
      <c r="S2921">
        <f t="shared" si="229"/>
        <v>2014</v>
      </c>
    </row>
    <row r="2922" spans="1:19" ht="46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s="17">
        <f t="shared" si="225"/>
        <v>0.26840000000000003</v>
      </c>
      <c r="G2922" t="s">
        <v>8220</v>
      </c>
      <c r="H2922" t="s">
        <v>8228</v>
      </c>
      <c r="I2922" t="s">
        <v>8250</v>
      </c>
      <c r="J2922">
        <v>1427306470</v>
      </c>
      <c r="K2922" s="10">
        <v>1424718070</v>
      </c>
      <c r="L2922" s="15">
        <f t="shared" si="226"/>
        <v>42058.792476851857</v>
      </c>
      <c r="M2922" t="b">
        <v>0</v>
      </c>
      <c r="N2922">
        <v>13</v>
      </c>
      <c r="O2922" t="b">
        <v>0</v>
      </c>
      <c r="P2922" t="s">
        <v>8269</v>
      </c>
      <c r="Q2922" t="str">
        <f t="shared" si="227"/>
        <v>theater</v>
      </c>
      <c r="R2922" t="str">
        <f t="shared" si="228"/>
        <v>plays</v>
      </c>
      <c r="S2922">
        <f t="shared" si="229"/>
        <v>2015</v>
      </c>
    </row>
    <row r="2923" spans="1:19" ht="3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s="17">
        <f t="shared" si="225"/>
        <v>1.29</v>
      </c>
      <c r="G2923" t="s">
        <v>8218</v>
      </c>
      <c r="H2923" t="s">
        <v>8223</v>
      </c>
      <c r="I2923" t="s">
        <v>8245</v>
      </c>
      <c r="J2923">
        <v>1411679804</v>
      </c>
      <c r="K2923" s="10">
        <v>1409087804</v>
      </c>
      <c r="L2923" s="15">
        <f t="shared" si="226"/>
        <v>41877.886620370373</v>
      </c>
      <c r="M2923" t="b">
        <v>0</v>
      </c>
      <c r="N2923">
        <v>3</v>
      </c>
      <c r="O2923" t="b">
        <v>1</v>
      </c>
      <c r="P2923" t="s">
        <v>8303</v>
      </c>
      <c r="Q2923" t="str">
        <f t="shared" si="227"/>
        <v>theater</v>
      </c>
      <c r="R2923" t="str">
        <f t="shared" si="228"/>
        <v>musical</v>
      </c>
      <c r="S2923">
        <f t="shared" si="229"/>
        <v>2014</v>
      </c>
    </row>
    <row r="2924" spans="1:19" ht="46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s="17">
        <f t="shared" si="225"/>
        <v>1</v>
      </c>
      <c r="G2924" t="s">
        <v>8218</v>
      </c>
      <c r="H2924" t="s">
        <v>8224</v>
      </c>
      <c r="I2924" t="s">
        <v>8246</v>
      </c>
      <c r="J2924">
        <v>1431982727</v>
      </c>
      <c r="K2924" s="10">
        <v>1428094727</v>
      </c>
      <c r="L2924" s="15">
        <f t="shared" si="226"/>
        <v>42097.874155092592</v>
      </c>
      <c r="M2924" t="b">
        <v>0</v>
      </c>
      <c r="N2924">
        <v>6</v>
      </c>
      <c r="O2924" t="b">
        <v>1</v>
      </c>
      <c r="P2924" t="s">
        <v>8303</v>
      </c>
      <c r="Q2924" t="str">
        <f t="shared" si="227"/>
        <v>theater</v>
      </c>
      <c r="R2924" t="str">
        <f t="shared" si="228"/>
        <v>musical</v>
      </c>
      <c r="S2924">
        <f t="shared" si="229"/>
        <v>2015</v>
      </c>
    </row>
    <row r="2925" spans="1:19" ht="46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s="17">
        <f t="shared" si="225"/>
        <v>1</v>
      </c>
      <c r="G2925" t="s">
        <v>8218</v>
      </c>
      <c r="H2925" t="s">
        <v>8223</v>
      </c>
      <c r="I2925" t="s">
        <v>8245</v>
      </c>
      <c r="J2925">
        <v>1422068400</v>
      </c>
      <c r="K2925" s="10">
        <v>1420774779</v>
      </c>
      <c r="L2925" s="15">
        <f t="shared" si="226"/>
        <v>42013.15253472222</v>
      </c>
      <c r="M2925" t="b">
        <v>0</v>
      </c>
      <c r="N2925">
        <v>10</v>
      </c>
      <c r="O2925" t="b">
        <v>1</v>
      </c>
      <c r="P2925" t="s">
        <v>8303</v>
      </c>
      <c r="Q2925" t="str">
        <f t="shared" si="227"/>
        <v>theater</v>
      </c>
      <c r="R2925" t="str">
        <f t="shared" si="228"/>
        <v>musical</v>
      </c>
      <c r="S2925">
        <f t="shared" si="229"/>
        <v>2015</v>
      </c>
    </row>
    <row r="2926" spans="1:19" ht="46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s="17">
        <f t="shared" si="225"/>
        <v>1.032</v>
      </c>
      <c r="G2926" t="s">
        <v>8218</v>
      </c>
      <c r="H2926" t="s">
        <v>8223</v>
      </c>
      <c r="I2926" t="s">
        <v>8245</v>
      </c>
      <c r="J2926">
        <v>1431143940</v>
      </c>
      <c r="K2926" s="10">
        <v>1428585710</v>
      </c>
      <c r="L2926" s="15">
        <f t="shared" si="226"/>
        <v>42103.556828703702</v>
      </c>
      <c r="M2926" t="b">
        <v>0</v>
      </c>
      <c r="N2926">
        <v>147</v>
      </c>
      <c r="O2926" t="b">
        <v>1</v>
      </c>
      <c r="P2926" t="s">
        <v>8303</v>
      </c>
      <c r="Q2926" t="str">
        <f t="shared" si="227"/>
        <v>theater</v>
      </c>
      <c r="R2926" t="str">
        <f t="shared" si="228"/>
        <v>musical</v>
      </c>
      <c r="S2926">
        <f t="shared" si="229"/>
        <v>2015</v>
      </c>
    </row>
    <row r="2927" spans="1:19" ht="46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s="17">
        <f t="shared" si="225"/>
        <v>1.0244597777777777</v>
      </c>
      <c r="G2927" t="s">
        <v>8218</v>
      </c>
      <c r="H2927" t="s">
        <v>8223</v>
      </c>
      <c r="I2927" t="s">
        <v>8245</v>
      </c>
      <c r="J2927">
        <v>1410444068</v>
      </c>
      <c r="K2927" s="10">
        <v>1407852068</v>
      </c>
      <c r="L2927" s="15">
        <f t="shared" si="226"/>
        <v>41863.584120370375</v>
      </c>
      <c r="M2927" t="b">
        <v>0</v>
      </c>
      <c r="N2927">
        <v>199</v>
      </c>
      <c r="O2927" t="b">
        <v>1</v>
      </c>
      <c r="P2927" t="s">
        <v>8303</v>
      </c>
      <c r="Q2927" t="str">
        <f t="shared" si="227"/>
        <v>theater</v>
      </c>
      <c r="R2927" t="str">
        <f t="shared" si="228"/>
        <v>musical</v>
      </c>
      <c r="S2927">
        <f t="shared" si="229"/>
        <v>2014</v>
      </c>
    </row>
    <row r="2928" spans="1:19" ht="46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s="17">
        <f t="shared" si="225"/>
        <v>1.25</v>
      </c>
      <c r="G2928" t="s">
        <v>8218</v>
      </c>
      <c r="H2928" t="s">
        <v>8223</v>
      </c>
      <c r="I2928" t="s">
        <v>8245</v>
      </c>
      <c r="J2928">
        <v>1424715779</v>
      </c>
      <c r="K2928" s="10">
        <v>1423506179</v>
      </c>
      <c r="L2928" s="15">
        <f t="shared" si="226"/>
        <v>42044.765960648147</v>
      </c>
      <c r="M2928" t="b">
        <v>0</v>
      </c>
      <c r="N2928">
        <v>50</v>
      </c>
      <c r="O2928" t="b">
        <v>1</v>
      </c>
      <c r="P2928" t="s">
        <v>8303</v>
      </c>
      <c r="Q2928" t="str">
        <f t="shared" si="227"/>
        <v>theater</v>
      </c>
      <c r="R2928" t="str">
        <f t="shared" si="228"/>
        <v>musical</v>
      </c>
      <c r="S2928">
        <f t="shared" si="229"/>
        <v>2015</v>
      </c>
    </row>
    <row r="2929" spans="1:19" ht="46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s="17">
        <f t="shared" si="225"/>
        <v>1.3083333333333333</v>
      </c>
      <c r="G2929" t="s">
        <v>8218</v>
      </c>
      <c r="H2929" t="s">
        <v>8223</v>
      </c>
      <c r="I2929" t="s">
        <v>8245</v>
      </c>
      <c r="J2929">
        <v>1405400400</v>
      </c>
      <c r="K2929" s="10">
        <v>1402934629</v>
      </c>
      <c r="L2929" s="15">
        <f t="shared" si="226"/>
        <v>41806.669317129628</v>
      </c>
      <c r="M2929" t="b">
        <v>0</v>
      </c>
      <c r="N2929">
        <v>21</v>
      </c>
      <c r="O2929" t="b">
        <v>1</v>
      </c>
      <c r="P2929" t="s">
        <v>8303</v>
      </c>
      <c r="Q2929" t="str">
        <f t="shared" si="227"/>
        <v>theater</v>
      </c>
      <c r="R2929" t="str">
        <f t="shared" si="228"/>
        <v>musical</v>
      </c>
      <c r="S2929">
        <f t="shared" si="229"/>
        <v>2014</v>
      </c>
    </row>
    <row r="2930" spans="1:19" ht="3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s="17">
        <f t="shared" si="225"/>
        <v>1</v>
      </c>
      <c r="G2930" t="s">
        <v>8218</v>
      </c>
      <c r="H2930" t="s">
        <v>8223</v>
      </c>
      <c r="I2930" t="s">
        <v>8245</v>
      </c>
      <c r="J2930">
        <v>1457135846</v>
      </c>
      <c r="K2930" s="10">
        <v>1454543846</v>
      </c>
      <c r="L2930" s="15">
        <f t="shared" si="226"/>
        <v>42403.998217592598</v>
      </c>
      <c r="M2930" t="b">
        <v>0</v>
      </c>
      <c r="N2930">
        <v>24</v>
      </c>
      <c r="O2930" t="b">
        <v>1</v>
      </c>
      <c r="P2930" t="s">
        <v>8303</v>
      </c>
      <c r="Q2930" t="str">
        <f t="shared" si="227"/>
        <v>theater</v>
      </c>
      <c r="R2930" t="str">
        <f t="shared" si="228"/>
        <v>musical</v>
      </c>
      <c r="S2930">
        <f t="shared" si="229"/>
        <v>2016</v>
      </c>
    </row>
    <row r="2931" spans="1:19" ht="46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s="17">
        <f t="shared" si="225"/>
        <v>1.02069375</v>
      </c>
      <c r="G2931" t="s">
        <v>8218</v>
      </c>
      <c r="H2931" t="s">
        <v>8223</v>
      </c>
      <c r="I2931" t="s">
        <v>8245</v>
      </c>
      <c r="J2931">
        <v>1401024758</v>
      </c>
      <c r="K2931" s="10">
        <v>1398432758</v>
      </c>
      <c r="L2931" s="15">
        <f t="shared" si="226"/>
        <v>41754.564328703702</v>
      </c>
      <c r="M2931" t="b">
        <v>0</v>
      </c>
      <c r="N2931">
        <v>32</v>
      </c>
      <c r="O2931" t="b">
        <v>1</v>
      </c>
      <c r="P2931" t="s">
        <v>8303</v>
      </c>
      <c r="Q2931" t="str">
        <f t="shared" si="227"/>
        <v>theater</v>
      </c>
      <c r="R2931" t="str">
        <f t="shared" si="228"/>
        <v>musical</v>
      </c>
      <c r="S2931">
        <f t="shared" si="229"/>
        <v>2014</v>
      </c>
    </row>
    <row r="2932" spans="1:19" ht="46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s="17">
        <f t="shared" si="225"/>
        <v>1.0092000000000001</v>
      </c>
      <c r="G2932" t="s">
        <v>8218</v>
      </c>
      <c r="H2932" t="s">
        <v>8224</v>
      </c>
      <c r="I2932" t="s">
        <v>8246</v>
      </c>
      <c r="J2932">
        <v>1431007264</v>
      </c>
      <c r="K2932" s="10">
        <v>1428415264</v>
      </c>
      <c r="L2932" s="15">
        <f t="shared" si="226"/>
        <v>42101.584074074075</v>
      </c>
      <c r="M2932" t="b">
        <v>0</v>
      </c>
      <c r="N2932">
        <v>62</v>
      </c>
      <c r="O2932" t="b">
        <v>1</v>
      </c>
      <c r="P2932" t="s">
        <v>8303</v>
      </c>
      <c r="Q2932" t="str">
        <f t="shared" si="227"/>
        <v>theater</v>
      </c>
      <c r="R2932" t="str">
        <f t="shared" si="228"/>
        <v>musical</v>
      </c>
      <c r="S2932">
        <f t="shared" si="229"/>
        <v>2015</v>
      </c>
    </row>
    <row r="2933" spans="1:19" ht="46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s="17">
        <f t="shared" si="225"/>
        <v>1.06</v>
      </c>
      <c r="G2933" t="s">
        <v>8218</v>
      </c>
      <c r="H2933" t="s">
        <v>8228</v>
      </c>
      <c r="I2933" t="s">
        <v>8250</v>
      </c>
      <c r="J2933">
        <v>1410761280</v>
      </c>
      <c r="K2933" s="10">
        <v>1408604363</v>
      </c>
      <c r="L2933" s="15">
        <f t="shared" si="226"/>
        <v>41872.291238425925</v>
      </c>
      <c r="M2933" t="b">
        <v>0</v>
      </c>
      <c r="N2933">
        <v>9</v>
      </c>
      <c r="O2933" t="b">
        <v>1</v>
      </c>
      <c r="P2933" t="s">
        <v>8303</v>
      </c>
      <c r="Q2933" t="str">
        <f t="shared" si="227"/>
        <v>theater</v>
      </c>
      <c r="R2933" t="str">
        <f t="shared" si="228"/>
        <v>musical</v>
      </c>
      <c r="S2933">
        <f t="shared" si="229"/>
        <v>2014</v>
      </c>
    </row>
    <row r="2934" spans="1:19" ht="46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s="17">
        <f t="shared" si="225"/>
        <v>1.0509677419354839</v>
      </c>
      <c r="G2934" t="s">
        <v>8218</v>
      </c>
      <c r="H2934" t="s">
        <v>8225</v>
      </c>
      <c r="I2934" t="s">
        <v>8247</v>
      </c>
      <c r="J2934">
        <v>1424516400</v>
      </c>
      <c r="K2934" s="10">
        <v>1421812637</v>
      </c>
      <c r="L2934" s="15">
        <f t="shared" si="226"/>
        <v>42025.164780092593</v>
      </c>
      <c r="M2934" t="b">
        <v>0</v>
      </c>
      <c r="N2934">
        <v>38</v>
      </c>
      <c r="O2934" t="b">
        <v>1</v>
      </c>
      <c r="P2934" t="s">
        <v>8303</v>
      </c>
      <c r="Q2934" t="str">
        <f t="shared" si="227"/>
        <v>theater</v>
      </c>
      <c r="R2934" t="str">
        <f t="shared" si="228"/>
        <v>musical</v>
      </c>
      <c r="S2934">
        <f t="shared" si="229"/>
        <v>2015</v>
      </c>
    </row>
    <row r="2935" spans="1:19" ht="46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s="17">
        <f t="shared" si="225"/>
        <v>1.0276000000000001</v>
      </c>
      <c r="G2935" t="s">
        <v>8218</v>
      </c>
      <c r="H2935" t="s">
        <v>8223</v>
      </c>
      <c r="I2935" t="s">
        <v>8245</v>
      </c>
      <c r="J2935">
        <v>1465081053</v>
      </c>
      <c r="K2935" s="10">
        <v>1462489053</v>
      </c>
      <c r="L2935" s="15">
        <f t="shared" si="226"/>
        <v>42495.956631944442</v>
      </c>
      <c r="M2935" t="b">
        <v>0</v>
      </c>
      <c r="N2935">
        <v>54</v>
      </c>
      <c r="O2935" t="b">
        <v>1</v>
      </c>
      <c r="P2935" t="s">
        <v>8303</v>
      </c>
      <c r="Q2935" t="str">
        <f t="shared" si="227"/>
        <v>theater</v>
      </c>
      <c r="R2935" t="str">
        <f t="shared" si="228"/>
        <v>musical</v>
      </c>
      <c r="S2935">
        <f t="shared" si="229"/>
        <v>2016</v>
      </c>
    </row>
    <row r="2936" spans="1:19" ht="46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s="17">
        <f t="shared" si="225"/>
        <v>1.08</v>
      </c>
      <c r="G2936" t="s">
        <v>8218</v>
      </c>
      <c r="H2936" t="s">
        <v>8228</v>
      </c>
      <c r="I2936" t="s">
        <v>8250</v>
      </c>
      <c r="J2936">
        <v>1402845364</v>
      </c>
      <c r="K2936" s="10">
        <v>1400253364</v>
      </c>
      <c r="L2936" s="15">
        <f t="shared" si="226"/>
        <v>41775.636157407411</v>
      </c>
      <c r="M2936" t="b">
        <v>0</v>
      </c>
      <c r="N2936">
        <v>37</v>
      </c>
      <c r="O2936" t="b">
        <v>1</v>
      </c>
      <c r="P2936" t="s">
        <v>8303</v>
      </c>
      <c r="Q2936" t="str">
        <f t="shared" si="227"/>
        <v>theater</v>
      </c>
      <c r="R2936" t="str">
        <f t="shared" si="228"/>
        <v>musical</v>
      </c>
      <c r="S2936">
        <f t="shared" si="229"/>
        <v>2014</v>
      </c>
    </row>
    <row r="2937" spans="1:19" ht="46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s="17">
        <f t="shared" si="225"/>
        <v>1.0088571428571429</v>
      </c>
      <c r="G2937" t="s">
        <v>8218</v>
      </c>
      <c r="H2937" t="s">
        <v>8223</v>
      </c>
      <c r="I2937" t="s">
        <v>8245</v>
      </c>
      <c r="J2937">
        <v>1472490000</v>
      </c>
      <c r="K2937" s="10">
        <v>1467468008</v>
      </c>
      <c r="L2937" s="15">
        <f t="shared" si="226"/>
        <v>42553.583425925928</v>
      </c>
      <c r="M2937" t="b">
        <v>0</v>
      </c>
      <c r="N2937">
        <v>39</v>
      </c>
      <c r="O2937" t="b">
        <v>1</v>
      </c>
      <c r="P2937" t="s">
        <v>8303</v>
      </c>
      <c r="Q2937" t="str">
        <f t="shared" si="227"/>
        <v>theater</v>
      </c>
      <c r="R2937" t="str">
        <f t="shared" si="228"/>
        <v>musical</v>
      </c>
      <c r="S2937">
        <f t="shared" si="229"/>
        <v>2016</v>
      </c>
    </row>
    <row r="2938" spans="1:19" ht="46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s="17">
        <f t="shared" si="225"/>
        <v>1.28</v>
      </c>
      <c r="G2938" t="s">
        <v>8218</v>
      </c>
      <c r="H2938" t="s">
        <v>8223</v>
      </c>
      <c r="I2938" t="s">
        <v>8245</v>
      </c>
      <c r="J2938">
        <v>1413176340</v>
      </c>
      <c r="K2938" s="10">
        <v>1412091423</v>
      </c>
      <c r="L2938" s="15">
        <f t="shared" si="226"/>
        <v>41912.650729166664</v>
      </c>
      <c r="M2938" t="b">
        <v>0</v>
      </c>
      <c r="N2938">
        <v>34</v>
      </c>
      <c r="O2938" t="b">
        <v>1</v>
      </c>
      <c r="P2938" t="s">
        <v>8303</v>
      </c>
      <c r="Q2938" t="str">
        <f t="shared" si="227"/>
        <v>theater</v>
      </c>
      <c r="R2938" t="str">
        <f t="shared" si="228"/>
        <v>musical</v>
      </c>
      <c r="S2938">
        <f t="shared" si="229"/>
        <v>2014</v>
      </c>
    </row>
    <row r="2939" spans="1:19" ht="3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s="17">
        <f t="shared" si="225"/>
        <v>1.3333333333333333</v>
      </c>
      <c r="G2939" t="s">
        <v>8218</v>
      </c>
      <c r="H2939" t="s">
        <v>8224</v>
      </c>
      <c r="I2939" t="s">
        <v>8246</v>
      </c>
      <c r="J2939">
        <v>1405249113</v>
      </c>
      <c r="K2939" s="10">
        <v>1402657113</v>
      </c>
      <c r="L2939" s="15">
        <f t="shared" si="226"/>
        <v>41803.457326388889</v>
      </c>
      <c r="M2939" t="b">
        <v>0</v>
      </c>
      <c r="N2939">
        <v>55</v>
      </c>
      <c r="O2939" t="b">
        <v>1</v>
      </c>
      <c r="P2939" t="s">
        <v>8303</v>
      </c>
      <c r="Q2939" t="str">
        <f t="shared" si="227"/>
        <v>theater</v>
      </c>
      <c r="R2939" t="str">
        <f t="shared" si="228"/>
        <v>musical</v>
      </c>
      <c r="S2939">
        <f t="shared" si="229"/>
        <v>2014</v>
      </c>
    </row>
    <row r="2940" spans="1:19" ht="46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s="17">
        <f t="shared" si="225"/>
        <v>1.0137499999999999</v>
      </c>
      <c r="G2940" t="s">
        <v>8218</v>
      </c>
      <c r="H2940" t="s">
        <v>8223</v>
      </c>
      <c r="I2940" t="s">
        <v>8245</v>
      </c>
      <c r="J2940">
        <v>1422636814</v>
      </c>
      <c r="K2940" s="10">
        <v>1420044814</v>
      </c>
      <c r="L2940" s="15">
        <f t="shared" si="226"/>
        <v>42004.703865740739</v>
      </c>
      <c r="M2940" t="b">
        <v>0</v>
      </c>
      <c r="N2940">
        <v>32</v>
      </c>
      <c r="O2940" t="b">
        <v>1</v>
      </c>
      <c r="P2940" t="s">
        <v>8303</v>
      </c>
      <c r="Q2940" t="str">
        <f t="shared" si="227"/>
        <v>theater</v>
      </c>
      <c r="R2940" t="str">
        <f t="shared" si="228"/>
        <v>musical</v>
      </c>
      <c r="S2940">
        <f t="shared" si="229"/>
        <v>2014</v>
      </c>
    </row>
    <row r="2941" spans="1:19" ht="46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s="17">
        <f t="shared" si="225"/>
        <v>1.0287500000000001</v>
      </c>
      <c r="G2941" t="s">
        <v>8218</v>
      </c>
      <c r="H2941" t="s">
        <v>8223</v>
      </c>
      <c r="I2941" t="s">
        <v>8245</v>
      </c>
      <c r="J2941">
        <v>1409187600</v>
      </c>
      <c r="K2941" s="10">
        <v>1406316312</v>
      </c>
      <c r="L2941" s="15">
        <f t="shared" si="226"/>
        <v>41845.809166666666</v>
      </c>
      <c r="M2941" t="b">
        <v>0</v>
      </c>
      <c r="N2941">
        <v>25</v>
      </c>
      <c r="O2941" t="b">
        <v>1</v>
      </c>
      <c r="P2941" t="s">
        <v>8303</v>
      </c>
      <c r="Q2941" t="str">
        <f t="shared" si="227"/>
        <v>theater</v>
      </c>
      <c r="R2941" t="str">
        <f t="shared" si="228"/>
        <v>musical</v>
      </c>
      <c r="S2941">
        <f t="shared" si="229"/>
        <v>2014</v>
      </c>
    </row>
    <row r="2942" spans="1:19" ht="46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s="17">
        <f t="shared" si="225"/>
        <v>1.0724</v>
      </c>
      <c r="G2942" t="s">
        <v>8218</v>
      </c>
      <c r="H2942" t="s">
        <v>8223</v>
      </c>
      <c r="I2942" t="s">
        <v>8245</v>
      </c>
      <c r="J2942">
        <v>1421606018</v>
      </c>
      <c r="K2942" s="10">
        <v>1418150018</v>
      </c>
      <c r="L2942" s="15">
        <f t="shared" si="226"/>
        <v>41982.773356481484</v>
      </c>
      <c r="M2942" t="b">
        <v>0</v>
      </c>
      <c r="N2942">
        <v>33</v>
      </c>
      <c r="O2942" t="b">
        <v>1</v>
      </c>
      <c r="P2942" t="s">
        <v>8303</v>
      </c>
      <c r="Q2942" t="str">
        <f t="shared" si="227"/>
        <v>theater</v>
      </c>
      <c r="R2942" t="str">
        <f t="shared" si="228"/>
        <v>musical</v>
      </c>
      <c r="S2942">
        <f t="shared" si="229"/>
        <v>2014</v>
      </c>
    </row>
    <row r="2943" spans="1:19" ht="46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s="17">
        <f t="shared" si="225"/>
        <v>4.0000000000000003E-5</v>
      </c>
      <c r="G2943" t="s">
        <v>8220</v>
      </c>
      <c r="H2943" t="s">
        <v>8223</v>
      </c>
      <c r="I2943" t="s">
        <v>8245</v>
      </c>
      <c r="J2943">
        <v>1425250955</v>
      </c>
      <c r="K2943" s="10">
        <v>1422658955</v>
      </c>
      <c r="L2943" s="15">
        <f t="shared" si="226"/>
        <v>42034.960127314815</v>
      </c>
      <c r="M2943" t="b">
        <v>0</v>
      </c>
      <c r="N2943">
        <v>1</v>
      </c>
      <c r="O2943" t="b">
        <v>0</v>
      </c>
      <c r="P2943" t="s">
        <v>8301</v>
      </c>
      <c r="Q2943" t="str">
        <f t="shared" si="227"/>
        <v>theater</v>
      </c>
      <c r="R2943" t="str">
        <f t="shared" si="228"/>
        <v>spaces</v>
      </c>
      <c r="S2943">
        <f t="shared" si="229"/>
        <v>2015</v>
      </c>
    </row>
    <row r="2944" spans="1:19" ht="46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s="17">
        <f t="shared" si="225"/>
        <v>0.20424999999999999</v>
      </c>
      <c r="G2944" t="s">
        <v>8220</v>
      </c>
      <c r="H2944" t="s">
        <v>8228</v>
      </c>
      <c r="I2944" t="s">
        <v>8250</v>
      </c>
      <c r="J2944">
        <v>1450297080</v>
      </c>
      <c r="K2944" s="10">
        <v>1448565459</v>
      </c>
      <c r="L2944" s="15">
        <f t="shared" si="226"/>
        <v>42334.803923611107</v>
      </c>
      <c r="M2944" t="b">
        <v>0</v>
      </c>
      <c r="N2944">
        <v>202</v>
      </c>
      <c r="O2944" t="b">
        <v>0</v>
      </c>
      <c r="P2944" t="s">
        <v>8301</v>
      </c>
      <c r="Q2944" t="str">
        <f t="shared" si="227"/>
        <v>theater</v>
      </c>
      <c r="R2944" t="str">
        <f t="shared" si="228"/>
        <v>spaces</v>
      </c>
      <c r="S2944">
        <f t="shared" si="229"/>
        <v>2015</v>
      </c>
    </row>
    <row r="2945" spans="1:19" ht="46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s="17">
        <f t="shared" si="225"/>
        <v>0</v>
      </c>
      <c r="G2945" t="s">
        <v>8220</v>
      </c>
      <c r="H2945" t="s">
        <v>8223</v>
      </c>
      <c r="I2945" t="s">
        <v>8245</v>
      </c>
      <c r="J2945">
        <v>1428894380</v>
      </c>
      <c r="K2945" s="10">
        <v>1426302380</v>
      </c>
      <c r="L2945" s="15">
        <f t="shared" si="226"/>
        <v>42077.129398148143</v>
      </c>
      <c r="M2945" t="b">
        <v>0</v>
      </c>
      <c r="N2945">
        <v>0</v>
      </c>
      <c r="O2945" t="b">
        <v>0</v>
      </c>
      <c r="P2945" t="s">
        <v>8301</v>
      </c>
      <c r="Q2945" t="str">
        <f t="shared" si="227"/>
        <v>theater</v>
      </c>
      <c r="R2945" t="str">
        <f t="shared" si="228"/>
        <v>spaces</v>
      </c>
      <c r="S2945">
        <f t="shared" si="229"/>
        <v>2015</v>
      </c>
    </row>
    <row r="2946" spans="1:19" ht="3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s="17">
        <f t="shared" si="225"/>
        <v>0.01</v>
      </c>
      <c r="G2946" t="s">
        <v>8220</v>
      </c>
      <c r="H2946" t="s">
        <v>8223</v>
      </c>
      <c r="I2946" t="s">
        <v>8245</v>
      </c>
      <c r="J2946">
        <v>1433714198</v>
      </c>
      <c r="K2946" s="10">
        <v>1431122198</v>
      </c>
      <c r="L2946" s="15">
        <f t="shared" si="226"/>
        <v>42132.9143287037</v>
      </c>
      <c r="M2946" t="b">
        <v>0</v>
      </c>
      <c r="N2946">
        <v>1</v>
      </c>
      <c r="O2946" t="b">
        <v>0</v>
      </c>
      <c r="P2946" t="s">
        <v>8301</v>
      </c>
      <c r="Q2946" t="str">
        <f t="shared" si="227"/>
        <v>theater</v>
      </c>
      <c r="R2946" t="str">
        <f t="shared" si="228"/>
        <v>spaces</v>
      </c>
      <c r="S2946">
        <f t="shared" si="229"/>
        <v>2015</v>
      </c>
    </row>
    <row r="2947" spans="1:19" ht="46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s="17">
        <f t="shared" ref="F2947:F3010" si="230">E2947/D2947</f>
        <v>0</v>
      </c>
      <c r="G2947" t="s">
        <v>8220</v>
      </c>
      <c r="H2947" t="s">
        <v>8223</v>
      </c>
      <c r="I2947" t="s">
        <v>8245</v>
      </c>
      <c r="J2947">
        <v>1432437660</v>
      </c>
      <c r="K2947" s="10">
        <v>1429845660</v>
      </c>
      <c r="L2947" s="15">
        <f t="shared" ref="L2947:L3010" si="231">(K2947/86400)+ DATE(1970,1,1)</f>
        <v>42118.139583333337</v>
      </c>
      <c r="M2947" t="b">
        <v>0</v>
      </c>
      <c r="N2947">
        <v>0</v>
      </c>
      <c r="O2947" t="b">
        <v>0</v>
      </c>
      <c r="P2947" t="s">
        <v>8301</v>
      </c>
      <c r="Q2947" t="str">
        <f t="shared" ref="Q2947:Q3010" si="232">LEFT(P2947, SEARCH("/",P2947)-1)</f>
        <v>theater</v>
      </c>
      <c r="R2947" t="str">
        <f t="shared" ref="R2947:R3010" si="233">RIGHT(P2947,LEN(P2947)-FIND("/",P2947))</f>
        <v>spaces</v>
      </c>
      <c r="S2947">
        <f t="shared" ref="S2947:S3010" si="234">YEAR(L2947)</f>
        <v>2015</v>
      </c>
    </row>
    <row r="2948" spans="1:19" ht="46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s="17">
        <f t="shared" si="230"/>
        <v>1E-3</v>
      </c>
      <c r="G2948" t="s">
        <v>8220</v>
      </c>
      <c r="H2948" t="s">
        <v>8224</v>
      </c>
      <c r="I2948" t="s">
        <v>8246</v>
      </c>
      <c r="J2948">
        <v>1471265092</v>
      </c>
      <c r="K2948" s="10">
        <v>1468673092</v>
      </c>
      <c r="L2948" s="15">
        <f t="shared" si="231"/>
        <v>42567.531157407408</v>
      </c>
      <c r="M2948" t="b">
        <v>0</v>
      </c>
      <c r="N2948">
        <v>2</v>
      </c>
      <c r="O2948" t="b">
        <v>0</v>
      </c>
      <c r="P2948" t="s">
        <v>8301</v>
      </c>
      <c r="Q2948" t="str">
        <f t="shared" si="232"/>
        <v>theater</v>
      </c>
      <c r="R2948" t="str">
        <f t="shared" si="233"/>
        <v>spaces</v>
      </c>
      <c r="S2948">
        <f t="shared" si="234"/>
        <v>2016</v>
      </c>
    </row>
    <row r="2949" spans="1:19" ht="46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s="17">
        <f t="shared" si="230"/>
        <v>4.2880000000000001E-2</v>
      </c>
      <c r="G2949" t="s">
        <v>8220</v>
      </c>
      <c r="H2949" t="s">
        <v>8223</v>
      </c>
      <c r="I2949" t="s">
        <v>8245</v>
      </c>
      <c r="J2949">
        <v>1480007460</v>
      </c>
      <c r="K2949" s="10">
        <v>1475760567</v>
      </c>
      <c r="L2949" s="15">
        <f t="shared" si="231"/>
        <v>42649.562118055561</v>
      </c>
      <c r="M2949" t="b">
        <v>0</v>
      </c>
      <c r="N2949">
        <v>13</v>
      </c>
      <c r="O2949" t="b">
        <v>0</v>
      </c>
      <c r="P2949" t="s">
        <v>8301</v>
      </c>
      <c r="Q2949" t="str">
        <f t="shared" si="232"/>
        <v>theater</v>
      </c>
      <c r="R2949" t="str">
        <f t="shared" si="233"/>
        <v>spaces</v>
      </c>
      <c r="S2949">
        <f t="shared" si="234"/>
        <v>2016</v>
      </c>
    </row>
    <row r="2950" spans="1:19" ht="46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s="17">
        <f t="shared" si="230"/>
        <v>4.8000000000000001E-5</v>
      </c>
      <c r="G2950" t="s">
        <v>8220</v>
      </c>
      <c r="H2950" t="s">
        <v>8223</v>
      </c>
      <c r="I2950" t="s">
        <v>8245</v>
      </c>
      <c r="J2950">
        <v>1433259293</v>
      </c>
      <c r="K2950" s="10">
        <v>1428075293</v>
      </c>
      <c r="L2950" s="15">
        <f t="shared" si="231"/>
        <v>42097.649224537032</v>
      </c>
      <c r="M2950" t="b">
        <v>0</v>
      </c>
      <c r="N2950">
        <v>9</v>
      </c>
      <c r="O2950" t="b">
        <v>0</v>
      </c>
      <c r="P2950" t="s">
        <v>8301</v>
      </c>
      <c r="Q2950" t="str">
        <f t="shared" si="232"/>
        <v>theater</v>
      </c>
      <c r="R2950" t="str">
        <f t="shared" si="233"/>
        <v>spaces</v>
      </c>
      <c r="S2950">
        <f t="shared" si="234"/>
        <v>2015</v>
      </c>
    </row>
    <row r="2951" spans="1:19" ht="46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s="17">
        <f t="shared" si="230"/>
        <v>2.5000000000000001E-2</v>
      </c>
      <c r="G2951" t="s">
        <v>8220</v>
      </c>
      <c r="H2951" t="s">
        <v>8223</v>
      </c>
      <c r="I2951" t="s">
        <v>8245</v>
      </c>
      <c r="J2951">
        <v>1447965917</v>
      </c>
      <c r="K2951" s="10">
        <v>1445370317</v>
      </c>
      <c r="L2951" s="15">
        <f t="shared" si="231"/>
        <v>42297.823113425926</v>
      </c>
      <c r="M2951" t="b">
        <v>0</v>
      </c>
      <c r="N2951">
        <v>2</v>
      </c>
      <c r="O2951" t="b">
        <v>0</v>
      </c>
      <c r="P2951" t="s">
        <v>8301</v>
      </c>
      <c r="Q2951" t="str">
        <f t="shared" si="232"/>
        <v>theater</v>
      </c>
      <c r="R2951" t="str">
        <f t="shared" si="233"/>
        <v>spaces</v>
      </c>
      <c r="S2951">
        <f t="shared" si="234"/>
        <v>2015</v>
      </c>
    </row>
    <row r="2952" spans="1:19" ht="46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s="17">
        <f t="shared" si="230"/>
        <v>0</v>
      </c>
      <c r="G2952" t="s">
        <v>8220</v>
      </c>
      <c r="H2952" t="s">
        <v>8223</v>
      </c>
      <c r="I2952" t="s">
        <v>8245</v>
      </c>
      <c r="J2952">
        <v>1453538752</v>
      </c>
      <c r="K2952" s="10">
        <v>1450946752</v>
      </c>
      <c r="L2952" s="15">
        <f t="shared" si="231"/>
        <v>42362.36518518519</v>
      </c>
      <c r="M2952" t="b">
        <v>0</v>
      </c>
      <c r="N2952">
        <v>0</v>
      </c>
      <c r="O2952" t="b">
        <v>0</v>
      </c>
      <c r="P2952" t="s">
        <v>8301</v>
      </c>
      <c r="Q2952" t="str">
        <f t="shared" si="232"/>
        <v>theater</v>
      </c>
      <c r="R2952" t="str">
        <f t="shared" si="233"/>
        <v>spaces</v>
      </c>
      <c r="S2952">
        <f t="shared" si="234"/>
        <v>2015</v>
      </c>
    </row>
    <row r="2953" spans="1:19" ht="6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s="17">
        <f t="shared" si="230"/>
        <v>2.1919999999999999E-2</v>
      </c>
      <c r="G2953" t="s">
        <v>8219</v>
      </c>
      <c r="H2953" t="s">
        <v>8223</v>
      </c>
      <c r="I2953" t="s">
        <v>8245</v>
      </c>
      <c r="J2953">
        <v>1412536573</v>
      </c>
      <c r="K2953" s="10">
        <v>1408648573</v>
      </c>
      <c r="L2953" s="15">
        <f t="shared" si="231"/>
        <v>41872.802928240737</v>
      </c>
      <c r="M2953" t="b">
        <v>0</v>
      </c>
      <c r="N2953">
        <v>58</v>
      </c>
      <c r="O2953" t="b">
        <v>0</v>
      </c>
      <c r="P2953" t="s">
        <v>8301</v>
      </c>
      <c r="Q2953" t="str">
        <f t="shared" si="232"/>
        <v>theater</v>
      </c>
      <c r="R2953" t="str">
        <f t="shared" si="233"/>
        <v>spaces</v>
      </c>
      <c r="S2953">
        <f t="shared" si="234"/>
        <v>2014</v>
      </c>
    </row>
    <row r="2954" spans="1:19" ht="46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s="17">
        <f t="shared" si="230"/>
        <v>8.0250000000000002E-2</v>
      </c>
      <c r="G2954" t="s">
        <v>8219</v>
      </c>
      <c r="H2954" t="s">
        <v>8223</v>
      </c>
      <c r="I2954" t="s">
        <v>8245</v>
      </c>
      <c r="J2954">
        <v>1476676800</v>
      </c>
      <c r="K2954" s="10">
        <v>1473957239</v>
      </c>
      <c r="L2954" s="15">
        <f t="shared" si="231"/>
        <v>42628.690266203703</v>
      </c>
      <c r="M2954" t="b">
        <v>0</v>
      </c>
      <c r="N2954">
        <v>8</v>
      </c>
      <c r="O2954" t="b">
        <v>0</v>
      </c>
      <c r="P2954" t="s">
        <v>8301</v>
      </c>
      <c r="Q2954" t="str">
        <f t="shared" si="232"/>
        <v>theater</v>
      </c>
      <c r="R2954" t="str">
        <f t="shared" si="233"/>
        <v>spaces</v>
      </c>
      <c r="S2954">
        <f t="shared" si="234"/>
        <v>2016</v>
      </c>
    </row>
    <row r="2955" spans="1:19" ht="46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s="17">
        <f t="shared" si="230"/>
        <v>1.5125E-3</v>
      </c>
      <c r="G2955" t="s">
        <v>8219</v>
      </c>
      <c r="H2955" t="s">
        <v>8223</v>
      </c>
      <c r="I2955" t="s">
        <v>8245</v>
      </c>
      <c r="J2955">
        <v>1444330821</v>
      </c>
      <c r="K2955" s="10">
        <v>1441738821</v>
      </c>
      <c r="L2955" s="15">
        <f t="shared" si="231"/>
        <v>42255.791909722218</v>
      </c>
      <c r="M2955" t="b">
        <v>0</v>
      </c>
      <c r="N2955">
        <v>3</v>
      </c>
      <c r="O2955" t="b">
        <v>0</v>
      </c>
      <c r="P2955" t="s">
        <v>8301</v>
      </c>
      <c r="Q2955" t="str">
        <f t="shared" si="232"/>
        <v>theater</v>
      </c>
      <c r="R2955" t="str">
        <f t="shared" si="233"/>
        <v>spaces</v>
      </c>
      <c r="S2955">
        <f t="shared" si="234"/>
        <v>2015</v>
      </c>
    </row>
    <row r="2956" spans="1:19" ht="46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s="17">
        <f t="shared" si="230"/>
        <v>0</v>
      </c>
      <c r="G2956" t="s">
        <v>8219</v>
      </c>
      <c r="H2956" t="s">
        <v>8223</v>
      </c>
      <c r="I2956" t="s">
        <v>8245</v>
      </c>
      <c r="J2956">
        <v>1489669203</v>
      </c>
      <c r="K2956" s="10">
        <v>1487944803</v>
      </c>
      <c r="L2956" s="15">
        <f t="shared" si="231"/>
        <v>42790.583368055552</v>
      </c>
      <c r="M2956" t="b">
        <v>0</v>
      </c>
      <c r="N2956">
        <v>0</v>
      </c>
      <c r="O2956" t="b">
        <v>0</v>
      </c>
      <c r="P2956" t="s">
        <v>8301</v>
      </c>
      <c r="Q2956" t="str">
        <f t="shared" si="232"/>
        <v>theater</v>
      </c>
      <c r="R2956" t="str">
        <f t="shared" si="233"/>
        <v>spaces</v>
      </c>
      <c r="S2956">
        <f t="shared" si="234"/>
        <v>2017</v>
      </c>
    </row>
    <row r="2957" spans="1:19" ht="3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s="17">
        <f t="shared" si="230"/>
        <v>0.59583333333333333</v>
      </c>
      <c r="G2957" t="s">
        <v>8219</v>
      </c>
      <c r="H2957" t="s">
        <v>8223</v>
      </c>
      <c r="I2957" t="s">
        <v>8245</v>
      </c>
      <c r="J2957">
        <v>1434476849</v>
      </c>
      <c r="K2957" s="10">
        <v>1431884849</v>
      </c>
      <c r="L2957" s="15">
        <f t="shared" si="231"/>
        <v>42141.741307870368</v>
      </c>
      <c r="M2957" t="b">
        <v>0</v>
      </c>
      <c r="N2957">
        <v>11</v>
      </c>
      <c r="O2957" t="b">
        <v>0</v>
      </c>
      <c r="P2957" t="s">
        <v>8301</v>
      </c>
      <c r="Q2957" t="str">
        <f t="shared" si="232"/>
        <v>theater</v>
      </c>
      <c r="R2957" t="str">
        <f t="shared" si="233"/>
        <v>spaces</v>
      </c>
      <c r="S2957">
        <f t="shared" si="234"/>
        <v>2015</v>
      </c>
    </row>
    <row r="2958" spans="1:19" ht="46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s="17">
        <f t="shared" si="230"/>
        <v>0.16734177215189874</v>
      </c>
      <c r="G2958" t="s">
        <v>8219</v>
      </c>
      <c r="H2958" t="s">
        <v>8223</v>
      </c>
      <c r="I2958" t="s">
        <v>8245</v>
      </c>
      <c r="J2958">
        <v>1462402850</v>
      </c>
      <c r="K2958" s="10">
        <v>1459810850</v>
      </c>
      <c r="L2958" s="15">
        <f t="shared" si="231"/>
        <v>42464.958912037036</v>
      </c>
      <c r="M2958" t="b">
        <v>0</v>
      </c>
      <c r="N2958">
        <v>20</v>
      </c>
      <c r="O2958" t="b">
        <v>0</v>
      </c>
      <c r="P2958" t="s">
        <v>8301</v>
      </c>
      <c r="Q2958" t="str">
        <f t="shared" si="232"/>
        <v>theater</v>
      </c>
      <c r="R2958" t="str">
        <f t="shared" si="233"/>
        <v>spaces</v>
      </c>
      <c r="S2958">
        <f t="shared" si="234"/>
        <v>2016</v>
      </c>
    </row>
    <row r="2959" spans="1:19" ht="46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s="17">
        <f t="shared" si="230"/>
        <v>1.8666666666666668E-2</v>
      </c>
      <c r="G2959" t="s">
        <v>8219</v>
      </c>
      <c r="H2959" t="s">
        <v>8223</v>
      </c>
      <c r="I2959" t="s">
        <v>8245</v>
      </c>
      <c r="J2959">
        <v>1427498172</v>
      </c>
      <c r="K2959" s="10">
        <v>1422317772</v>
      </c>
      <c r="L2959" s="15">
        <f t="shared" si="231"/>
        <v>42031.011249999996</v>
      </c>
      <c r="M2959" t="b">
        <v>0</v>
      </c>
      <c r="N2959">
        <v>3</v>
      </c>
      <c r="O2959" t="b">
        <v>0</v>
      </c>
      <c r="P2959" t="s">
        <v>8301</v>
      </c>
      <c r="Q2959" t="str">
        <f t="shared" si="232"/>
        <v>theater</v>
      </c>
      <c r="R2959" t="str">
        <f t="shared" si="233"/>
        <v>spaces</v>
      </c>
      <c r="S2959">
        <f t="shared" si="234"/>
        <v>2015</v>
      </c>
    </row>
    <row r="2960" spans="1:19" ht="46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s="17">
        <f t="shared" si="230"/>
        <v>0</v>
      </c>
      <c r="G2960" t="s">
        <v>8219</v>
      </c>
      <c r="H2960" t="s">
        <v>8223</v>
      </c>
      <c r="I2960" t="s">
        <v>8245</v>
      </c>
      <c r="J2960">
        <v>1462729317</v>
      </c>
      <c r="K2960" s="10">
        <v>1457548917</v>
      </c>
      <c r="L2960" s="15">
        <f t="shared" si="231"/>
        <v>42438.779131944444</v>
      </c>
      <c r="M2960" t="b">
        <v>0</v>
      </c>
      <c r="N2960">
        <v>0</v>
      </c>
      <c r="O2960" t="b">
        <v>0</v>
      </c>
      <c r="P2960" t="s">
        <v>8301</v>
      </c>
      <c r="Q2960" t="str">
        <f t="shared" si="232"/>
        <v>theater</v>
      </c>
      <c r="R2960" t="str">
        <f t="shared" si="233"/>
        <v>spaces</v>
      </c>
      <c r="S2960">
        <f t="shared" si="234"/>
        <v>2016</v>
      </c>
    </row>
    <row r="2961" spans="1:19" ht="46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s="17">
        <f t="shared" si="230"/>
        <v>0</v>
      </c>
      <c r="G2961" t="s">
        <v>8219</v>
      </c>
      <c r="H2961" t="s">
        <v>8224</v>
      </c>
      <c r="I2961" t="s">
        <v>8246</v>
      </c>
      <c r="J2961">
        <v>1465258325</v>
      </c>
      <c r="K2961" s="10">
        <v>1462666325</v>
      </c>
      <c r="L2961" s="15">
        <f t="shared" si="231"/>
        <v>42498.008391203708</v>
      </c>
      <c r="M2961" t="b">
        <v>0</v>
      </c>
      <c r="N2961">
        <v>0</v>
      </c>
      <c r="O2961" t="b">
        <v>0</v>
      </c>
      <c r="P2961" t="s">
        <v>8301</v>
      </c>
      <c r="Q2961" t="str">
        <f t="shared" si="232"/>
        <v>theater</v>
      </c>
      <c r="R2961" t="str">
        <f t="shared" si="233"/>
        <v>spaces</v>
      </c>
      <c r="S2961">
        <f t="shared" si="234"/>
        <v>2016</v>
      </c>
    </row>
    <row r="2962" spans="1:19" ht="46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s="17">
        <f t="shared" si="230"/>
        <v>0</v>
      </c>
      <c r="G2962" t="s">
        <v>8219</v>
      </c>
      <c r="H2962" t="s">
        <v>8223</v>
      </c>
      <c r="I2962" t="s">
        <v>8245</v>
      </c>
      <c r="J2962">
        <v>1410459023</v>
      </c>
      <c r="K2962" s="10">
        <v>1407867023</v>
      </c>
      <c r="L2962" s="15">
        <f t="shared" si="231"/>
        <v>41863.757210648146</v>
      </c>
      <c r="M2962" t="b">
        <v>0</v>
      </c>
      <c r="N2962">
        <v>0</v>
      </c>
      <c r="O2962" t="b">
        <v>0</v>
      </c>
      <c r="P2962" t="s">
        <v>8301</v>
      </c>
      <c r="Q2962" t="str">
        <f t="shared" si="232"/>
        <v>theater</v>
      </c>
      <c r="R2962" t="str">
        <f t="shared" si="233"/>
        <v>spaces</v>
      </c>
      <c r="S2962">
        <f t="shared" si="234"/>
        <v>2014</v>
      </c>
    </row>
    <row r="2963" spans="1:19" ht="46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s="17">
        <f t="shared" si="230"/>
        <v>1.0962000000000001</v>
      </c>
      <c r="G2963" t="s">
        <v>8218</v>
      </c>
      <c r="H2963" t="s">
        <v>8223</v>
      </c>
      <c r="I2963" t="s">
        <v>8245</v>
      </c>
      <c r="J2963">
        <v>1427342400</v>
      </c>
      <c r="K2963" s="10">
        <v>1424927159</v>
      </c>
      <c r="L2963" s="15">
        <f t="shared" si="231"/>
        <v>42061.212488425925</v>
      </c>
      <c r="M2963" t="b">
        <v>0</v>
      </c>
      <c r="N2963">
        <v>108</v>
      </c>
      <c r="O2963" t="b">
        <v>1</v>
      </c>
      <c r="P2963" t="s">
        <v>8269</v>
      </c>
      <c r="Q2963" t="str">
        <f t="shared" si="232"/>
        <v>theater</v>
      </c>
      <c r="R2963" t="str">
        <f t="shared" si="233"/>
        <v>plays</v>
      </c>
      <c r="S2963">
        <f t="shared" si="234"/>
        <v>2015</v>
      </c>
    </row>
    <row r="2964" spans="1:19" ht="46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s="17">
        <f t="shared" si="230"/>
        <v>1.218</v>
      </c>
      <c r="G2964" t="s">
        <v>8218</v>
      </c>
      <c r="H2964" t="s">
        <v>8223</v>
      </c>
      <c r="I2964" t="s">
        <v>8245</v>
      </c>
      <c r="J2964">
        <v>1425193140</v>
      </c>
      <c r="K2964" s="10">
        <v>1422769906</v>
      </c>
      <c r="L2964" s="15">
        <f t="shared" si="231"/>
        <v>42036.24428240741</v>
      </c>
      <c r="M2964" t="b">
        <v>0</v>
      </c>
      <c r="N2964">
        <v>20</v>
      </c>
      <c r="O2964" t="b">
        <v>1</v>
      </c>
      <c r="P2964" t="s">
        <v>8269</v>
      </c>
      <c r="Q2964" t="str">
        <f t="shared" si="232"/>
        <v>theater</v>
      </c>
      <c r="R2964" t="str">
        <f t="shared" si="233"/>
        <v>plays</v>
      </c>
      <c r="S2964">
        <f t="shared" si="234"/>
        <v>2015</v>
      </c>
    </row>
    <row r="2965" spans="1:19" ht="6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s="17">
        <f t="shared" si="230"/>
        <v>1.0685</v>
      </c>
      <c r="G2965" t="s">
        <v>8218</v>
      </c>
      <c r="H2965" t="s">
        <v>8223</v>
      </c>
      <c r="I2965" t="s">
        <v>8245</v>
      </c>
      <c r="J2965">
        <v>1435835824</v>
      </c>
      <c r="K2965" s="10">
        <v>1433243824</v>
      </c>
      <c r="L2965" s="15">
        <f t="shared" si="231"/>
        <v>42157.470185185186</v>
      </c>
      <c r="M2965" t="b">
        <v>0</v>
      </c>
      <c r="N2965">
        <v>98</v>
      </c>
      <c r="O2965" t="b">
        <v>1</v>
      </c>
      <c r="P2965" t="s">
        <v>8269</v>
      </c>
      <c r="Q2965" t="str">
        <f t="shared" si="232"/>
        <v>theater</v>
      </c>
      <c r="R2965" t="str">
        <f t="shared" si="233"/>
        <v>plays</v>
      </c>
      <c r="S2965">
        <f t="shared" si="234"/>
        <v>2015</v>
      </c>
    </row>
    <row r="2966" spans="1:19" ht="46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s="17">
        <f t="shared" si="230"/>
        <v>1.0071379999999999</v>
      </c>
      <c r="G2966" t="s">
        <v>8218</v>
      </c>
      <c r="H2966" t="s">
        <v>8223</v>
      </c>
      <c r="I2966" t="s">
        <v>8245</v>
      </c>
      <c r="J2966">
        <v>1407360720</v>
      </c>
      <c r="K2966" s="10">
        <v>1404769819</v>
      </c>
      <c r="L2966" s="15">
        <f t="shared" si="231"/>
        <v>41827.909942129627</v>
      </c>
      <c r="M2966" t="b">
        <v>0</v>
      </c>
      <c r="N2966">
        <v>196</v>
      </c>
      <c r="O2966" t="b">
        <v>1</v>
      </c>
      <c r="P2966" t="s">
        <v>8269</v>
      </c>
      <c r="Q2966" t="str">
        <f t="shared" si="232"/>
        <v>theater</v>
      </c>
      <c r="R2966" t="str">
        <f t="shared" si="233"/>
        <v>plays</v>
      </c>
      <c r="S2966">
        <f t="shared" si="234"/>
        <v>2014</v>
      </c>
    </row>
    <row r="2967" spans="1:19" ht="46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s="17">
        <f t="shared" si="230"/>
        <v>1.0900000000000001</v>
      </c>
      <c r="G2967" t="s">
        <v>8218</v>
      </c>
      <c r="H2967" t="s">
        <v>8223</v>
      </c>
      <c r="I2967" t="s">
        <v>8245</v>
      </c>
      <c r="J2967">
        <v>1436290233</v>
      </c>
      <c r="K2967" s="10">
        <v>1433698233</v>
      </c>
      <c r="L2967" s="15">
        <f t="shared" si="231"/>
        <v>42162.729548611111</v>
      </c>
      <c r="M2967" t="b">
        <v>0</v>
      </c>
      <c r="N2967">
        <v>39</v>
      </c>
      <c r="O2967" t="b">
        <v>1</v>
      </c>
      <c r="P2967" t="s">
        <v>8269</v>
      </c>
      <c r="Q2967" t="str">
        <f t="shared" si="232"/>
        <v>theater</v>
      </c>
      <c r="R2967" t="str">
        <f t="shared" si="233"/>
        <v>plays</v>
      </c>
      <c r="S2967">
        <f t="shared" si="234"/>
        <v>2015</v>
      </c>
    </row>
    <row r="2968" spans="1:19" ht="46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s="17">
        <f t="shared" si="230"/>
        <v>1.1363000000000001</v>
      </c>
      <c r="G2968" t="s">
        <v>8218</v>
      </c>
      <c r="H2968" t="s">
        <v>8223</v>
      </c>
      <c r="I2968" t="s">
        <v>8245</v>
      </c>
      <c r="J2968">
        <v>1442425412</v>
      </c>
      <c r="K2968" s="10">
        <v>1439833412</v>
      </c>
      <c r="L2968" s="15">
        <f t="shared" si="231"/>
        <v>42233.738564814819</v>
      </c>
      <c r="M2968" t="b">
        <v>0</v>
      </c>
      <c r="N2968">
        <v>128</v>
      </c>
      <c r="O2968" t="b">
        <v>1</v>
      </c>
      <c r="P2968" t="s">
        <v>8269</v>
      </c>
      <c r="Q2968" t="str">
        <f t="shared" si="232"/>
        <v>theater</v>
      </c>
      <c r="R2968" t="str">
        <f t="shared" si="233"/>
        <v>plays</v>
      </c>
      <c r="S2968">
        <f t="shared" si="234"/>
        <v>2015</v>
      </c>
    </row>
    <row r="2969" spans="1:19" ht="3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s="17">
        <f t="shared" si="230"/>
        <v>1.1392</v>
      </c>
      <c r="G2969" t="s">
        <v>8218</v>
      </c>
      <c r="H2969" t="s">
        <v>8223</v>
      </c>
      <c r="I2969" t="s">
        <v>8245</v>
      </c>
      <c r="J2969">
        <v>1425872692</v>
      </c>
      <c r="K2969" s="10">
        <v>1423284292</v>
      </c>
      <c r="L2969" s="15">
        <f t="shared" si="231"/>
        <v>42042.197824074072</v>
      </c>
      <c r="M2969" t="b">
        <v>0</v>
      </c>
      <c r="N2969">
        <v>71</v>
      </c>
      <c r="O2969" t="b">
        <v>1</v>
      </c>
      <c r="P2969" t="s">
        <v>8269</v>
      </c>
      <c r="Q2969" t="str">
        <f t="shared" si="232"/>
        <v>theater</v>
      </c>
      <c r="R2969" t="str">
        <f t="shared" si="233"/>
        <v>plays</v>
      </c>
      <c r="S2969">
        <f t="shared" si="234"/>
        <v>2015</v>
      </c>
    </row>
    <row r="2970" spans="1:19" ht="3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s="17">
        <f t="shared" si="230"/>
        <v>1.06</v>
      </c>
      <c r="G2970" t="s">
        <v>8218</v>
      </c>
      <c r="H2970" t="s">
        <v>8223</v>
      </c>
      <c r="I2970" t="s">
        <v>8245</v>
      </c>
      <c r="J2970">
        <v>1471406340</v>
      </c>
      <c r="K2970" s="10">
        <v>1470227660</v>
      </c>
      <c r="L2970" s="15">
        <f t="shared" si="231"/>
        <v>42585.523842592593</v>
      </c>
      <c r="M2970" t="b">
        <v>0</v>
      </c>
      <c r="N2970">
        <v>47</v>
      </c>
      <c r="O2970" t="b">
        <v>1</v>
      </c>
      <c r="P2970" t="s">
        <v>8269</v>
      </c>
      <c r="Q2970" t="str">
        <f t="shared" si="232"/>
        <v>theater</v>
      </c>
      <c r="R2970" t="str">
        <f t="shared" si="233"/>
        <v>plays</v>
      </c>
      <c r="S2970">
        <f t="shared" si="234"/>
        <v>2016</v>
      </c>
    </row>
    <row r="2971" spans="1:19" ht="46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s="17">
        <f t="shared" si="230"/>
        <v>1.625</v>
      </c>
      <c r="G2971" t="s">
        <v>8218</v>
      </c>
      <c r="H2971" t="s">
        <v>8228</v>
      </c>
      <c r="I2971" t="s">
        <v>8250</v>
      </c>
      <c r="J2971">
        <v>1430693460</v>
      </c>
      <c r="K2971" s="10">
        <v>1428087153</v>
      </c>
      <c r="L2971" s="15">
        <f t="shared" si="231"/>
        <v>42097.786493055552</v>
      </c>
      <c r="M2971" t="b">
        <v>0</v>
      </c>
      <c r="N2971">
        <v>17</v>
      </c>
      <c r="O2971" t="b">
        <v>1</v>
      </c>
      <c r="P2971" t="s">
        <v>8269</v>
      </c>
      <c r="Q2971" t="str">
        <f t="shared" si="232"/>
        <v>theater</v>
      </c>
      <c r="R2971" t="str">
        <f t="shared" si="233"/>
        <v>plays</v>
      </c>
      <c r="S2971">
        <f t="shared" si="234"/>
        <v>2015</v>
      </c>
    </row>
    <row r="2972" spans="1:19" ht="46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s="17">
        <f t="shared" si="230"/>
        <v>1.06</v>
      </c>
      <c r="G2972" t="s">
        <v>8218</v>
      </c>
      <c r="H2972" t="s">
        <v>8223</v>
      </c>
      <c r="I2972" t="s">
        <v>8245</v>
      </c>
      <c r="J2972">
        <v>1405699451</v>
      </c>
      <c r="K2972" s="10">
        <v>1403107451</v>
      </c>
      <c r="L2972" s="15">
        <f t="shared" si="231"/>
        <v>41808.669571759259</v>
      </c>
      <c r="M2972" t="b">
        <v>0</v>
      </c>
      <c r="N2972">
        <v>91</v>
      </c>
      <c r="O2972" t="b">
        <v>1</v>
      </c>
      <c r="P2972" t="s">
        <v>8269</v>
      </c>
      <c r="Q2972" t="str">
        <f t="shared" si="232"/>
        <v>theater</v>
      </c>
      <c r="R2972" t="str">
        <f t="shared" si="233"/>
        <v>plays</v>
      </c>
      <c r="S2972">
        <f t="shared" si="234"/>
        <v>2014</v>
      </c>
    </row>
    <row r="2973" spans="1:19" ht="46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s="17">
        <f t="shared" si="230"/>
        <v>1.0015624999999999</v>
      </c>
      <c r="G2973" t="s">
        <v>8218</v>
      </c>
      <c r="H2973" t="s">
        <v>8223</v>
      </c>
      <c r="I2973" t="s">
        <v>8245</v>
      </c>
      <c r="J2973">
        <v>1409500078</v>
      </c>
      <c r="K2973" s="10">
        <v>1406908078</v>
      </c>
      <c r="L2973" s="15">
        <f t="shared" si="231"/>
        <v>41852.658310185187</v>
      </c>
      <c r="M2973" t="b">
        <v>0</v>
      </c>
      <c r="N2973">
        <v>43</v>
      </c>
      <c r="O2973" t="b">
        <v>1</v>
      </c>
      <c r="P2973" t="s">
        <v>8269</v>
      </c>
      <c r="Q2973" t="str">
        <f t="shared" si="232"/>
        <v>theater</v>
      </c>
      <c r="R2973" t="str">
        <f t="shared" si="233"/>
        <v>plays</v>
      </c>
      <c r="S2973">
        <f t="shared" si="234"/>
        <v>2014</v>
      </c>
    </row>
    <row r="2974" spans="1:19" ht="3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s="17">
        <f t="shared" si="230"/>
        <v>1.0535000000000001</v>
      </c>
      <c r="G2974" t="s">
        <v>8218</v>
      </c>
      <c r="H2974" t="s">
        <v>8223</v>
      </c>
      <c r="I2974" t="s">
        <v>8245</v>
      </c>
      <c r="J2974">
        <v>1480899600</v>
      </c>
      <c r="K2974" s="10">
        <v>1479609520</v>
      </c>
      <c r="L2974" s="15">
        <f t="shared" si="231"/>
        <v>42694.110185185185</v>
      </c>
      <c r="M2974" t="b">
        <v>0</v>
      </c>
      <c r="N2974">
        <v>17</v>
      </c>
      <c r="O2974" t="b">
        <v>1</v>
      </c>
      <c r="P2974" t="s">
        <v>8269</v>
      </c>
      <c r="Q2974" t="str">
        <f t="shared" si="232"/>
        <v>theater</v>
      </c>
      <c r="R2974" t="str">
        <f t="shared" si="233"/>
        <v>plays</v>
      </c>
      <c r="S2974">
        <f t="shared" si="234"/>
        <v>2016</v>
      </c>
    </row>
    <row r="2975" spans="1:19" ht="46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s="17">
        <f t="shared" si="230"/>
        <v>1.748</v>
      </c>
      <c r="G2975" t="s">
        <v>8218</v>
      </c>
      <c r="H2975" t="s">
        <v>8223</v>
      </c>
      <c r="I2975" t="s">
        <v>8245</v>
      </c>
      <c r="J2975">
        <v>1451620800</v>
      </c>
      <c r="K2975" s="10">
        <v>1449171508</v>
      </c>
      <c r="L2975" s="15">
        <f t="shared" si="231"/>
        <v>42341.818379629629</v>
      </c>
      <c r="M2975" t="b">
        <v>0</v>
      </c>
      <c r="N2975">
        <v>33</v>
      </c>
      <c r="O2975" t="b">
        <v>1</v>
      </c>
      <c r="P2975" t="s">
        <v>8269</v>
      </c>
      <c r="Q2975" t="str">
        <f t="shared" si="232"/>
        <v>theater</v>
      </c>
      <c r="R2975" t="str">
        <f t="shared" si="233"/>
        <v>plays</v>
      </c>
      <c r="S2975">
        <f t="shared" si="234"/>
        <v>2015</v>
      </c>
    </row>
    <row r="2976" spans="1:19" ht="46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s="17">
        <f t="shared" si="230"/>
        <v>1.02</v>
      </c>
      <c r="G2976" t="s">
        <v>8218</v>
      </c>
      <c r="H2976" t="s">
        <v>8223</v>
      </c>
      <c r="I2976" t="s">
        <v>8245</v>
      </c>
      <c r="J2976">
        <v>1411695300</v>
      </c>
      <c r="K2976" s="10">
        <v>1409275671</v>
      </c>
      <c r="L2976" s="15">
        <f t="shared" si="231"/>
        <v>41880.061006944445</v>
      </c>
      <c r="M2976" t="b">
        <v>0</v>
      </c>
      <c r="N2976">
        <v>87</v>
      </c>
      <c r="O2976" t="b">
        <v>1</v>
      </c>
      <c r="P2976" t="s">
        <v>8269</v>
      </c>
      <c r="Q2976" t="str">
        <f t="shared" si="232"/>
        <v>theater</v>
      </c>
      <c r="R2976" t="str">
        <f t="shared" si="233"/>
        <v>plays</v>
      </c>
      <c r="S2976">
        <f t="shared" si="234"/>
        <v>2014</v>
      </c>
    </row>
    <row r="2977" spans="1:19" ht="46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s="17">
        <f t="shared" si="230"/>
        <v>1.00125</v>
      </c>
      <c r="G2977" t="s">
        <v>8218</v>
      </c>
      <c r="H2977" t="s">
        <v>8223</v>
      </c>
      <c r="I2977" t="s">
        <v>8245</v>
      </c>
      <c r="J2977">
        <v>1417057200</v>
      </c>
      <c r="K2977" s="10">
        <v>1414599886</v>
      </c>
      <c r="L2977" s="15">
        <f t="shared" si="231"/>
        <v>41941.683865740742</v>
      </c>
      <c r="M2977" t="b">
        <v>0</v>
      </c>
      <c r="N2977">
        <v>113</v>
      </c>
      <c r="O2977" t="b">
        <v>1</v>
      </c>
      <c r="P2977" t="s">
        <v>8269</v>
      </c>
      <c r="Q2977" t="str">
        <f t="shared" si="232"/>
        <v>theater</v>
      </c>
      <c r="R2977" t="str">
        <f t="shared" si="233"/>
        <v>plays</v>
      </c>
      <c r="S2977">
        <f t="shared" si="234"/>
        <v>2014</v>
      </c>
    </row>
    <row r="2978" spans="1:19" ht="46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s="17">
        <f t="shared" si="230"/>
        <v>1.7142857142857142</v>
      </c>
      <c r="G2978" t="s">
        <v>8218</v>
      </c>
      <c r="H2978" t="s">
        <v>8224</v>
      </c>
      <c r="I2978" t="s">
        <v>8246</v>
      </c>
      <c r="J2978">
        <v>1457870400</v>
      </c>
      <c r="K2978" s="10">
        <v>1456421530</v>
      </c>
      <c r="L2978" s="15">
        <f t="shared" si="231"/>
        <v>42425.730671296296</v>
      </c>
      <c r="M2978" t="b">
        <v>0</v>
      </c>
      <c r="N2978">
        <v>14</v>
      </c>
      <c r="O2978" t="b">
        <v>1</v>
      </c>
      <c r="P2978" t="s">
        <v>8269</v>
      </c>
      <c r="Q2978" t="str">
        <f t="shared" si="232"/>
        <v>theater</v>
      </c>
      <c r="R2978" t="str">
        <f t="shared" si="233"/>
        <v>plays</v>
      </c>
      <c r="S2978">
        <f t="shared" si="234"/>
        <v>2016</v>
      </c>
    </row>
    <row r="2979" spans="1:19" ht="6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s="17">
        <f t="shared" si="230"/>
        <v>1.1356666666666666</v>
      </c>
      <c r="G2979" t="s">
        <v>8218</v>
      </c>
      <c r="H2979" t="s">
        <v>8223</v>
      </c>
      <c r="I2979" t="s">
        <v>8245</v>
      </c>
      <c r="J2979">
        <v>1427076840</v>
      </c>
      <c r="K2979" s="10">
        <v>1421960934</v>
      </c>
      <c r="L2979" s="15">
        <f t="shared" si="231"/>
        <v>42026.88118055556</v>
      </c>
      <c r="M2979" t="b">
        <v>0</v>
      </c>
      <c r="N2979">
        <v>30</v>
      </c>
      <c r="O2979" t="b">
        <v>1</v>
      </c>
      <c r="P2979" t="s">
        <v>8269</v>
      </c>
      <c r="Q2979" t="str">
        <f t="shared" si="232"/>
        <v>theater</v>
      </c>
      <c r="R2979" t="str">
        <f t="shared" si="233"/>
        <v>plays</v>
      </c>
      <c r="S2979">
        <f t="shared" si="234"/>
        <v>2015</v>
      </c>
    </row>
    <row r="2980" spans="1:19" ht="46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s="17">
        <f t="shared" si="230"/>
        <v>1.2946666666666666</v>
      </c>
      <c r="G2980" t="s">
        <v>8218</v>
      </c>
      <c r="H2980" t="s">
        <v>8223</v>
      </c>
      <c r="I2980" t="s">
        <v>8245</v>
      </c>
      <c r="J2980">
        <v>1413784740</v>
      </c>
      <c r="K2980" s="10">
        <v>1412954547</v>
      </c>
      <c r="L2980" s="15">
        <f t="shared" si="231"/>
        <v>41922.640590277777</v>
      </c>
      <c r="M2980" t="b">
        <v>0</v>
      </c>
      <c r="N2980">
        <v>16</v>
      </c>
      <c r="O2980" t="b">
        <v>1</v>
      </c>
      <c r="P2980" t="s">
        <v>8269</v>
      </c>
      <c r="Q2980" t="str">
        <f t="shared" si="232"/>
        <v>theater</v>
      </c>
      <c r="R2980" t="str">
        <f t="shared" si="233"/>
        <v>plays</v>
      </c>
      <c r="S2980">
        <f t="shared" si="234"/>
        <v>2014</v>
      </c>
    </row>
    <row r="2981" spans="1:19" ht="46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s="17">
        <f t="shared" si="230"/>
        <v>1.014</v>
      </c>
      <c r="G2981" t="s">
        <v>8218</v>
      </c>
      <c r="H2981" t="s">
        <v>8223</v>
      </c>
      <c r="I2981" t="s">
        <v>8245</v>
      </c>
      <c r="J2981">
        <v>1420524000</v>
      </c>
      <c r="K2981" s="10">
        <v>1419104823</v>
      </c>
      <c r="L2981" s="15">
        <f t="shared" si="231"/>
        <v>41993.824340277773</v>
      </c>
      <c r="M2981" t="b">
        <v>0</v>
      </c>
      <c r="N2981">
        <v>46</v>
      </c>
      <c r="O2981" t="b">
        <v>1</v>
      </c>
      <c r="P2981" t="s">
        <v>8269</v>
      </c>
      <c r="Q2981" t="str">
        <f t="shared" si="232"/>
        <v>theater</v>
      </c>
      <c r="R2981" t="str">
        <f t="shared" si="233"/>
        <v>plays</v>
      </c>
      <c r="S2981">
        <f t="shared" si="234"/>
        <v>2014</v>
      </c>
    </row>
    <row r="2982" spans="1:19" ht="46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s="17">
        <f t="shared" si="230"/>
        <v>1.0916666666666666</v>
      </c>
      <c r="G2982" t="s">
        <v>8218</v>
      </c>
      <c r="H2982" t="s">
        <v>8223</v>
      </c>
      <c r="I2982" t="s">
        <v>8245</v>
      </c>
      <c r="J2982">
        <v>1440381600</v>
      </c>
      <c r="K2982" s="10">
        <v>1438639130</v>
      </c>
      <c r="L2982" s="15">
        <f t="shared" si="231"/>
        <v>42219.915856481486</v>
      </c>
      <c r="M2982" t="b">
        <v>0</v>
      </c>
      <c r="N2982">
        <v>24</v>
      </c>
      <c r="O2982" t="b">
        <v>1</v>
      </c>
      <c r="P2982" t="s">
        <v>8269</v>
      </c>
      <c r="Q2982" t="str">
        <f t="shared" si="232"/>
        <v>theater</v>
      </c>
      <c r="R2982" t="str">
        <f t="shared" si="233"/>
        <v>plays</v>
      </c>
      <c r="S2982">
        <f t="shared" si="234"/>
        <v>2015</v>
      </c>
    </row>
    <row r="2983" spans="1:19" ht="46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s="17">
        <f t="shared" si="230"/>
        <v>1.28925</v>
      </c>
      <c r="G2983" t="s">
        <v>8218</v>
      </c>
      <c r="H2983" t="s">
        <v>8240</v>
      </c>
      <c r="I2983" t="s">
        <v>8248</v>
      </c>
      <c r="J2983">
        <v>1443014756</v>
      </c>
      <c r="K2983" s="10">
        <v>1439126756</v>
      </c>
      <c r="L2983" s="15">
        <f t="shared" si="231"/>
        <v>42225.559675925921</v>
      </c>
      <c r="M2983" t="b">
        <v>1</v>
      </c>
      <c r="N2983">
        <v>97</v>
      </c>
      <c r="O2983" t="b">
        <v>1</v>
      </c>
      <c r="P2983" t="s">
        <v>8301</v>
      </c>
      <c r="Q2983" t="str">
        <f t="shared" si="232"/>
        <v>theater</v>
      </c>
      <c r="R2983" t="str">
        <f t="shared" si="233"/>
        <v>spaces</v>
      </c>
      <c r="S2983">
        <f t="shared" si="234"/>
        <v>2015</v>
      </c>
    </row>
    <row r="2984" spans="1:19" ht="3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s="17">
        <f t="shared" si="230"/>
        <v>1.0206</v>
      </c>
      <c r="G2984" t="s">
        <v>8218</v>
      </c>
      <c r="H2984" t="s">
        <v>8224</v>
      </c>
      <c r="I2984" t="s">
        <v>8246</v>
      </c>
      <c r="J2984">
        <v>1455208143</v>
      </c>
      <c r="K2984" s="10">
        <v>1452616143</v>
      </c>
      <c r="L2984" s="15">
        <f t="shared" si="231"/>
        <v>42381.686840277776</v>
      </c>
      <c r="M2984" t="b">
        <v>1</v>
      </c>
      <c r="N2984">
        <v>59</v>
      </c>
      <c r="O2984" t="b">
        <v>1</v>
      </c>
      <c r="P2984" t="s">
        <v>8301</v>
      </c>
      <c r="Q2984" t="str">
        <f t="shared" si="232"/>
        <v>theater</v>
      </c>
      <c r="R2984" t="str">
        <f t="shared" si="233"/>
        <v>spaces</v>
      </c>
      <c r="S2984">
        <f t="shared" si="234"/>
        <v>2016</v>
      </c>
    </row>
    <row r="2985" spans="1:19" ht="46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s="17">
        <f t="shared" si="230"/>
        <v>1.465395775862069</v>
      </c>
      <c r="G2985" t="s">
        <v>8218</v>
      </c>
      <c r="H2985" t="s">
        <v>8223</v>
      </c>
      <c r="I2985" t="s">
        <v>8245</v>
      </c>
      <c r="J2985">
        <v>1415722236</v>
      </c>
      <c r="K2985" s="10">
        <v>1410534636</v>
      </c>
      <c r="L2985" s="15">
        <f t="shared" si="231"/>
        <v>41894.632361111115</v>
      </c>
      <c r="M2985" t="b">
        <v>1</v>
      </c>
      <c r="N2985">
        <v>1095</v>
      </c>
      <c r="O2985" t="b">
        <v>1</v>
      </c>
      <c r="P2985" t="s">
        <v>8301</v>
      </c>
      <c r="Q2985" t="str">
        <f t="shared" si="232"/>
        <v>theater</v>
      </c>
      <c r="R2985" t="str">
        <f t="shared" si="233"/>
        <v>spaces</v>
      </c>
      <c r="S2985">
        <f t="shared" si="234"/>
        <v>2014</v>
      </c>
    </row>
    <row r="2986" spans="1:19" ht="46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s="17">
        <f t="shared" si="230"/>
        <v>1.00352</v>
      </c>
      <c r="G2986" t="s">
        <v>8218</v>
      </c>
      <c r="H2986" t="s">
        <v>8223</v>
      </c>
      <c r="I2986" t="s">
        <v>8245</v>
      </c>
      <c r="J2986">
        <v>1472020881</v>
      </c>
      <c r="K2986" s="10">
        <v>1469428881</v>
      </c>
      <c r="L2986" s="15">
        <f t="shared" si="231"/>
        <v>42576.278715277775</v>
      </c>
      <c r="M2986" t="b">
        <v>1</v>
      </c>
      <c r="N2986">
        <v>218</v>
      </c>
      <c r="O2986" t="b">
        <v>1</v>
      </c>
      <c r="P2986" t="s">
        <v>8301</v>
      </c>
      <c r="Q2986" t="str">
        <f t="shared" si="232"/>
        <v>theater</v>
      </c>
      <c r="R2986" t="str">
        <f t="shared" si="233"/>
        <v>spaces</v>
      </c>
      <c r="S2986">
        <f t="shared" si="234"/>
        <v>2016</v>
      </c>
    </row>
    <row r="2987" spans="1:19" ht="46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s="17">
        <f t="shared" si="230"/>
        <v>1.2164999999999999</v>
      </c>
      <c r="G2987" t="s">
        <v>8218</v>
      </c>
      <c r="H2987" t="s">
        <v>8227</v>
      </c>
      <c r="I2987" t="s">
        <v>8249</v>
      </c>
      <c r="J2987">
        <v>1477886400</v>
      </c>
      <c r="K2987" s="10">
        <v>1476228128</v>
      </c>
      <c r="L2987" s="15">
        <f t="shared" si="231"/>
        <v>42654.973703703705</v>
      </c>
      <c r="M2987" t="b">
        <v>0</v>
      </c>
      <c r="N2987">
        <v>111</v>
      </c>
      <c r="O2987" t="b">
        <v>1</v>
      </c>
      <c r="P2987" t="s">
        <v>8301</v>
      </c>
      <c r="Q2987" t="str">
        <f t="shared" si="232"/>
        <v>theater</v>
      </c>
      <c r="R2987" t="str">
        <f t="shared" si="233"/>
        <v>spaces</v>
      </c>
      <c r="S2987">
        <f t="shared" si="234"/>
        <v>2016</v>
      </c>
    </row>
    <row r="2988" spans="1:19" ht="46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s="17">
        <f t="shared" si="230"/>
        <v>1.0549999999999999</v>
      </c>
      <c r="G2988" t="s">
        <v>8218</v>
      </c>
      <c r="H2988" t="s">
        <v>8224</v>
      </c>
      <c r="I2988" t="s">
        <v>8246</v>
      </c>
      <c r="J2988">
        <v>1462100406</v>
      </c>
      <c r="K2988" s="10">
        <v>1456920006</v>
      </c>
      <c r="L2988" s="15">
        <f t="shared" si="231"/>
        <v>42431.500069444446</v>
      </c>
      <c r="M2988" t="b">
        <v>0</v>
      </c>
      <c r="N2988">
        <v>56</v>
      </c>
      <c r="O2988" t="b">
        <v>1</v>
      </c>
      <c r="P2988" t="s">
        <v>8301</v>
      </c>
      <c r="Q2988" t="str">
        <f t="shared" si="232"/>
        <v>theater</v>
      </c>
      <c r="R2988" t="str">
        <f t="shared" si="233"/>
        <v>spaces</v>
      </c>
      <c r="S2988">
        <f t="shared" si="234"/>
        <v>2016</v>
      </c>
    </row>
    <row r="2989" spans="1:19" ht="46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s="17">
        <f t="shared" si="230"/>
        <v>1.1040080000000001</v>
      </c>
      <c r="G2989" t="s">
        <v>8218</v>
      </c>
      <c r="H2989" t="s">
        <v>8223</v>
      </c>
      <c r="I2989" t="s">
        <v>8245</v>
      </c>
      <c r="J2989">
        <v>1476316800</v>
      </c>
      <c r="K2989" s="10">
        <v>1473837751</v>
      </c>
      <c r="L2989" s="15">
        <f t="shared" si="231"/>
        <v>42627.307303240741</v>
      </c>
      <c r="M2989" t="b">
        <v>0</v>
      </c>
      <c r="N2989">
        <v>265</v>
      </c>
      <c r="O2989" t="b">
        <v>1</v>
      </c>
      <c r="P2989" t="s">
        <v>8301</v>
      </c>
      <c r="Q2989" t="str">
        <f t="shared" si="232"/>
        <v>theater</v>
      </c>
      <c r="R2989" t="str">
        <f t="shared" si="233"/>
        <v>spaces</v>
      </c>
      <c r="S2989">
        <f t="shared" si="234"/>
        <v>2016</v>
      </c>
    </row>
    <row r="2990" spans="1:19" ht="46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s="17">
        <f t="shared" si="230"/>
        <v>1</v>
      </c>
      <c r="G2990" t="s">
        <v>8218</v>
      </c>
      <c r="H2990" t="s">
        <v>8224</v>
      </c>
      <c r="I2990" t="s">
        <v>8246</v>
      </c>
      <c r="J2990">
        <v>1466412081</v>
      </c>
      <c r="K2990" s="10">
        <v>1463820081</v>
      </c>
      <c r="L2990" s="15">
        <f t="shared" si="231"/>
        <v>42511.36204861111</v>
      </c>
      <c r="M2990" t="b">
        <v>0</v>
      </c>
      <c r="N2990">
        <v>28</v>
      </c>
      <c r="O2990" t="b">
        <v>1</v>
      </c>
      <c r="P2990" t="s">
        <v>8301</v>
      </c>
      <c r="Q2990" t="str">
        <f t="shared" si="232"/>
        <v>theater</v>
      </c>
      <c r="R2990" t="str">
        <f t="shared" si="233"/>
        <v>spaces</v>
      </c>
      <c r="S2990">
        <f t="shared" si="234"/>
        <v>2016</v>
      </c>
    </row>
    <row r="2991" spans="1:19" ht="16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s="17">
        <f t="shared" si="230"/>
        <v>1.76535</v>
      </c>
      <c r="G2991" t="s">
        <v>8218</v>
      </c>
      <c r="H2991" t="s">
        <v>8223</v>
      </c>
      <c r="I2991" t="s">
        <v>8245</v>
      </c>
      <c r="J2991">
        <v>1450673940</v>
      </c>
      <c r="K2991" s="10">
        <v>1448756962</v>
      </c>
      <c r="L2991" s="15">
        <f t="shared" si="231"/>
        <v>42337.02039351852</v>
      </c>
      <c r="M2991" t="b">
        <v>0</v>
      </c>
      <c r="N2991">
        <v>364</v>
      </c>
      <c r="O2991" t="b">
        <v>1</v>
      </c>
      <c r="P2991" t="s">
        <v>8301</v>
      </c>
      <c r="Q2991" t="str">
        <f t="shared" si="232"/>
        <v>theater</v>
      </c>
      <c r="R2991" t="str">
        <f t="shared" si="233"/>
        <v>spaces</v>
      </c>
      <c r="S2991">
        <f t="shared" si="234"/>
        <v>2015</v>
      </c>
    </row>
    <row r="2992" spans="1:19" ht="46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s="17">
        <f t="shared" si="230"/>
        <v>1</v>
      </c>
      <c r="G2992" t="s">
        <v>8218</v>
      </c>
      <c r="H2992" t="s">
        <v>8223</v>
      </c>
      <c r="I2992" t="s">
        <v>8245</v>
      </c>
      <c r="J2992">
        <v>1452174420</v>
      </c>
      <c r="K2992" s="10">
        <v>1449150420</v>
      </c>
      <c r="L2992" s="15">
        <f t="shared" si="231"/>
        <v>42341.57430555555</v>
      </c>
      <c r="M2992" t="b">
        <v>0</v>
      </c>
      <c r="N2992">
        <v>27</v>
      </c>
      <c r="O2992" t="b">
        <v>1</v>
      </c>
      <c r="P2992" t="s">
        <v>8301</v>
      </c>
      <c r="Q2992" t="str">
        <f t="shared" si="232"/>
        <v>theater</v>
      </c>
      <c r="R2992" t="str">
        <f t="shared" si="233"/>
        <v>spaces</v>
      </c>
      <c r="S2992">
        <f t="shared" si="234"/>
        <v>2015</v>
      </c>
    </row>
    <row r="2993" spans="1:19" ht="46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s="17">
        <f t="shared" si="230"/>
        <v>1.0329411764705883</v>
      </c>
      <c r="G2993" t="s">
        <v>8218</v>
      </c>
      <c r="H2993" t="s">
        <v>8223</v>
      </c>
      <c r="I2993" t="s">
        <v>8245</v>
      </c>
      <c r="J2993">
        <v>1485547530</v>
      </c>
      <c r="K2993" s="10">
        <v>1483646730</v>
      </c>
      <c r="L2993" s="15">
        <f t="shared" si="231"/>
        <v>42740.837152777778</v>
      </c>
      <c r="M2993" t="b">
        <v>0</v>
      </c>
      <c r="N2993">
        <v>93</v>
      </c>
      <c r="O2993" t="b">
        <v>1</v>
      </c>
      <c r="P2993" t="s">
        <v>8301</v>
      </c>
      <c r="Q2993" t="str">
        <f t="shared" si="232"/>
        <v>theater</v>
      </c>
      <c r="R2993" t="str">
        <f t="shared" si="233"/>
        <v>spaces</v>
      </c>
      <c r="S2993">
        <f t="shared" si="234"/>
        <v>2017</v>
      </c>
    </row>
    <row r="2994" spans="1:19" ht="46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s="17">
        <f t="shared" si="230"/>
        <v>1.0449999999999999</v>
      </c>
      <c r="G2994" t="s">
        <v>8218</v>
      </c>
      <c r="H2994" t="s">
        <v>8223</v>
      </c>
      <c r="I2994" t="s">
        <v>8245</v>
      </c>
      <c r="J2994">
        <v>1476037510</v>
      </c>
      <c r="K2994" s="10">
        <v>1473445510</v>
      </c>
      <c r="L2994" s="15">
        <f t="shared" si="231"/>
        <v>42622.767476851848</v>
      </c>
      <c r="M2994" t="b">
        <v>0</v>
      </c>
      <c r="N2994">
        <v>64</v>
      </c>
      <c r="O2994" t="b">
        <v>1</v>
      </c>
      <c r="P2994" t="s">
        <v>8301</v>
      </c>
      <c r="Q2994" t="str">
        <f t="shared" si="232"/>
        <v>theater</v>
      </c>
      <c r="R2994" t="str">
        <f t="shared" si="233"/>
        <v>spaces</v>
      </c>
      <c r="S2994">
        <f t="shared" si="234"/>
        <v>2016</v>
      </c>
    </row>
    <row r="2995" spans="1:19" ht="16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s="17">
        <f t="shared" si="230"/>
        <v>1.0029999999999999</v>
      </c>
      <c r="G2995" t="s">
        <v>8218</v>
      </c>
      <c r="H2995" t="s">
        <v>8223</v>
      </c>
      <c r="I2995" t="s">
        <v>8245</v>
      </c>
      <c r="J2995">
        <v>1455998867</v>
      </c>
      <c r="K2995" s="10">
        <v>1453406867</v>
      </c>
      <c r="L2995" s="15">
        <f t="shared" si="231"/>
        <v>42390.838738425926</v>
      </c>
      <c r="M2995" t="b">
        <v>0</v>
      </c>
      <c r="N2995">
        <v>22</v>
      </c>
      <c r="O2995" t="b">
        <v>1</v>
      </c>
      <c r="P2995" t="s">
        <v>8301</v>
      </c>
      <c r="Q2995" t="str">
        <f t="shared" si="232"/>
        <v>theater</v>
      </c>
      <c r="R2995" t="str">
        <f t="shared" si="233"/>
        <v>spaces</v>
      </c>
      <c r="S2995">
        <f t="shared" si="234"/>
        <v>2016</v>
      </c>
    </row>
    <row r="2996" spans="1:19" ht="46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s="17">
        <f t="shared" si="230"/>
        <v>4.577466666666667</v>
      </c>
      <c r="G2996" t="s">
        <v>8218</v>
      </c>
      <c r="H2996" t="s">
        <v>8224</v>
      </c>
      <c r="I2996" t="s">
        <v>8246</v>
      </c>
      <c r="J2996">
        <v>1412335772</v>
      </c>
      <c r="K2996" s="10">
        <v>1409743772</v>
      </c>
      <c r="L2996" s="15">
        <f t="shared" si="231"/>
        <v>41885.478842592594</v>
      </c>
      <c r="M2996" t="b">
        <v>0</v>
      </c>
      <c r="N2996">
        <v>59</v>
      </c>
      <c r="O2996" t="b">
        <v>1</v>
      </c>
      <c r="P2996" t="s">
        <v>8301</v>
      </c>
      <c r="Q2996" t="str">
        <f t="shared" si="232"/>
        <v>theater</v>
      </c>
      <c r="R2996" t="str">
        <f t="shared" si="233"/>
        <v>spaces</v>
      </c>
      <c r="S2996">
        <f t="shared" si="234"/>
        <v>2014</v>
      </c>
    </row>
    <row r="2997" spans="1:19" ht="46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s="17">
        <f t="shared" si="230"/>
        <v>1.0496000000000001</v>
      </c>
      <c r="G2997" t="s">
        <v>8218</v>
      </c>
      <c r="H2997" t="s">
        <v>8223</v>
      </c>
      <c r="I2997" t="s">
        <v>8245</v>
      </c>
      <c r="J2997">
        <v>1484841471</v>
      </c>
      <c r="K2997" s="10">
        <v>1482249471</v>
      </c>
      <c r="L2997" s="15">
        <f t="shared" si="231"/>
        <v>42724.665173611109</v>
      </c>
      <c r="M2997" t="b">
        <v>0</v>
      </c>
      <c r="N2997">
        <v>249</v>
      </c>
      <c r="O2997" t="b">
        <v>1</v>
      </c>
      <c r="P2997" t="s">
        <v>8301</v>
      </c>
      <c r="Q2997" t="str">
        <f t="shared" si="232"/>
        <v>theater</v>
      </c>
      <c r="R2997" t="str">
        <f t="shared" si="233"/>
        <v>spaces</v>
      </c>
      <c r="S2997">
        <f t="shared" si="234"/>
        <v>2016</v>
      </c>
    </row>
    <row r="2998" spans="1:19" ht="3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s="17">
        <f t="shared" si="230"/>
        <v>1.7194285714285715</v>
      </c>
      <c r="G2998" t="s">
        <v>8218</v>
      </c>
      <c r="H2998" t="s">
        <v>8223</v>
      </c>
      <c r="I2998" t="s">
        <v>8245</v>
      </c>
      <c r="J2998">
        <v>1432677240</v>
      </c>
      <c r="K2998" s="10">
        <v>1427493240</v>
      </c>
      <c r="L2998" s="15">
        <f t="shared" si="231"/>
        <v>42090.912499999999</v>
      </c>
      <c r="M2998" t="b">
        <v>0</v>
      </c>
      <c r="N2998">
        <v>392</v>
      </c>
      <c r="O2998" t="b">
        <v>1</v>
      </c>
      <c r="P2998" t="s">
        <v>8301</v>
      </c>
      <c r="Q2998" t="str">
        <f t="shared" si="232"/>
        <v>theater</v>
      </c>
      <c r="R2998" t="str">
        <f t="shared" si="233"/>
        <v>spaces</v>
      </c>
      <c r="S2998">
        <f t="shared" si="234"/>
        <v>2015</v>
      </c>
    </row>
    <row r="2999" spans="1:19" ht="46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s="17">
        <f t="shared" si="230"/>
        <v>1.0373000000000001</v>
      </c>
      <c r="G2999" t="s">
        <v>8218</v>
      </c>
      <c r="H2999" t="s">
        <v>8223</v>
      </c>
      <c r="I2999" t="s">
        <v>8245</v>
      </c>
      <c r="J2999">
        <v>1488171540</v>
      </c>
      <c r="K2999" s="10">
        <v>1486661793</v>
      </c>
      <c r="L2999" s="15">
        <f t="shared" si="231"/>
        <v>42775.733715277776</v>
      </c>
      <c r="M2999" t="b">
        <v>0</v>
      </c>
      <c r="N2999">
        <v>115</v>
      </c>
      <c r="O2999" t="b">
        <v>1</v>
      </c>
      <c r="P2999" t="s">
        <v>8301</v>
      </c>
      <c r="Q2999" t="str">
        <f t="shared" si="232"/>
        <v>theater</v>
      </c>
      <c r="R2999" t="str">
        <f t="shared" si="233"/>
        <v>spaces</v>
      </c>
      <c r="S2999">
        <f t="shared" si="234"/>
        <v>2017</v>
      </c>
    </row>
    <row r="3000" spans="1:19" ht="46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s="17">
        <f t="shared" si="230"/>
        <v>1.0302899999999999</v>
      </c>
      <c r="G3000" t="s">
        <v>8218</v>
      </c>
      <c r="H3000" t="s">
        <v>8223</v>
      </c>
      <c r="I3000" t="s">
        <v>8245</v>
      </c>
      <c r="J3000">
        <v>1402892700</v>
      </c>
      <c r="K3000" s="10">
        <v>1400474329</v>
      </c>
      <c r="L3000" s="15">
        <f t="shared" si="231"/>
        <v>41778.193622685183</v>
      </c>
      <c r="M3000" t="b">
        <v>0</v>
      </c>
      <c r="N3000">
        <v>433</v>
      </c>
      <c r="O3000" t="b">
        <v>1</v>
      </c>
      <c r="P3000" t="s">
        <v>8301</v>
      </c>
      <c r="Q3000" t="str">
        <f t="shared" si="232"/>
        <v>theater</v>
      </c>
      <c r="R3000" t="str">
        <f t="shared" si="233"/>
        <v>spaces</v>
      </c>
      <c r="S3000">
        <f t="shared" si="234"/>
        <v>2014</v>
      </c>
    </row>
    <row r="3001" spans="1:19" ht="46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s="17">
        <f t="shared" si="230"/>
        <v>1.1888888888888889</v>
      </c>
      <c r="G3001" t="s">
        <v>8218</v>
      </c>
      <c r="H3001" t="s">
        <v>8223</v>
      </c>
      <c r="I3001" t="s">
        <v>8245</v>
      </c>
      <c r="J3001">
        <v>1488333600</v>
      </c>
      <c r="K3001" s="10">
        <v>1487094360</v>
      </c>
      <c r="L3001" s="15">
        <f t="shared" si="231"/>
        <v>42780.740277777775</v>
      </c>
      <c r="M3001" t="b">
        <v>0</v>
      </c>
      <c r="N3001">
        <v>20</v>
      </c>
      <c r="O3001" t="b">
        <v>1</v>
      </c>
      <c r="P3001" t="s">
        <v>8301</v>
      </c>
      <c r="Q3001" t="str">
        <f t="shared" si="232"/>
        <v>theater</v>
      </c>
      <c r="R3001" t="str">
        <f t="shared" si="233"/>
        <v>spaces</v>
      </c>
      <c r="S3001">
        <f t="shared" si="234"/>
        <v>2017</v>
      </c>
    </row>
    <row r="3002" spans="1:19" ht="46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s="17">
        <f t="shared" si="230"/>
        <v>1</v>
      </c>
      <c r="G3002" t="s">
        <v>8218</v>
      </c>
      <c r="H3002" t="s">
        <v>8223</v>
      </c>
      <c r="I3002" t="s">
        <v>8245</v>
      </c>
      <c r="J3002">
        <v>1485885600</v>
      </c>
      <c r="K3002" s="10">
        <v>1484682670</v>
      </c>
      <c r="L3002" s="15">
        <f t="shared" si="231"/>
        <v>42752.827199074076</v>
      </c>
      <c r="M3002" t="b">
        <v>0</v>
      </c>
      <c r="N3002">
        <v>8</v>
      </c>
      <c r="O3002" t="b">
        <v>1</v>
      </c>
      <c r="P3002" t="s">
        <v>8301</v>
      </c>
      <c r="Q3002" t="str">
        <f t="shared" si="232"/>
        <v>theater</v>
      </c>
      <c r="R3002" t="str">
        <f t="shared" si="233"/>
        <v>spaces</v>
      </c>
      <c r="S3002">
        <f t="shared" si="234"/>
        <v>2017</v>
      </c>
    </row>
    <row r="3003" spans="1:19" ht="46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s="17">
        <f t="shared" si="230"/>
        <v>3.1869988910451896</v>
      </c>
      <c r="G3003" t="s">
        <v>8218</v>
      </c>
      <c r="H3003" t="s">
        <v>8223</v>
      </c>
      <c r="I3003" t="s">
        <v>8245</v>
      </c>
      <c r="J3003">
        <v>1468445382</v>
      </c>
      <c r="K3003" s="10">
        <v>1465853382</v>
      </c>
      <c r="L3003" s="15">
        <f t="shared" si="231"/>
        <v>42534.895625000005</v>
      </c>
      <c r="M3003" t="b">
        <v>0</v>
      </c>
      <c r="N3003">
        <v>175</v>
      </c>
      <c r="O3003" t="b">
        <v>1</v>
      </c>
      <c r="P3003" t="s">
        <v>8301</v>
      </c>
      <c r="Q3003" t="str">
        <f t="shared" si="232"/>
        <v>theater</v>
      </c>
      <c r="R3003" t="str">
        <f t="shared" si="233"/>
        <v>spaces</v>
      </c>
      <c r="S3003">
        <f t="shared" si="234"/>
        <v>2016</v>
      </c>
    </row>
    <row r="3004" spans="1:19" ht="3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s="17">
        <f t="shared" si="230"/>
        <v>1.0850614285714286</v>
      </c>
      <c r="G3004" t="s">
        <v>8218</v>
      </c>
      <c r="H3004" t="s">
        <v>8223</v>
      </c>
      <c r="I3004" t="s">
        <v>8245</v>
      </c>
      <c r="J3004">
        <v>1356552252</v>
      </c>
      <c r="K3004" s="10">
        <v>1353960252</v>
      </c>
      <c r="L3004" s="15">
        <f t="shared" si="231"/>
        <v>41239.83625</v>
      </c>
      <c r="M3004" t="b">
        <v>0</v>
      </c>
      <c r="N3004">
        <v>104</v>
      </c>
      <c r="O3004" t="b">
        <v>1</v>
      </c>
      <c r="P3004" t="s">
        <v>8301</v>
      </c>
      <c r="Q3004" t="str">
        <f t="shared" si="232"/>
        <v>theater</v>
      </c>
      <c r="R3004" t="str">
        <f t="shared" si="233"/>
        <v>spaces</v>
      </c>
      <c r="S3004">
        <f t="shared" si="234"/>
        <v>2012</v>
      </c>
    </row>
    <row r="3005" spans="1:19" ht="46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s="17">
        <f t="shared" si="230"/>
        <v>1.0116666666666667</v>
      </c>
      <c r="G3005" t="s">
        <v>8218</v>
      </c>
      <c r="H3005" t="s">
        <v>8223</v>
      </c>
      <c r="I3005" t="s">
        <v>8245</v>
      </c>
      <c r="J3005">
        <v>1456811940</v>
      </c>
      <c r="K3005" s="10">
        <v>1454098976</v>
      </c>
      <c r="L3005" s="15">
        <f t="shared" si="231"/>
        <v>42398.849259259259</v>
      </c>
      <c r="M3005" t="b">
        <v>0</v>
      </c>
      <c r="N3005">
        <v>17</v>
      </c>
      <c r="O3005" t="b">
        <v>1</v>
      </c>
      <c r="P3005" t="s">
        <v>8301</v>
      </c>
      <c r="Q3005" t="str">
        <f t="shared" si="232"/>
        <v>theater</v>
      </c>
      <c r="R3005" t="str">
        <f t="shared" si="233"/>
        <v>spaces</v>
      </c>
      <c r="S3005">
        <f t="shared" si="234"/>
        <v>2016</v>
      </c>
    </row>
    <row r="3006" spans="1:19" ht="46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s="17">
        <f t="shared" si="230"/>
        <v>1.12815</v>
      </c>
      <c r="G3006" t="s">
        <v>8218</v>
      </c>
      <c r="H3006" t="s">
        <v>8223</v>
      </c>
      <c r="I3006" t="s">
        <v>8245</v>
      </c>
      <c r="J3006">
        <v>1416089324</v>
      </c>
      <c r="K3006" s="10">
        <v>1413493724</v>
      </c>
      <c r="L3006" s="15">
        <f t="shared" si="231"/>
        <v>41928.881064814814</v>
      </c>
      <c r="M3006" t="b">
        <v>0</v>
      </c>
      <c r="N3006">
        <v>277</v>
      </c>
      <c r="O3006" t="b">
        <v>1</v>
      </c>
      <c r="P3006" t="s">
        <v>8301</v>
      </c>
      <c r="Q3006" t="str">
        <f t="shared" si="232"/>
        <v>theater</v>
      </c>
      <c r="R3006" t="str">
        <f t="shared" si="233"/>
        <v>spaces</v>
      </c>
      <c r="S3006">
        <f t="shared" si="234"/>
        <v>2014</v>
      </c>
    </row>
    <row r="3007" spans="1:19" ht="46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s="17">
        <f t="shared" si="230"/>
        <v>1.2049622641509434</v>
      </c>
      <c r="G3007" t="s">
        <v>8218</v>
      </c>
      <c r="H3007" t="s">
        <v>8223</v>
      </c>
      <c r="I3007" t="s">
        <v>8245</v>
      </c>
      <c r="J3007">
        <v>1412611905</v>
      </c>
      <c r="K3007" s="10">
        <v>1410019905</v>
      </c>
      <c r="L3007" s="15">
        <f t="shared" si="231"/>
        <v>41888.674826388888</v>
      </c>
      <c r="M3007" t="b">
        <v>0</v>
      </c>
      <c r="N3007">
        <v>118</v>
      </c>
      <c r="O3007" t="b">
        <v>1</v>
      </c>
      <c r="P3007" t="s">
        <v>8301</v>
      </c>
      <c r="Q3007" t="str">
        <f t="shared" si="232"/>
        <v>theater</v>
      </c>
      <c r="R3007" t="str">
        <f t="shared" si="233"/>
        <v>spaces</v>
      </c>
      <c r="S3007">
        <f t="shared" si="234"/>
        <v>2014</v>
      </c>
    </row>
    <row r="3008" spans="1:19" ht="3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s="17">
        <f t="shared" si="230"/>
        <v>1.0774999999999999</v>
      </c>
      <c r="G3008" t="s">
        <v>8218</v>
      </c>
      <c r="H3008" t="s">
        <v>8228</v>
      </c>
      <c r="I3008" t="s">
        <v>8250</v>
      </c>
      <c r="J3008">
        <v>1418580591</v>
      </c>
      <c r="K3008" s="10">
        <v>1415988591</v>
      </c>
      <c r="L3008" s="15">
        <f t="shared" si="231"/>
        <v>41957.756840277776</v>
      </c>
      <c r="M3008" t="b">
        <v>0</v>
      </c>
      <c r="N3008">
        <v>97</v>
      </c>
      <c r="O3008" t="b">
        <v>1</v>
      </c>
      <c r="P3008" t="s">
        <v>8301</v>
      </c>
      <c r="Q3008" t="str">
        <f t="shared" si="232"/>
        <v>theater</v>
      </c>
      <c r="R3008" t="str">
        <f t="shared" si="233"/>
        <v>spaces</v>
      </c>
      <c r="S3008">
        <f t="shared" si="234"/>
        <v>2014</v>
      </c>
    </row>
    <row r="3009" spans="1:19" ht="3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s="17">
        <f t="shared" si="230"/>
        <v>1.8</v>
      </c>
      <c r="G3009" t="s">
        <v>8218</v>
      </c>
      <c r="H3009" t="s">
        <v>8223</v>
      </c>
      <c r="I3009" t="s">
        <v>8245</v>
      </c>
      <c r="J3009">
        <v>1429938683</v>
      </c>
      <c r="K3009" s="10">
        <v>1428124283</v>
      </c>
      <c r="L3009" s="15">
        <f t="shared" si="231"/>
        <v>42098.216238425928</v>
      </c>
      <c r="M3009" t="b">
        <v>0</v>
      </c>
      <c r="N3009">
        <v>20</v>
      </c>
      <c r="O3009" t="b">
        <v>1</v>
      </c>
      <c r="P3009" t="s">
        <v>8301</v>
      </c>
      <c r="Q3009" t="str">
        <f t="shared" si="232"/>
        <v>theater</v>
      </c>
      <c r="R3009" t="str">
        <f t="shared" si="233"/>
        <v>spaces</v>
      </c>
      <c r="S3009">
        <f t="shared" si="234"/>
        <v>2015</v>
      </c>
    </row>
    <row r="3010" spans="1:19" ht="46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s="17">
        <f t="shared" si="230"/>
        <v>1.0116666666666667</v>
      </c>
      <c r="G3010" t="s">
        <v>8218</v>
      </c>
      <c r="H3010" t="s">
        <v>8223</v>
      </c>
      <c r="I3010" t="s">
        <v>8245</v>
      </c>
      <c r="J3010">
        <v>1453352719</v>
      </c>
      <c r="K3010" s="10">
        <v>1450760719</v>
      </c>
      <c r="L3010" s="15">
        <f t="shared" si="231"/>
        <v>42360.212025462963</v>
      </c>
      <c r="M3010" t="b">
        <v>0</v>
      </c>
      <c r="N3010">
        <v>26</v>
      </c>
      <c r="O3010" t="b">
        <v>1</v>
      </c>
      <c r="P3010" t="s">
        <v>8301</v>
      </c>
      <c r="Q3010" t="str">
        <f t="shared" si="232"/>
        <v>theater</v>
      </c>
      <c r="R3010" t="str">
        <f t="shared" si="233"/>
        <v>spaces</v>
      </c>
      <c r="S3010">
        <f t="shared" si="234"/>
        <v>2015</v>
      </c>
    </row>
    <row r="3011" spans="1:19" ht="46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s="17">
        <f t="shared" ref="F3011:F3074" si="235">E3011/D3011</f>
        <v>1.19756</v>
      </c>
      <c r="G3011" t="s">
        <v>8218</v>
      </c>
      <c r="H3011" t="s">
        <v>8223</v>
      </c>
      <c r="I3011" t="s">
        <v>8245</v>
      </c>
      <c r="J3011">
        <v>1417012840</v>
      </c>
      <c r="K3011" s="10">
        <v>1414417240</v>
      </c>
      <c r="L3011" s="15">
        <f t="shared" ref="L3011:L3074" si="236">(K3011/86400)+ DATE(1970,1,1)</f>
        <v>41939.569907407407</v>
      </c>
      <c r="M3011" t="b">
        <v>0</v>
      </c>
      <c r="N3011">
        <v>128</v>
      </c>
      <c r="O3011" t="b">
        <v>1</v>
      </c>
      <c r="P3011" t="s">
        <v>8301</v>
      </c>
      <c r="Q3011" t="str">
        <f t="shared" ref="Q3011:Q3074" si="237">LEFT(P3011, SEARCH("/",P3011)-1)</f>
        <v>theater</v>
      </c>
      <c r="R3011" t="str">
        <f t="shared" ref="R3011:R3074" si="238">RIGHT(P3011,LEN(P3011)-FIND("/",P3011))</f>
        <v>spaces</v>
      </c>
      <c r="S3011">
        <f t="shared" ref="S3011:S3074" si="239">YEAR(L3011)</f>
        <v>2014</v>
      </c>
    </row>
    <row r="3012" spans="1:19" ht="46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s="17">
        <f t="shared" si="235"/>
        <v>1.58</v>
      </c>
      <c r="G3012" t="s">
        <v>8218</v>
      </c>
      <c r="H3012" t="s">
        <v>8223</v>
      </c>
      <c r="I3012" t="s">
        <v>8245</v>
      </c>
      <c r="J3012">
        <v>1424548719</v>
      </c>
      <c r="K3012" s="10">
        <v>1419364719</v>
      </c>
      <c r="L3012" s="15">
        <f t="shared" si="236"/>
        <v>41996.832395833335</v>
      </c>
      <c r="M3012" t="b">
        <v>0</v>
      </c>
      <c r="N3012">
        <v>15</v>
      </c>
      <c r="O3012" t="b">
        <v>1</v>
      </c>
      <c r="P3012" t="s">
        <v>8301</v>
      </c>
      <c r="Q3012" t="str">
        <f t="shared" si="237"/>
        <v>theater</v>
      </c>
      <c r="R3012" t="str">
        <f t="shared" si="238"/>
        <v>spaces</v>
      </c>
      <c r="S3012">
        <f t="shared" si="239"/>
        <v>2014</v>
      </c>
    </row>
    <row r="3013" spans="1:19" ht="46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s="17">
        <f t="shared" si="235"/>
        <v>1.2366666666666666</v>
      </c>
      <c r="G3013" t="s">
        <v>8218</v>
      </c>
      <c r="H3013" t="s">
        <v>8226</v>
      </c>
      <c r="I3013" t="s">
        <v>8248</v>
      </c>
      <c r="J3013">
        <v>1450911540</v>
      </c>
      <c r="K3013" s="10">
        <v>1448536516</v>
      </c>
      <c r="L3013" s="15">
        <f t="shared" si="236"/>
        <v>42334.468935185185</v>
      </c>
      <c r="M3013" t="b">
        <v>0</v>
      </c>
      <c r="N3013">
        <v>25</v>
      </c>
      <c r="O3013" t="b">
        <v>1</v>
      </c>
      <c r="P3013" t="s">
        <v>8301</v>
      </c>
      <c r="Q3013" t="str">
        <f t="shared" si="237"/>
        <v>theater</v>
      </c>
      <c r="R3013" t="str">
        <f t="shared" si="238"/>
        <v>spaces</v>
      </c>
      <c r="S3013">
        <f t="shared" si="239"/>
        <v>2015</v>
      </c>
    </row>
    <row r="3014" spans="1:19" ht="46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s="17">
        <f t="shared" si="235"/>
        <v>1.1712499999999999</v>
      </c>
      <c r="G3014" t="s">
        <v>8218</v>
      </c>
      <c r="H3014" t="s">
        <v>8223</v>
      </c>
      <c r="I3014" t="s">
        <v>8245</v>
      </c>
      <c r="J3014">
        <v>1423587130</v>
      </c>
      <c r="K3014" s="10">
        <v>1421772730</v>
      </c>
      <c r="L3014" s="15">
        <f t="shared" si="236"/>
        <v>42024.702893518523</v>
      </c>
      <c r="M3014" t="b">
        <v>0</v>
      </c>
      <c r="N3014">
        <v>55</v>
      </c>
      <c r="O3014" t="b">
        <v>1</v>
      </c>
      <c r="P3014" t="s">
        <v>8301</v>
      </c>
      <c r="Q3014" t="str">
        <f t="shared" si="237"/>
        <v>theater</v>
      </c>
      <c r="R3014" t="str">
        <f t="shared" si="238"/>
        <v>spaces</v>
      </c>
      <c r="S3014">
        <f t="shared" si="239"/>
        <v>2015</v>
      </c>
    </row>
    <row r="3015" spans="1:19" ht="46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s="17">
        <f t="shared" si="235"/>
        <v>1.5696000000000001</v>
      </c>
      <c r="G3015" t="s">
        <v>8218</v>
      </c>
      <c r="H3015" t="s">
        <v>8223</v>
      </c>
      <c r="I3015" t="s">
        <v>8245</v>
      </c>
      <c r="J3015">
        <v>1434917049</v>
      </c>
      <c r="K3015" s="10">
        <v>1432325049</v>
      </c>
      <c r="L3015" s="15">
        <f t="shared" si="236"/>
        <v>42146.836215277777</v>
      </c>
      <c r="M3015" t="b">
        <v>0</v>
      </c>
      <c r="N3015">
        <v>107</v>
      </c>
      <c r="O3015" t="b">
        <v>1</v>
      </c>
      <c r="P3015" t="s">
        <v>8301</v>
      </c>
      <c r="Q3015" t="str">
        <f t="shared" si="237"/>
        <v>theater</v>
      </c>
      <c r="R3015" t="str">
        <f t="shared" si="238"/>
        <v>spaces</v>
      </c>
      <c r="S3015">
        <f t="shared" si="239"/>
        <v>2015</v>
      </c>
    </row>
    <row r="3016" spans="1:19" ht="46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s="17">
        <f t="shared" si="235"/>
        <v>1.13104</v>
      </c>
      <c r="G3016" t="s">
        <v>8218</v>
      </c>
      <c r="H3016" t="s">
        <v>8223</v>
      </c>
      <c r="I3016" t="s">
        <v>8245</v>
      </c>
      <c r="J3016">
        <v>1415163600</v>
      </c>
      <c r="K3016" s="10">
        <v>1412737080</v>
      </c>
      <c r="L3016" s="15">
        <f t="shared" si="236"/>
        <v>41920.123611111107</v>
      </c>
      <c r="M3016" t="b">
        <v>0</v>
      </c>
      <c r="N3016">
        <v>557</v>
      </c>
      <c r="O3016" t="b">
        <v>1</v>
      </c>
      <c r="P3016" t="s">
        <v>8301</v>
      </c>
      <c r="Q3016" t="str">
        <f t="shared" si="237"/>
        <v>theater</v>
      </c>
      <c r="R3016" t="str">
        <f t="shared" si="238"/>
        <v>spaces</v>
      </c>
      <c r="S3016">
        <f t="shared" si="239"/>
        <v>2014</v>
      </c>
    </row>
    <row r="3017" spans="1:19" ht="46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s="17">
        <f t="shared" si="235"/>
        <v>1.0317647058823529</v>
      </c>
      <c r="G3017" t="s">
        <v>8218</v>
      </c>
      <c r="H3017" t="s">
        <v>8223</v>
      </c>
      <c r="I3017" t="s">
        <v>8245</v>
      </c>
      <c r="J3017">
        <v>1402459200</v>
      </c>
      <c r="K3017" s="10">
        <v>1401125238</v>
      </c>
      <c r="L3017" s="15">
        <f t="shared" si="236"/>
        <v>41785.72729166667</v>
      </c>
      <c r="M3017" t="b">
        <v>0</v>
      </c>
      <c r="N3017">
        <v>40</v>
      </c>
      <c r="O3017" t="b">
        <v>1</v>
      </c>
      <c r="P3017" t="s">
        <v>8301</v>
      </c>
      <c r="Q3017" t="str">
        <f t="shared" si="237"/>
        <v>theater</v>
      </c>
      <c r="R3017" t="str">
        <f t="shared" si="238"/>
        <v>spaces</v>
      </c>
      <c r="S3017">
        <f t="shared" si="239"/>
        <v>2014</v>
      </c>
    </row>
    <row r="3018" spans="1:19" ht="46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s="17">
        <f t="shared" si="235"/>
        <v>1.0261176470588236</v>
      </c>
      <c r="G3018" t="s">
        <v>8218</v>
      </c>
      <c r="H3018" t="s">
        <v>8223</v>
      </c>
      <c r="I3018" t="s">
        <v>8245</v>
      </c>
      <c r="J3018">
        <v>1405688952</v>
      </c>
      <c r="K3018" s="10">
        <v>1400504952</v>
      </c>
      <c r="L3018" s="15">
        <f t="shared" si="236"/>
        <v>41778.548055555555</v>
      </c>
      <c r="M3018" t="b">
        <v>0</v>
      </c>
      <c r="N3018">
        <v>36</v>
      </c>
      <c r="O3018" t="b">
        <v>1</v>
      </c>
      <c r="P3018" t="s">
        <v>8301</v>
      </c>
      <c r="Q3018" t="str">
        <f t="shared" si="237"/>
        <v>theater</v>
      </c>
      <c r="R3018" t="str">
        <f t="shared" si="238"/>
        <v>spaces</v>
      </c>
      <c r="S3018">
        <f t="shared" si="239"/>
        <v>2014</v>
      </c>
    </row>
    <row r="3019" spans="1:19" ht="46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s="17">
        <f t="shared" si="235"/>
        <v>1.0584090909090909</v>
      </c>
      <c r="G3019" t="s">
        <v>8218</v>
      </c>
      <c r="H3019" t="s">
        <v>8223</v>
      </c>
      <c r="I3019" t="s">
        <v>8245</v>
      </c>
      <c r="J3019">
        <v>1408566243</v>
      </c>
      <c r="K3019" s="10">
        <v>1405974243</v>
      </c>
      <c r="L3019" s="15">
        <f t="shared" si="236"/>
        <v>41841.850034722222</v>
      </c>
      <c r="M3019" t="b">
        <v>0</v>
      </c>
      <c r="N3019">
        <v>159</v>
      </c>
      <c r="O3019" t="b">
        <v>1</v>
      </c>
      <c r="P3019" t="s">
        <v>8301</v>
      </c>
      <c r="Q3019" t="str">
        <f t="shared" si="237"/>
        <v>theater</v>
      </c>
      <c r="R3019" t="str">
        <f t="shared" si="238"/>
        <v>spaces</v>
      </c>
      <c r="S3019">
        <f t="shared" si="239"/>
        <v>2014</v>
      </c>
    </row>
    <row r="3020" spans="1:19" ht="46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s="17">
        <f t="shared" si="235"/>
        <v>1.0071428571428571</v>
      </c>
      <c r="G3020" t="s">
        <v>8218</v>
      </c>
      <c r="H3020" t="s">
        <v>8229</v>
      </c>
      <c r="I3020" t="s">
        <v>8248</v>
      </c>
      <c r="J3020">
        <v>1437429600</v>
      </c>
      <c r="K3020" s="10">
        <v>1433747376</v>
      </c>
      <c r="L3020" s="15">
        <f t="shared" si="236"/>
        <v>42163.298333333332</v>
      </c>
      <c r="M3020" t="b">
        <v>0</v>
      </c>
      <c r="N3020">
        <v>41</v>
      </c>
      <c r="O3020" t="b">
        <v>1</v>
      </c>
      <c r="P3020" t="s">
        <v>8301</v>
      </c>
      <c r="Q3020" t="str">
        <f t="shared" si="237"/>
        <v>theater</v>
      </c>
      <c r="R3020" t="str">
        <f t="shared" si="238"/>
        <v>spaces</v>
      </c>
      <c r="S3020">
        <f t="shared" si="239"/>
        <v>2015</v>
      </c>
    </row>
    <row r="3021" spans="1:19" ht="46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s="17">
        <f t="shared" si="235"/>
        <v>1.2123333333333333</v>
      </c>
      <c r="G3021" t="s">
        <v>8218</v>
      </c>
      <c r="H3021" t="s">
        <v>8223</v>
      </c>
      <c r="I3021" t="s">
        <v>8245</v>
      </c>
      <c r="J3021">
        <v>1401159600</v>
      </c>
      <c r="K3021" s="10">
        <v>1398801620</v>
      </c>
      <c r="L3021" s="15">
        <f t="shared" si="236"/>
        <v>41758.833564814813</v>
      </c>
      <c r="M3021" t="b">
        <v>0</v>
      </c>
      <c r="N3021">
        <v>226</v>
      </c>
      <c r="O3021" t="b">
        <v>1</v>
      </c>
      <c r="P3021" t="s">
        <v>8301</v>
      </c>
      <c r="Q3021" t="str">
        <f t="shared" si="237"/>
        <v>theater</v>
      </c>
      <c r="R3021" t="str">
        <f t="shared" si="238"/>
        <v>spaces</v>
      </c>
      <c r="S3021">
        <f t="shared" si="239"/>
        <v>2014</v>
      </c>
    </row>
    <row r="3022" spans="1:19" ht="46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s="17">
        <f t="shared" si="235"/>
        <v>1.0057142857142858</v>
      </c>
      <c r="G3022" t="s">
        <v>8218</v>
      </c>
      <c r="H3022" t="s">
        <v>8223</v>
      </c>
      <c r="I3022" t="s">
        <v>8245</v>
      </c>
      <c r="J3022">
        <v>1439583533</v>
      </c>
      <c r="K3022" s="10">
        <v>1434399533</v>
      </c>
      <c r="L3022" s="15">
        <f t="shared" si="236"/>
        <v>42170.846446759257</v>
      </c>
      <c r="M3022" t="b">
        <v>0</v>
      </c>
      <c r="N3022">
        <v>30</v>
      </c>
      <c r="O3022" t="b">
        <v>1</v>
      </c>
      <c r="P3022" t="s">
        <v>8301</v>
      </c>
      <c r="Q3022" t="str">
        <f t="shared" si="237"/>
        <v>theater</v>
      </c>
      <c r="R3022" t="str">
        <f t="shared" si="238"/>
        <v>spaces</v>
      </c>
      <c r="S3022">
        <f t="shared" si="239"/>
        <v>2015</v>
      </c>
    </row>
    <row r="3023" spans="1:19" ht="46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s="17">
        <f t="shared" si="235"/>
        <v>1.1602222222222223</v>
      </c>
      <c r="G3023" t="s">
        <v>8218</v>
      </c>
      <c r="H3023" t="s">
        <v>8223</v>
      </c>
      <c r="I3023" t="s">
        <v>8245</v>
      </c>
      <c r="J3023">
        <v>1479794340</v>
      </c>
      <c r="K3023" s="10">
        <v>1476715869</v>
      </c>
      <c r="L3023" s="15">
        <f t="shared" si="236"/>
        <v>42660.618854166663</v>
      </c>
      <c r="M3023" t="b">
        <v>0</v>
      </c>
      <c r="N3023">
        <v>103</v>
      </c>
      <c r="O3023" t="b">
        <v>1</v>
      </c>
      <c r="P3023" t="s">
        <v>8301</v>
      </c>
      <c r="Q3023" t="str">
        <f t="shared" si="237"/>
        <v>theater</v>
      </c>
      <c r="R3023" t="str">
        <f t="shared" si="238"/>
        <v>spaces</v>
      </c>
      <c r="S3023">
        <f t="shared" si="239"/>
        <v>2016</v>
      </c>
    </row>
    <row r="3024" spans="1:19" ht="46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s="17">
        <f t="shared" si="235"/>
        <v>1.0087999999999999</v>
      </c>
      <c r="G3024" t="s">
        <v>8218</v>
      </c>
      <c r="H3024" t="s">
        <v>8223</v>
      </c>
      <c r="I3024" t="s">
        <v>8245</v>
      </c>
      <c r="J3024">
        <v>1472338409</v>
      </c>
      <c r="K3024" s="10">
        <v>1468450409</v>
      </c>
      <c r="L3024" s="15">
        <f t="shared" si="236"/>
        <v>42564.95380787037</v>
      </c>
      <c r="M3024" t="b">
        <v>0</v>
      </c>
      <c r="N3024">
        <v>62</v>
      </c>
      <c r="O3024" t="b">
        <v>1</v>
      </c>
      <c r="P3024" t="s">
        <v>8301</v>
      </c>
      <c r="Q3024" t="str">
        <f t="shared" si="237"/>
        <v>theater</v>
      </c>
      <c r="R3024" t="str">
        <f t="shared" si="238"/>
        <v>spaces</v>
      </c>
      <c r="S3024">
        <f t="shared" si="239"/>
        <v>2016</v>
      </c>
    </row>
    <row r="3025" spans="1:19" ht="46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s="17">
        <f t="shared" si="235"/>
        <v>1.03</v>
      </c>
      <c r="G3025" t="s">
        <v>8218</v>
      </c>
      <c r="H3025" t="s">
        <v>8224</v>
      </c>
      <c r="I3025" t="s">
        <v>8246</v>
      </c>
      <c r="J3025">
        <v>1434039186</v>
      </c>
      <c r="K3025" s="10">
        <v>1430151186</v>
      </c>
      <c r="L3025" s="15">
        <f t="shared" si="236"/>
        <v>42121.675763888888</v>
      </c>
      <c r="M3025" t="b">
        <v>0</v>
      </c>
      <c r="N3025">
        <v>6</v>
      </c>
      <c r="O3025" t="b">
        <v>1</v>
      </c>
      <c r="P3025" t="s">
        <v>8301</v>
      </c>
      <c r="Q3025" t="str">
        <f t="shared" si="237"/>
        <v>theater</v>
      </c>
      <c r="R3025" t="str">
        <f t="shared" si="238"/>
        <v>spaces</v>
      </c>
      <c r="S3025">
        <f t="shared" si="239"/>
        <v>2015</v>
      </c>
    </row>
    <row r="3026" spans="1:19" ht="46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s="17">
        <f t="shared" si="235"/>
        <v>2.4641999999999999</v>
      </c>
      <c r="G3026" t="s">
        <v>8218</v>
      </c>
      <c r="H3026" t="s">
        <v>8223</v>
      </c>
      <c r="I3026" t="s">
        <v>8245</v>
      </c>
      <c r="J3026">
        <v>1349567475</v>
      </c>
      <c r="K3026" s="10">
        <v>1346975475</v>
      </c>
      <c r="L3026" s="15">
        <f t="shared" si="236"/>
        <v>41158.993923611109</v>
      </c>
      <c r="M3026" t="b">
        <v>0</v>
      </c>
      <c r="N3026">
        <v>182</v>
      </c>
      <c r="O3026" t="b">
        <v>1</v>
      </c>
      <c r="P3026" t="s">
        <v>8301</v>
      </c>
      <c r="Q3026" t="str">
        <f t="shared" si="237"/>
        <v>theater</v>
      </c>
      <c r="R3026" t="str">
        <f t="shared" si="238"/>
        <v>spaces</v>
      </c>
      <c r="S3026">
        <f t="shared" si="239"/>
        <v>2012</v>
      </c>
    </row>
    <row r="3027" spans="1:19" ht="3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s="17">
        <f t="shared" si="235"/>
        <v>3.0219999999999998</v>
      </c>
      <c r="G3027" t="s">
        <v>8218</v>
      </c>
      <c r="H3027" t="s">
        <v>8224</v>
      </c>
      <c r="I3027" t="s">
        <v>8246</v>
      </c>
      <c r="J3027">
        <v>1401465600</v>
      </c>
      <c r="K3027" s="10">
        <v>1399032813</v>
      </c>
      <c r="L3027" s="15">
        <f t="shared" si="236"/>
        <v>41761.509409722225</v>
      </c>
      <c r="M3027" t="b">
        <v>0</v>
      </c>
      <c r="N3027">
        <v>145</v>
      </c>
      <c r="O3027" t="b">
        <v>1</v>
      </c>
      <c r="P3027" t="s">
        <v>8301</v>
      </c>
      <c r="Q3027" t="str">
        <f t="shared" si="237"/>
        <v>theater</v>
      </c>
      <c r="R3027" t="str">
        <f t="shared" si="238"/>
        <v>spaces</v>
      </c>
      <c r="S3027">
        <f t="shared" si="239"/>
        <v>2014</v>
      </c>
    </row>
    <row r="3028" spans="1:19" ht="46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s="17">
        <f t="shared" si="235"/>
        <v>1.4333333333333333</v>
      </c>
      <c r="G3028" t="s">
        <v>8218</v>
      </c>
      <c r="H3028" t="s">
        <v>8224</v>
      </c>
      <c r="I3028" t="s">
        <v>8246</v>
      </c>
      <c r="J3028">
        <v>1488538892</v>
      </c>
      <c r="K3028" s="10">
        <v>1487329292</v>
      </c>
      <c r="L3028" s="15">
        <f t="shared" si="236"/>
        <v>42783.459398148145</v>
      </c>
      <c r="M3028" t="b">
        <v>0</v>
      </c>
      <c r="N3028">
        <v>25</v>
      </c>
      <c r="O3028" t="b">
        <v>1</v>
      </c>
      <c r="P3028" t="s">
        <v>8301</v>
      </c>
      <c r="Q3028" t="str">
        <f t="shared" si="237"/>
        <v>theater</v>
      </c>
      <c r="R3028" t="str">
        <f t="shared" si="238"/>
        <v>spaces</v>
      </c>
      <c r="S3028">
        <f t="shared" si="239"/>
        <v>2017</v>
      </c>
    </row>
    <row r="3029" spans="1:19" ht="3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s="17">
        <f t="shared" si="235"/>
        <v>1.3144</v>
      </c>
      <c r="G3029" t="s">
        <v>8218</v>
      </c>
      <c r="H3029" t="s">
        <v>8223</v>
      </c>
      <c r="I3029" t="s">
        <v>8245</v>
      </c>
      <c r="J3029">
        <v>1426866851</v>
      </c>
      <c r="K3029" s="10">
        <v>1424278451</v>
      </c>
      <c r="L3029" s="15">
        <f t="shared" si="236"/>
        <v>42053.704293981486</v>
      </c>
      <c r="M3029" t="b">
        <v>0</v>
      </c>
      <c r="N3029">
        <v>320</v>
      </c>
      <c r="O3029" t="b">
        <v>1</v>
      </c>
      <c r="P3029" t="s">
        <v>8301</v>
      </c>
      <c r="Q3029" t="str">
        <f t="shared" si="237"/>
        <v>theater</v>
      </c>
      <c r="R3029" t="str">
        <f t="shared" si="238"/>
        <v>spaces</v>
      </c>
      <c r="S3029">
        <f t="shared" si="239"/>
        <v>2015</v>
      </c>
    </row>
    <row r="3030" spans="1:19" ht="3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s="17">
        <f t="shared" si="235"/>
        <v>1.6801999999999999</v>
      </c>
      <c r="G3030" t="s">
        <v>8218</v>
      </c>
      <c r="H3030" t="s">
        <v>8223</v>
      </c>
      <c r="I3030" t="s">
        <v>8245</v>
      </c>
      <c r="J3030">
        <v>1471242025</v>
      </c>
      <c r="K3030" s="10">
        <v>1468650025</v>
      </c>
      <c r="L3030" s="15">
        <f t="shared" si="236"/>
        <v>42567.264178240745</v>
      </c>
      <c r="M3030" t="b">
        <v>0</v>
      </c>
      <c r="N3030">
        <v>99</v>
      </c>
      <c r="O3030" t="b">
        <v>1</v>
      </c>
      <c r="P3030" t="s">
        <v>8301</v>
      </c>
      <c r="Q3030" t="str">
        <f t="shared" si="237"/>
        <v>theater</v>
      </c>
      <c r="R3030" t="str">
        <f t="shared" si="238"/>
        <v>spaces</v>
      </c>
      <c r="S3030">
        <f t="shared" si="239"/>
        <v>2016</v>
      </c>
    </row>
    <row r="3031" spans="1:19" ht="46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s="17">
        <f t="shared" si="235"/>
        <v>1.0967666666666667</v>
      </c>
      <c r="G3031" t="s">
        <v>8218</v>
      </c>
      <c r="H3031" t="s">
        <v>8223</v>
      </c>
      <c r="I3031" t="s">
        <v>8245</v>
      </c>
      <c r="J3031">
        <v>1416285300</v>
      </c>
      <c r="K3031" s="10">
        <v>1413824447</v>
      </c>
      <c r="L3031" s="15">
        <f t="shared" si="236"/>
        <v>41932.708877314813</v>
      </c>
      <c r="M3031" t="b">
        <v>0</v>
      </c>
      <c r="N3031">
        <v>348</v>
      </c>
      <c r="O3031" t="b">
        <v>1</v>
      </c>
      <c r="P3031" t="s">
        <v>8301</v>
      </c>
      <c r="Q3031" t="str">
        <f t="shared" si="237"/>
        <v>theater</v>
      </c>
      <c r="R3031" t="str">
        <f t="shared" si="238"/>
        <v>spaces</v>
      </c>
      <c r="S3031">
        <f t="shared" si="239"/>
        <v>2014</v>
      </c>
    </row>
    <row r="3032" spans="1:19" ht="46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s="17">
        <f t="shared" si="235"/>
        <v>1.0668571428571429</v>
      </c>
      <c r="G3032" t="s">
        <v>8218</v>
      </c>
      <c r="H3032" t="s">
        <v>8223</v>
      </c>
      <c r="I3032" t="s">
        <v>8245</v>
      </c>
      <c r="J3032">
        <v>1442426171</v>
      </c>
      <c r="K3032" s="10">
        <v>1439834171</v>
      </c>
      <c r="L3032" s="15">
        <f t="shared" si="236"/>
        <v>42233.747349537036</v>
      </c>
      <c r="M3032" t="b">
        <v>0</v>
      </c>
      <c r="N3032">
        <v>41</v>
      </c>
      <c r="O3032" t="b">
        <v>1</v>
      </c>
      <c r="P3032" t="s">
        <v>8301</v>
      </c>
      <c r="Q3032" t="str">
        <f t="shared" si="237"/>
        <v>theater</v>
      </c>
      <c r="R3032" t="str">
        <f t="shared" si="238"/>
        <v>spaces</v>
      </c>
      <c r="S3032">
        <f t="shared" si="239"/>
        <v>2015</v>
      </c>
    </row>
    <row r="3033" spans="1:19" ht="6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s="17">
        <f t="shared" si="235"/>
        <v>1</v>
      </c>
      <c r="G3033" t="s">
        <v>8218</v>
      </c>
      <c r="H3033" t="s">
        <v>8223</v>
      </c>
      <c r="I3033" t="s">
        <v>8245</v>
      </c>
      <c r="J3033">
        <v>1476479447</v>
      </c>
      <c r="K3033" s="10">
        <v>1471295447</v>
      </c>
      <c r="L3033" s="15">
        <f t="shared" si="236"/>
        <v>42597.882488425923</v>
      </c>
      <c r="M3033" t="b">
        <v>0</v>
      </c>
      <c r="N3033">
        <v>29</v>
      </c>
      <c r="O3033" t="b">
        <v>1</v>
      </c>
      <c r="P3033" t="s">
        <v>8301</v>
      </c>
      <c r="Q3033" t="str">
        <f t="shared" si="237"/>
        <v>theater</v>
      </c>
      <c r="R3033" t="str">
        <f t="shared" si="238"/>
        <v>spaces</v>
      </c>
      <c r="S3033">
        <f t="shared" si="239"/>
        <v>2016</v>
      </c>
    </row>
    <row r="3034" spans="1:19" ht="46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s="17">
        <f t="shared" si="235"/>
        <v>1.272</v>
      </c>
      <c r="G3034" t="s">
        <v>8218</v>
      </c>
      <c r="H3034" t="s">
        <v>8223</v>
      </c>
      <c r="I3034" t="s">
        <v>8245</v>
      </c>
      <c r="J3034">
        <v>1441933459</v>
      </c>
      <c r="K3034" s="10">
        <v>1439341459</v>
      </c>
      <c r="L3034" s="15">
        <f t="shared" si="236"/>
        <v>42228.044664351852</v>
      </c>
      <c r="M3034" t="b">
        <v>0</v>
      </c>
      <c r="N3034">
        <v>25</v>
      </c>
      <c r="O3034" t="b">
        <v>1</v>
      </c>
      <c r="P3034" t="s">
        <v>8301</v>
      </c>
      <c r="Q3034" t="str">
        <f t="shared" si="237"/>
        <v>theater</v>
      </c>
      <c r="R3034" t="str">
        <f t="shared" si="238"/>
        <v>spaces</v>
      </c>
      <c r="S3034">
        <f t="shared" si="239"/>
        <v>2015</v>
      </c>
    </row>
    <row r="3035" spans="1:19" ht="46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s="17">
        <f t="shared" si="235"/>
        <v>1.4653333333333334</v>
      </c>
      <c r="G3035" t="s">
        <v>8218</v>
      </c>
      <c r="H3035" t="s">
        <v>8223</v>
      </c>
      <c r="I3035" t="s">
        <v>8245</v>
      </c>
      <c r="J3035">
        <v>1471487925</v>
      </c>
      <c r="K3035" s="10">
        <v>1468895925</v>
      </c>
      <c r="L3035" s="15">
        <f t="shared" si="236"/>
        <v>42570.110243055555</v>
      </c>
      <c r="M3035" t="b">
        <v>0</v>
      </c>
      <c r="N3035">
        <v>23</v>
      </c>
      <c r="O3035" t="b">
        <v>1</v>
      </c>
      <c r="P3035" t="s">
        <v>8301</v>
      </c>
      <c r="Q3035" t="str">
        <f t="shared" si="237"/>
        <v>theater</v>
      </c>
      <c r="R3035" t="str">
        <f t="shared" si="238"/>
        <v>spaces</v>
      </c>
      <c r="S3035">
        <f t="shared" si="239"/>
        <v>2016</v>
      </c>
    </row>
    <row r="3036" spans="1:19" ht="6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s="17">
        <f t="shared" si="235"/>
        <v>1.1253599999999999</v>
      </c>
      <c r="G3036" t="s">
        <v>8218</v>
      </c>
      <c r="H3036" t="s">
        <v>8223</v>
      </c>
      <c r="I3036" t="s">
        <v>8245</v>
      </c>
      <c r="J3036">
        <v>1477972740</v>
      </c>
      <c r="K3036" s="10">
        <v>1475326255</v>
      </c>
      <c r="L3036" s="15">
        <f t="shared" si="236"/>
        <v>42644.535358796296</v>
      </c>
      <c r="M3036" t="b">
        <v>0</v>
      </c>
      <c r="N3036">
        <v>1260</v>
      </c>
      <c r="O3036" t="b">
        <v>1</v>
      </c>
      <c r="P3036" t="s">
        <v>8301</v>
      </c>
      <c r="Q3036" t="str">
        <f t="shared" si="237"/>
        <v>theater</v>
      </c>
      <c r="R3036" t="str">
        <f t="shared" si="238"/>
        <v>spaces</v>
      </c>
      <c r="S3036">
        <f t="shared" si="239"/>
        <v>2016</v>
      </c>
    </row>
    <row r="3037" spans="1:19" ht="3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s="17">
        <f t="shared" si="235"/>
        <v>1.0878684000000001</v>
      </c>
      <c r="G3037" t="s">
        <v>8218</v>
      </c>
      <c r="H3037" t="s">
        <v>8223</v>
      </c>
      <c r="I3037" t="s">
        <v>8245</v>
      </c>
      <c r="J3037">
        <v>1367674009</v>
      </c>
      <c r="K3037" s="10">
        <v>1365082009</v>
      </c>
      <c r="L3037" s="15">
        <f t="shared" si="236"/>
        <v>41368.560289351852</v>
      </c>
      <c r="M3037" t="b">
        <v>0</v>
      </c>
      <c r="N3037">
        <v>307</v>
      </c>
      <c r="O3037" t="b">
        <v>1</v>
      </c>
      <c r="P3037" t="s">
        <v>8301</v>
      </c>
      <c r="Q3037" t="str">
        <f t="shared" si="237"/>
        <v>theater</v>
      </c>
      <c r="R3037" t="str">
        <f t="shared" si="238"/>
        <v>spaces</v>
      </c>
      <c r="S3037">
        <f t="shared" si="239"/>
        <v>2013</v>
      </c>
    </row>
    <row r="3038" spans="1:19" ht="46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s="17">
        <f t="shared" si="235"/>
        <v>1.26732</v>
      </c>
      <c r="G3038" t="s">
        <v>8218</v>
      </c>
      <c r="H3038" t="s">
        <v>8223</v>
      </c>
      <c r="I3038" t="s">
        <v>8245</v>
      </c>
      <c r="J3038">
        <v>1376654340</v>
      </c>
      <c r="K3038" s="10">
        <v>1373568644</v>
      </c>
      <c r="L3038" s="15">
        <f t="shared" si="236"/>
        <v>41466.785231481481</v>
      </c>
      <c r="M3038" t="b">
        <v>0</v>
      </c>
      <c r="N3038">
        <v>329</v>
      </c>
      <c r="O3038" t="b">
        <v>1</v>
      </c>
      <c r="P3038" t="s">
        <v>8301</v>
      </c>
      <c r="Q3038" t="str">
        <f t="shared" si="237"/>
        <v>theater</v>
      </c>
      <c r="R3038" t="str">
        <f t="shared" si="238"/>
        <v>spaces</v>
      </c>
      <c r="S3038">
        <f t="shared" si="239"/>
        <v>2013</v>
      </c>
    </row>
    <row r="3039" spans="1:19" ht="6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s="17">
        <f t="shared" si="235"/>
        <v>2.1320000000000001</v>
      </c>
      <c r="G3039" t="s">
        <v>8218</v>
      </c>
      <c r="H3039" t="s">
        <v>8223</v>
      </c>
      <c r="I3039" t="s">
        <v>8245</v>
      </c>
      <c r="J3039">
        <v>1285995540</v>
      </c>
      <c r="K3039" s="10">
        <v>1279574773</v>
      </c>
      <c r="L3039" s="15">
        <f t="shared" si="236"/>
        <v>40378.893206018518</v>
      </c>
      <c r="M3039" t="b">
        <v>0</v>
      </c>
      <c r="N3039">
        <v>32</v>
      </c>
      <c r="O3039" t="b">
        <v>1</v>
      </c>
      <c r="P3039" t="s">
        <v>8301</v>
      </c>
      <c r="Q3039" t="str">
        <f t="shared" si="237"/>
        <v>theater</v>
      </c>
      <c r="R3039" t="str">
        <f t="shared" si="238"/>
        <v>spaces</v>
      </c>
      <c r="S3039">
        <f t="shared" si="239"/>
        <v>2010</v>
      </c>
    </row>
    <row r="3040" spans="1:19" ht="46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s="17">
        <f t="shared" si="235"/>
        <v>1.0049999999999999</v>
      </c>
      <c r="G3040" t="s">
        <v>8218</v>
      </c>
      <c r="H3040" t="s">
        <v>8223</v>
      </c>
      <c r="I3040" t="s">
        <v>8245</v>
      </c>
      <c r="J3040">
        <v>1457071397</v>
      </c>
      <c r="K3040" s="10">
        <v>1451887397</v>
      </c>
      <c r="L3040" s="15">
        <f t="shared" si="236"/>
        <v>42373.252280092594</v>
      </c>
      <c r="M3040" t="b">
        <v>0</v>
      </c>
      <c r="N3040">
        <v>27</v>
      </c>
      <c r="O3040" t="b">
        <v>1</v>
      </c>
      <c r="P3040" t="s">
        <v>8301</v>
      </c>
      <c r="Q3040" t="str">
        <f t="shared" si="237"/>
        <v>theater</v>
      </c>
      <c r="R3040" t="str">
        <f t="shared" si="238"/>
        <v>spaces</v>
      </c>
      <c r="S3040">
        <f t="shared" si="239"/>
        <v>2016</v>
      </c>
    </row>
    <row r="3041" spans="1:19" ht="46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s="17">
        <f t="shared" si="235"/>
        <v>1.0871389999999999</v>
      </c>
      <c r="G3041" t="s">
        <v>8218</v>
      </c>
      <c r="H3041" t="s">
        <v>8223</v>
      </c>
      <c r="I3041" t="s">
        <v>8245</v>
      </c>
      <c r="J3041">
        <v>1388303940</v>
      </c>
      <c r="K3041" s="10">
        <v>1386011038</v>
      </c>
      <c r="L3041" s="15">
        <f t="shared" si="236"/>
        <v>41610.794421296298</v>
      </c>
      <c r="M3041" t="b">
        <v>0</v>
      </c>
      <c r="N3041">
        <v>236</v>
      </c>
      <c r="O3041" t="b">
        <v>1</v>
      </c>
      <c r="P3041" t="s">
        <v>8301</v>
      </c>
      <c r="Q3041" t="str">
        <f t="shared" si="237"/>
        <v>theater</v>
      </c>
      <c r="R3041" t="str">
        <f t="shared" si="238"/>
        <v>spaces</v>
      </c>
      <c r="S3041">
        <f t="shared" si="239"/>
        <v>2013</v>
      </c>
    </row>
    <row r="3042" spans="1:19" ht="46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s="17">
        <f t="shared" si="235"/>
        <v>1.075</v>
      </c>
      <c r="G3042" t="s">
        <v>8218</v>
      </c>
      <c r="H3042" t="s">
        <v>8223</v>
      </c>
      <c r="I3042" t="s">
        <v>8245</v>
      </c>
      <c r="J3042">
        <v>1435359600</v>
      </c>
      <c r="K3042" s="10">
        <v>1434999621</v>
      </c>
      <c r="L3042" s="15">
        <f t="shared" si="236"/>
        <v>42177.791909722218</v>
      </c>
      <c r="M3042" t="b">
        <v>0</v>
      </c>
      <c r="N3042">
        <v>42</v>
      </c>
      <c r="O3042" t="b">
        <v>1</v>
      </c>
      <c r="P3042" t="s">
        <v>8301</v>
      </c>
      <c r="Q3042" t="str">
        <f t="shared" si="237"/>
        <v>theater</v>
      </c>
      <c r="R3042" t="str">
        <f t="shared" si="238"/>
        <v>spaces</v>
      </c>
      <c r="S3042">
        <f t="shared" si="239"/>
        <v>2015</v>
      </c>
    </row>
    <row r="3043" spans="1:19" ht="3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s="17">
        <f t="shared" si="235"/>
        <v>1.1048192771084338</v>
      </c>
      <c r="G3043" t="s">
        <v>8218</v>
      </c>
      <c r="H3043" t="s">
        <v>8223</v>
      </c>
      <c r="I3043" t="s">
        <v>8245</v>
      </c>
      <c r="J3043">
        <v>1453323048</v>
      </c>
      <c r="K3043" s="10">
        <v>1450731048</v>
      </c>
      <c r="L3043" s="15">
        <f t="shared" si="236"/>
        <v>42359.868611111116</v>
      </c>
      <c r="M3043" t="b">
        <v>0</v>
      </c>
      <c r="N3043">
        <v>95</v>
      </c>
      <c r="O3043" t="b">
        <v>1</v>
      </c>
      <c r="P3043" t="s">
        <v>8301</v>
      </c>
      <c r="Q3043" t="str">
        <f t="shared" si="237"/>
        <v>theater</v>
      </c>
      <c r="R3043" t="str">
        <f t="shared" si="238"/>
        <v>spaces</v>
      </c>
      <c r="S3043">
        <f t="shared" si="239"/>
        <v>2015</v>
      </c>
    </row>
    <row r="3044" spans="1:19" ht="46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s="17">
        <f t="shared" si="235"/>
        <v>1.28</v>
      </c>
      <c r="G3044" t="s">
        <v>8218</v>
      </c>
      <c r="H3044" t="s">
        <v>8224</v>
      </c>
      <c r="I3044" t="s">
        <v>8246</v>
      </c>
      <c r="J3044">
        <v>1444149047</v>
      </c>
      <c r="K3044" s="10">
        <v>1441557047</v>
      </c>
      <c r="L3044" s="15">
        <f t="shared" si="236"/>
        <v>42253.688043981485</v>
      </c>
      <c r="M3044" t="b">
        <v>0</v>
      </c>
      <c r="N3044">
        <v>37</v>
      </c>
      <c r="O3044" t="b">
        <v>1</v>
      </c>
      <c r="P3044" t="s">
        <v>8301</v>
      </c>
      <c r="Q3044" t="str">
        <f t="shared" si="237"/>
        <v>theater</v>
      </c>
      <c r="R3044" t="str">
        <f t="shared" si="238"/>
        <v>spaces</v>
      </c>
      <c r="S3044">
        <f t="shared" si="239"/>
        <v>2015</v>
      </c>
    </row>
    <row r="3045" spans="1:19" ht="46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s="17">
        <f t="shared" si="235"/>
        <v>1.1000666666666667</v>
      </c>
      <c r="G3045" t="s">
        <v>8218</v>
      </c>
      <c r="H3045" t="s">
        <v>8228</v>
      </c>
      <c r="I3045" t="s">
        <v>8250</v>
      </c>
      <c r="J3045">
        <v>1429152600</v>
      </c>
      <c r="K3045" s="10">
        <v>1426815699</v>
      </c>
      <c r="L3045" s="15">
        <f t="shared" si="236"/>
        <v>42083.070590277777</v>
      </c>
      <c r="M3045" t="b">
        <v>0</v>
      </c>
      <c r="N3045">
        <v>128</v>
      </c>
      <c r="O3045" t="b">
        <v>1</v>
      </c>
      <c r="P3045" t="s">
        <v>8301</v>
      </c>
      <c r="Q3045" t="str">
        <f t="shared" si="237"/>
        <v>theater</v>
      </c>
      <c r="R3045" t="str">
        <f t="shared" si="238"/>
        <v>spaces</v>
      </c>
      <c r="S3045">
        <f t="shared" si="239"/>
        <v>2015</v>
      </c>
    </row>
    <row r="3046" spans="1:19" ht="46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s="17">
        <f t="shared" si="235"/>
        <v>1.0934166666666667</v>
      </c>
      <c r="G3046" t="s">
        <v>8218</v>
      </c>
      <c r="H3046" t="s">
        <v>8223</v>
      </c>
      <c r="I3046" t="s">
        <v>8245</v>
      </c>
      <c r="J3046">
        <v>1454433998</v>
      </c>
      <c r="K3046" s="10">
        <v>1453137998</v>
      </c>
      <c r="L3046" s="15">
        <f t="shared" si="236"/>
        <v>42387.7268287037</v>
      </c>
      <c r="M3046" t="b">
        <v>0</v>
      </c>
      <c r="N3046">
        <v>156</v>
      </c>
      <c r="O3046" t="b">
        <v>1</v>
      </c>
      <c r="P3046" t="s">
        <v>8301</v>
      </c>
      <c r="Q3046" t="str">
        <f t="shared" si="237"/>
        <v>theater</v>
      </c>
      <c r="R3046" t="str">
        <f t="shared" si="238"/>
        <v>spaces</v>
      </c>
      <c r="S3046">
        <f t="shared" si="239"/>
        <v>2016</v>
      </c>
    </row>
    <row r="3047" spans="1:19" ht="46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s="17">
        <f t="shared" si="235"/>
        <v>1.3270650000000002</v>
      </c>
      <c r="G3047" t="s">
        <v>8218</v>
      </c>
      <c r="H3047" t="s">
        <v>8223</v>
      </c>
      <c r="I3047" t="s">
        <v>8245</v>
      </c>
      <c r="J3047">
        <v>1408679055</v>
      </c>
      <c r="K3047" s="10">
        <v>1406087055</v>
      </c>
      <c r="L3047" s="15">
        <f t="shared" si="236"/>
        <v>41843.155729166669</v>
      </c>
      <c r="M3047" t="b">
        <v>0</v>
      </c>
      <c r="N3047">
        <v>64</v>
      </c>
      <c r="O3047" t="b">
        <v>1</v>
      </c>
      <c r="P3047" t="s">
        <v>8301</v>
      </c>
      <c r="Q3047" t="str">
        <f t="shared" si="237"/>
        <v>theater</v>
      </c>
      <c r="R3047" t="str">
        <f t="shared" si="238"/>
        <v>spaces</v>
      </c>
      <c r="S3047">
        <f t="shared" si="239"/>
        <v>2014</v>
      </c>
    </row>
    <row r="3048" spans="1:19" ht="46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s="17">
        <f t="shared" si="235"/>
        <v>1.9084810126582279</v>
      </c>
      <c r="G3048" t="s">
        <v>8218</v>
      </c>
      <c r="H3048" t="s">
        <v>8223</v>
      </c>
      <c r="I3048" t="s">
        <v>8245</v>
      </c>
      <c r="J3048">
        <v>1410324720</v>
      </c>
      <c r="K3048" s="10">
        <v>1407784586</v>
      </c>
      <c r="L3048" s="15">
        <f t="shared" si="236"/>
        <v>41862.803078703706</v>
      </c>
      <c r="M3048" t="b">
        <v>0</v>
      </c>
      <c r="N3048">
        <v>58</v>
      </c>
      <c r="O3048" t="b">
        <v>1</v>
      </c>
      <c r="P3048" t="s">
        <v>8301</v>
      </c>
      <c r="Q3048" t="str">
        <f t="shared" si="237"/>
        <v>theater</v>
      </c>
      <c r="R3048" t="str">
        <f t="shared" si="238"/>
        <v>spaces</v>
      </c>
      <c r="S3048">
        <f t="shared" si="239"/>
        <v>2014</v>
      </c>
    </row>
    <row r="3049" spans="1:19" ht="46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s="17">
        <f t="shared" si="235"/>
        <v>1.49</v>
      </c>
      <c r="G3049" t="s">
        <v>8218</v>
      </c>
      <c r="H3049" t="s">
        <v>8223</v>
      </c>
      <c r="I3049" t="s">
        <v>8245</v>
      </c>
      <c r="J3049">
        <v>1461762960</v>
      </c>
      <c r="K3049" s="10">
        <v>1457999054</v>
      </c>
      <c r="L3049" s="15">
        <f t="shared" si="236"/>
        <v>42443.989050925928</v>
      </c>
      <c r="M3049" t="b">
        <v>0</v>
      </c>
      <c r="N3049">
        <v>20</v>
      </c>
      <c r="O3049" t="b">
        <v>1</v>
      </c>
      <c r="P3049" t="s">
        <v>8301</v>
      </c>
      <c r="Q3049" t="str">
        <f t="shared" si="237"/>
        <v>theater</v>
      </c>
      <c r="R3049" t="str">
        <f t="shared" si="238"/>
        <v>spaces</v>
      </c>
      <c r="S3049">
        <f t="shared" si="239"/>
        <v>2016</v>
      </c>
    </row>
    <row r="3050" spans="1:19" ht="46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s="17">
        <f t="shared" si="235"/>
        <v>1.6639999999999999</v>
      </c>
      <c r="G3050" t="s">
        <v>8218</v>
      </c>
      <c r="H3050" t="s">
        <v>8223</v>
      </c>
      <c r="I3050" t="s">
        <v>8245</v>
      </c>
      <c r="J3050">
        <v>1420060920</v>
      </c>
      <c r="K3050" s="10">
        <v>1417556262</v>
      </c>
      <c r="L3050" s="15">
        <f t="shared" si="236"/>
        <v>41975.901180555556</v>
      </c>
      <c r="M3050" t="b">
        <v>0</v>
      </c>
      <c r="N3050">
        <v>47</v>
      </c>
      <c r="O3050" t="b">
        <v>1</v>
      </c>
      <c r="P3050" t="s">
        <v>8301</v>
      </c>
      <c r="Q3050" t="str">
        <f t="shared" si="237"/>
        <v>theater</v>
      </c>
      <c r="R3050" t="str">
        <f t="shared" si="238"/>
        <v>spaces</v>
      </c>
      <c r="S3050">
        <f t="shared" si="239"/>
        <v>2014</v>
      </c>
    </row>
    <row r="3051" spans="1:19" ht="46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s="17">
        <f t="shared" si="235"/>
        <v>1.0666666666666667</v>
      </c>
      <c r="G3051" t="s">
        <v>8218</v>
      </c>
      <c r="H3051" t="s">
        <v>8223</v>
      </c>
      <c r="I3051" t="s">
        <v>8245</v>
      </c>
      <c r="J3051">
        <v>1434241255</v>
      </c>
      <c r="K3051" s="10">
        <v>1431649255</v>
      </c>
      <c r="L3051" s="15">
        <f t="shared" si="236"/>
        <v>42139.014525462961</v>
      </c>
      <c r="M3051" t="b">
        <v>0</v>
      </c>
      <c r="N3051">
        <v>54</v>
      </c>
      <c r="O3051" t="b">
        <v>1</v>
      </c>
      <c r="P3051" t="s">
        <v>8301</v>
      </c>
      <c r="Q3051" t="str">
        <f t="shared" si="237"/>
        <v>theater</v>
      </c>
      <c r="R3051" t="str">
        <f t="shared" si="238"/>
        <v>spaces</v>
      </c>
      <c r="S3051">
        <f t="shared" si="239"/>
        <v>2015</v>
      </c>
    </row>
    <row r="3052" spans="1:19" ht="3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s="17">
        <f t="shared" si="235"/>
        <v>1.06</v>
      </c>
      <c r="G3052" t="s">
        <v>8218</v>
      </c>
      <c r="H3052" t="s">
        <v>8223</v>
      </c>
      <c r="I3052" t="s">
        <v>8245</v>
      </c>
      <c r="J3052">
        <v>1462420960</v>
      </c>
      <c r="K3052" s="10">
        <v>1459828960</v>
      </c>
      <c r="L3052" s="15">
        <f t="shared" si="236"/>
        <v>42465.16851851852</v>
      </c>
      <c r="M3052" t="b">
        <v>0</v>
      </c>
      <c r="N3052">
        <v>9</v>
      </c>
      <c r="O3052" t="b">
        <v>1</v>
      </c>
      <c r="P3052" t="s">
        <v>8301</v>
      </c>
      <c r="Q3052" t="str">
        <f t="shared" si="237"/>
        <v>theater</v>
      </c>
      <c r="R3052" t="str">
        <f t="shared" si="238"/>
        <v>spaces</v>
      </c>
      <c r="S3052">
        <f t="shared" si="239"/>
        <v>2016</v>
      </c>
    </row>
    <row r="3053" spans="1:19" ht="46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s="17">
        <f t="shared" si="235"/>
        <v>0.23628571428571429</v>
      </c>
      <c r="G3053" t="s">
        <v>8220</v>
      </c>
      <c r="H3053" t="s">
        <v>8224</v>
      </c>
      <c r="I3053" t="s">
        <v>8246</v>
      </c>
      <c r="J3053">
        <v>1486547945</v>
      </c>
      <c r="K3053" s="10">
        <v>1483955945</v>
      </c>
      <c r="L3053" s="15">
        <f t="shared" si="236"/>
        <v>42744.416030092594</v>
      </c>
      <c r="M3053" t="b">
        <v>1</v>
      </c>
      <c r="N3053">
        <v>35</v>
      </c>
      <c r="O3053" t="b">
        <v>0</v>
      </c>
      <c r="P3053" t="s">
        <v>8301</v>
      </c>
      <c r="Q3053" t="str">
        <f t="shared" si="237"/>
        <v>theater</v>
      </c>
      <c r="R3053" t="str">
        <f t="shared" si="238"/>
        <v>spaces</v>
      </c>
      <c r="S3053">
        <f t="shared" si="239"/>
        <v>2017</v>
      </c>
    </row>
    <row r="3054" spans="1:19" ht="3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s="17">
        <f t="shared" si="235"/>
        <v>1.5E-3</v>
      </c>
      <c r="G3054" t="s">
        <v>8220</v>
      </c>
      <c r="H3054" t="s">
        <v>8223</v>
      </c>
      <c r="I3054" t="s">
        <v>8245</v>
      </c>
      <c r="J3054">
        <v>1432828740</v>
      </c>
      <c r="K3054" s="10">
        <v>1430237094</v>
      </c>
      <c r="L3054" s="15">
        <f t="shared" si="236"/>
        <v>42122.670069444444</v>
      </c>
      <c r="M3054" t="b">
        <v>0</v>
      </c>
      <c r="N3054">
        <v>2</v>
      </c>
      <c r="O3054" t="b">
        <v>0</v>
      </c>
      <c r="P3054" t="s">
        <v>8301</v>
      </c>
      <c r="Q3054" t="str">
        <f t="shared" si="237"/>
        <v>theater</v>
      </c>
      <c r="R3054" t="str">
        <f t="shared" si="238"/>
        <v>spaces</v>
      </c>
      <c r="S3054">
        <f t="shared" si="239"/>
        <v>2015</v>
      </c>
    </row>
    <row r="3055" spans="1:19" ht="46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s="17">
        <f t="shared" si="235"/>
        <v>4.0000000000000001E-3</v>
      </c>
      <c r="G3055" t="s">
        <v>8220</v>
      </c>
      <c r="H3055" t="s">
        <v>8223</v>
      </c>
      <c r="I3055" t="s">
        <v>8245</v>
      </c>
      <c r="J3055">
        <v>1412222340</v>
      </c>
      <c r="K3055" s="10">
        <v>1407781013</v>
      </c>
      <c r="L3055" s="15">
        <f t="shared" si="236"/>
        <v>41862.761724537035</v>
      </c>
      <c r="M3055" t="b">
        <v>0</v>
      </c>
      <c r="N3055">
        <v>3</v>
      </c>
      <c r="O3055" t="b">
        <v>0</v>
      </c>
      <c r="P3055" t="s">
        <v>8301</v>
      </c>
      <c r="Q3055" t="str">
        <f t="shared" si="237"/>
        <v>theater</v>
      </c>
      <c r="R3055" t="str">
        <f t="shared" si="238"/>
        <v>spaces</v>
      </c>
      <c r="S3055">
        <f t="shared" si="239"/>
        <v>2014</v>
      </c>
    </row>
    <row r="3056" spans="1:19" ht="46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s="17">
        <f t="shared" si="235"/>
        <v>0</v>
      </c>
      <c r="G3056" t="s">
        <v>8220</v>
      </c>
      <c r="H3056" t="s">
        <v>8223</v>
      </c>
      <c r="I3056" t="s">
        <v>8245</v>
      </c>
      <c r="J3056">
        <v>1425258240</v>
      </c>
      <c r="K3056" s="10">
        <v>1422043154</v>
      </c>
      <c r="L3056" s="15">
        <f t="shared" si="236"/>
        <v>42027.832800925928</v>
      </c>
      <c r="M3056" t="b">
        <v>0</v>
      </c>
      <c r="N3056">
        <v>0</v>
      </c>
      <c r="O3056" t="b">
        <v>0</v>
      </c>
      <c r="P3056" t="s">
        <v>8301</v>
      </c>
      <c r="Q3056" t="str">
        <f t="shared" si="237"/>
        <v>theater</v>
      </c>
      <c r="R3056" t="str">
        <f t="shared" si="238"/>
        <v>spaces</v>
      </c>
      <c r="S3056">
        <f t="shared" si="239"/>
        <v>2015</v>
      </c>
    </row>
    <row r="3057" spans="1:19" ht="46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s="17">
        <f t="shared" si="235"/>
        <v>5.0000000000000002E-5</v>
      </c>
      <c r="G3057" t="s">
        <v>8220</v>
      </c>
      <c r="H3057" t="s">
        <v>8223</v>
      </c>
      <c r="I3057" t="s">
        <v>8245</v>
      </c>
      <c r="J3057">
        <v>1420844390</v>
      </c>
      <c r="K3057" s="10">
        <v>1415660390</v>
      </c>
      <c r="L3057" s="15">
        <f t="shared" si="236"/>
        <v>41953.95821759259</v>
      </c>
      <c r="M3057" t="b">
        <v>0</v>
      </c>
      <c r="N3057">
        <v>1</v>
      </c>
      <c r="O3057" t="b">
        <v>0</v>
      </c>
      <c r="P3057" t="s">
        <v>8301</v>
      </c>
      <c r="Q3057" t="str">
        <f t="shared" si="237"/>
        <v>theater</v>
      </c>
      <c r="R3057" t="str">
        <f t="shared" si="238"/>
        <v>spaces</v>
      </c>
      <c r="S3057">
        <f t="shared" si="239"/>
        <v>2014</v>
      </c>
    </row>
    <row r="3058" spans="1:19" ht="46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s="17">
        <f t="shared" si="235"/>
        <v>0</v>
      </c>
      <c r="G3058" t="s">
        <v>8220</v>
      </c>
      <c r="H3058" t="s">
        <v>8223</v>
      </c>
      <c r="I3058" t="s">
        <v>8245</v>
      </c>
      <c r="J3058">
        <v>1412003784</v>
      </c>
      <c r="K3058" s="10">
        <v>1406819784</v>
      </c>
      <c r="L3058" s="15">
        <f t="shared" si="236"/>
        <v>41851.636388888888</v>
      </c>
      <c r="M3058" t="b">
        <v>0</v>
      </c>
      <c r="N3058">
        <v>0</v>
      </c>
      <c r="O3058" t="b">
        <v>0</v>
      </c>
      <c r="P3058" t="s">
        <v>8301</v>
      </c>
      <c r="Q3058" t="str">
        <f t="shared" si="237"/>
        <v>theater</v>
      </c>
      <c r="R3058" t="str">
        <f t="shared" si="238"/>
        <v>spaces</v>
      </c>
      <c r="S3058">
        <f t="shared" si="239"/>
        <v>2014</v>
      </c>
    </row>
    <row r="3059" spans="1:19" ht="46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s="17">
        <f t="shared" si="235"/>
        <v>0</v>
      </c>
      <c r="G3059" t="s">
        <v>8220</v>
      </c>
      <c r="H3059" t="s">
        <v>8224</v>
      </c>
      <c r="I3059" t="s">
        <v>8246</v>
      </c>
      <c r="J3059">
        <v>1459694211</v>
      </c>
      <c r="K3059" s="10">
        <v>1457105811</v>
      </c>
      <c r="L3059" s="15">
        <f t="shared" si="236"/>
        <v>42433.650590277779</v>
      </c>
      <c r="M3059" t="b">
        <v>0</v>
      </c>
      <c r="N3059">
        <v>0</v>
      </c>
      <c r="O3059" t="b">
        <v>0</v>
      </c>
      <c r="P3059" t="s">
        <v>8301</v>
      </c>
      <c r="Q3059" t="str">
        <f t="shared" si="237"/>
        <v>theater</v>
      </c>
      <c r="R3059" t="str">
        <f t="shared" si="238"/>
        <v>spaces</v>
      </c>
      <c r="S3059">
        <f t="shared" si="239"/>
        <v>2016</v>
      </c>
    </row>
    <row r="3060" spans="1:19" ht="46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s="17">
        <f t="shared" si="235"/>
        <v>1.6666666666666666E-4</v>
      </c>
      <c r="G3060" t="s">
        <v>8220</v>
      </c>
      <c r="H3060" t="s">
        <v>8236</v>
      </c>
      <c r="I3060" t="s">
        <v>8248</v>
      </c>
      <c r="J3060">
        <v>1463734740</v>
      </c>
      <c r="K3060" s="10">
        <v>1459414740</v>
      </c>
      <c r="L3060" s="15">
        <f t="shared" si="236"/>
        <v>42460.374305555553</v>
      </c>
      <c r="M3060" t="b">
        <v>0</v>
      </c>
      <c r="N3060">
        <v>3</v>
      </c>
      <c r="O3060" t="b">
        <v>0</v>
      </c>
      <c r="P3060" t="s">
        <v>8301</v>
      </c>
      <c r="Q3060" t="str">
        <f t="shared" si="237"/>
        <v>theater</v>
      </c>
      <c r="R3060" t="str">
        <f t="shared" si="238"/>
        <v>spaces</v>
      </c>
      <c r="S3060">
        <f t="shared" si="239"/>
        <v>2016</v>
      </c>
    </row>
    <row r="3061" spans="1:19" ht="46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s="17">
        <f t="shared" si="235"/>
        <v>3.0066666666666665E-2</v>
      </c>
      <c r="G3061" t="s">
        <v>8220</v>
      </c>
      <c r="H3061" t="s">
        <v>8223</v>
      </c>
      <c r="I3061" t="s">
        <v>8245</v>
      </c>
      <c r="J3061">
        <v>1407536846</v>
      </c>
      <c r="K3061" s="10">
        <v>1404944846</v>
      </c>
      <c r="L3061" s="15">
        <f t="shared" si="236"/>
        <v>41829.935717592591</v>
      </c>
      <c r="M3061" t="b">
        <v>0</v>
      </c>
      <c r="N3061">
        <v>11</v>
      </c>
      <c r="O3061" t="b">
        <v>0</v>
      </c>
      <c r="P3061" t="s">
        <v>8301</v>
      </c>
      <c r="Q3061" t="str">
        <f t="shared" si="237"/>
        <v>theater</v>
      </c>
      <c r="R3061" t="str">
        <f t="shared" si="238"/>
        <v>spaces</v>
      </c>
      <c r="S3061">
        <f t="shared" si="239"/>
        <v>2014</v>
      </c>
    </row>
    <row r="3062" spans="1:19" ht="3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s="17">
        <f t="shared" si="235"/>
        <v>1.5227272727272728E-3</v>
      </c>
      <c r="G3062" t="s">
        <v>8220</v>
      </c>
      <c r="H3062" t="s">
        <v>8223</v>
      </c>
      <c r="I3062" t="s">
        <v>8245</v>
      </c>
      <c r="J3062">
        <v>1443422134</v>
      </c>
      <c r="K3062" s="10">
        <v>1440830134</v>
      </c>
      <c r="L3062" s="15">
        <f t="shared" si="236"/>
        <v>42245.274699074071</v>
      </c>
      <c r="M3062" t="b">
        <v>0</v>
      </c>
      <c r="N3062">
        <v>6</v>
      </c>
      <c r="O3062" t="b">
        <v>0</v>
      </c>
      <c r="P3062" t="s">
        <v>8301</v>
      </c>
      <c r="Q3062" t="str">
        <f t="shared" si="237"/>
        <v>theater</v>
      </c>
      <c r="R3062" t="str">
        <f t="shared" si="238"/>
        <v>spaces</v>
      </c>
      <c r="S3062">
        <f t="shared" si="239"/>
        <v>2015</v>
      </c>
    </row>
    <row r="3063" spans="1:19" ht="16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s="17">
        <f t="shared" si="235"/>
        <v>0</v>
      </c>
      <c r="G3063" t="s">
        <v>8220</v>
      </c>
      <c r="H3063" t="s">
        <v>8223</v>
      </c>
      <c r="I3063" t="s">
        <v>8245</v>
      </c>
      <c r="J3063">
        <v>1407955748</v>
      </c>
      <c r="K3063" s="10">
        <v>1405363748</v>
      </c>
      <c r="L3063" s="15">
        <f t="shared" si="236"/>
        <v>41834.784120370372</v>
      </c>
      <c r="M3063" t="b">
        <v>0</v>
      </c>
      <c r="N3063">
        <v>0</v>
      </c>
      <c r="O3063" t="b">
        <v>0</v>
      </c>
      <c r="P3063" t="s">
        <v>8301</v>
      </c>
      <c r="Q3063" t="str">
        <f t="shared" si="237"/>
        <v>theater</v>
      </c>
      <c r="R3063" t="str">
        <f t="shared" si="238"/>
        <v>spaces</v>
      </c>
      <c r="S3063">
        <f t="shared" si="239"/>
        <v>2014</v>
      </c>
    </row>
    <row r="3064" spans="1:19" ht="46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s="17">
        <f t="shared" si="235"/>
        <v>0.66839999999999999</v>
      </c>
      <c r="G3064" t="s">
        <v>8220</v>
      </c>
      <c r="H3064" t="s">
        <v>8223</v>
      </c>
      <c r="I3064" t="s">
        <v>8245</v>
      </c>
      <c r="J3064">
        <v>1443636000</v>
      </c>
      <c r="K3064" s="10">
        <v>1441111892</v>
      </c>
      <c r="L3064" s="15">
        <f t="shared" si="236"/>
        <v>42248.535787037035</v>
      </c>
      <c r="M3064" t="b">
        <v>0</v>
      </c>
      <c r="N3064">
        <v>67</v>
      </c>
      <c r="O3064" t="b">
        <v>0</v>
      </c>
      <c r="P3064" t="s">
        <v>8301</v>
      </c>
      <c r="Q3064" t="str">
        <f t="shared" si="237"/>
        <v>theater</v>
      </c>
      <c r="R3064" t="str">
        <f t="shared" si="238"/>
        <v>spaces</v>
      </c>
      <c r="S3064">
        <f t="shared" si="239"/>
        <v>2015</v>
      </c>
    </row>
    <row r="3065" spans="1:19" ht="3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s="17">
        <f t="shared" si="235"/>
        <v>0.19566666666666666</v>
      </c>
      <c r="G3065" t="s">
        <v>8220</v>
      </c>
      <c r="H3065" t="s">
        <v>8223</v>
      </c>
      <c r="I3065" t="s">
        <v>8245</v>
      </c>
      <c r="J3065">
        <v>1477174138</v>
      </c>
      <c r="K3065" s="10">
        <v>1474150138</v>
      </c>
      <c r="L3065" s="15">
        <f t="shared" si="236"/>
        <v>42630.922893518524</v>
      </c>
      <c r="M3065" t="b">
        <v>0</v>
      </c>
      <c r="N3065">
        <v>23</v>
      </c>
      <c r="O3065" t="b">
        <v>0</v>
      </c>
      <c r="P3065" t="s">
        <v>8301</v>
      </c>
      <c r="Q3065" t="str">
        <f t="shared" si="237"/>
        <v>theater</v>
      </c>
      <c r="R3065" t="str">
        <f t="shared" si="238"/>
        <v>spaces</v>
      </c>
      <c r="S3065">
        <f t="shared" si="239"/>
        <v>2016</v>
      </c>
    </row>
    <row r="3066" spans="1:19" ht="3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s="17">
        <f t="shared" si="235"/>
        <v>0.11294666666666667</v>
      </c>
      <c r="G3066" t="s">
        <v>8220</v>
      </c>
      <c r="H3066" t="s">
        <v>8223</v>
      </c>
      <c r="I3066" t="s">
        <v>8245</v>
      </c>
      <c r="J3066">
        <v>1448175540</v>
      </c>
      <c r="K3066" s="10">
        <v>1445483246</v>
      </c>
      <c r="L3066" s="15">
        <f t="shared" si="236"/>
        <v>42299.130162037036</v>
      </c>
      <c r="M3066" t="b">
        <v>0</v>
      </c>
      <c r="N3066">
        <v>72</v>
      </c>
      <c r="O3066" t="b">
        <v>0</v>
      </c>
      <c r="P3066" t="s">
        <v>8301</v>
      </c>
      <c r="Q3066" t="str">
        <f t="shared" si="237"/>
        <v>theater</v>
      </c>
      <c r="R3066" t="str">
        <f t="shared" si="238"/>
        <v>spaces</v>
      </c>
      <c r="S3066">
        <f t="shared" si="239"/>
        <v>2015</v>
      </c>
    </row>
    <row r="3067" spans="1:19" ht="46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s="17">
        <f t="shared" si="235"/>
        <v>4.0000000000000002E-4</v>
      </c>
      <c r="G3067" t="s">
        <v>8220</v>
      </c>
      <c r="H3067" t="s">
        <v>8223</v>
      </c>
      <c r="I3067" t="s">
        <v>8245</v>
      </c>
      <c r="J3067">
        <v>1406683172</v>
      </c>
      <c r="K3067" s="10">
        <v>1404523172</v>
      </c>
      <c r="L3067" s="15">
        <f t="shared" si="236"/>
        <v>41825.055231481485</v>
      </c>
      <c r="M3067" t="b">
        <v>0</v>
      </c>
      <c r="N3067">
        <v>2</v>
      </c>
      <c r="O3067" t="b">
        <v>0</v>
      </c>
      <c r="P3067" t="s">
        <v>8301</v>
      </c>
      <c r="Q3067" t="str">
        <f t="shared" si="237"/>
        <v>theater</v>
      </c>
      <c r="R3067" t="str">
        <f t="shared" si="238"/>
        <v>spaces</v>
      </c>
      <c r="S3067">
        <f t="shared" si="239"/>
        <v>2014</v>
      </c>
    </row>
    <row r="3068" spans="1:19" ht="46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s="17">
        <f t="shared" si="235"/>
        <v>0.11985714285714286</v>
      </c>
      <c r="G3068" t="s">
        <v>8220</v>
      </c>
      <c r="H3068" t="s">
        <v>8225</v>
      </c>
      <c r="I3068" t="s">
        <v>8247</v>
      </c>
      <c r="J3068">
        <v>1468128537</v>
      </c>
      <c r="K3068" s="10">
        <v>1465536537</v>
      </c>
      <c r="L3068" s="15">
        <f t="shared" si="236"/>
        <v>42531.228437500002</v>
      </c>
      <c r="M3068" t="b">
        <v>0</v>
      </c>
      <c r="N3068">
        <v>15</v>
      </c>
      <c r="O3068" t="b">
        <v>0</v>
      </c>
      <c r="P3068" t="s">
        <v>8301</v>
      </c>
      <c r="Q3068" t="str">
        <f t="shared" si="237"/>
        <v>theater</v>
      </c>
      <c r="R3068" t="str">
        <f t="shared" si="238"/>
        <v>spaces</v>
      </c>
      <c r="S3068">
        <f t="shared" si="239"/>
        <v>2016</v>
      </c>
    </row>
    <row r="3069" spans="1:19" ht="46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s="17">
        <f t="shared" si="235"/>
        <v>2.5000000000000001E-2</v>
      </c>
      <c r="G3069" t="s">
        <v>8220</v>
      </c>
      <c r="H3069" t="s">
        <v>8227</v>
      </c>
      <c r="I3069" t="s">
        <v>8249</v>
      </c>
      <c r="J3069">
        <v>1441837879</v>
      </c>
      <c r="K3069" s="10">
        <v>1439245879</v>
      </c>
      <c r="L3069" s="15">
        <f t="shared" si="236"/>
        <v>42226.938414351855</v>
      </c>
      <c r="M3069" t="b">
        <v>0</v>
      </c>
      <c r="N3069">
        <v>1</v>
      </c>
      <c r="O3069" t="b">
        <v>0</v>
      </c>
      <c r="P3069" t="s">
        <v>8301</v>
      </c>
      <c r="Q3069" t="str">
        <f t="shared" si="237"/>
        <v>theater</v>
      </c>
      <c r="R3069" t="str">
        <f t="shared" si="238"/>
        <v>spaces</v>
      </c>
      <c r="S3069">
        <f t="shared" si="239"/>
        <v>2015</v>
      </c>
    </row>
    <row r="3070" spans="1:19" ht="46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s="17">
        <f t="shared" si="235"/>
        <v>6.9999999999999999E-4</v>
      </c>
      <c r="G3070" t="s">
        <v>8220</v>
      </c>
      <c r="H3070" t="s">
        <v>8223</v>
      </c>
      <c r="I3070" t="s">
        <v>8245</v>
      </c>
      <c r="J3070">
        <v>1445013352</v>
      </c>
      <c r="K3070" s="10">
        <v>1442421352</v>
      </c>
      <c r="L3070" s="15">
        <f t="shared" si="236"/>
        <v>42263.691574074073</v>
      </c>
      <c r="M3070" t="b">
        <v>0</v>
      </c>
      <c r="N3070">
        <v>2</v>
      </c>
      <c r="O3070" t="b">
        <v>0</v>
      </c>
      <c r="P3070" t="s">
        <v>8301</v>
      </c>
      <c r="Q3070" t="str">
        <f t="shared" si="237"/>
        <v>theater</v>
      </c>
      <c r="R3070" t="str">
        <f t="shared" si="238"/>
        <v>spaces</v>
      </c>
      <c r="S3070">
        <f t="shared" si="239"/>
        <v>2015</v>
      </c>
    </row>
    <row r="3071" spans="1:19" ht="46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s="17">
        <f t="shared" si="235"/>
        <v>0.14099999999999999</v>
      </c>
      <c r="G3071" t="s">
        <v>8220</v>
      </c>
      <c r="H3071" t="s">
        <v>8223</v>
      </c>
      <c r="I3071" t="s">
        <v>8245</v>
      </c>
      <c r="J3071">
        <v>1418587234</v>
      </c>
      <c r="K3071" s="10">
        <v>1415995234</v>
      </c>
      <c r="L3071" s="15">
        <f t="shared" si="236"/>
        <v>41957.833726851852</v>
      </c>
      <c r="M3071" t="b">
        <v>0</v>
      </c>
      <c r="N3071">
        <v>7</v>
      </c>
      <c r="O3071" t="b">
        <v>0</v>
      </c>
      <c r="P3071" t="s">
        <v>8301</v>
      </c>
      <c r="Q3071" t="str">
        <f t="shared" si="237"/>
        <v>theater</v>
      </c>
      <c r="R3071" t="str">
        <f t="shared" si="238"/>
        <v>spaces</v>
      </c>
      <c r="S3071">
        <f t="shared" si="239"/>
        <v>2014</v>
      </c>
    </row>
    <row r="3072" spans="1:19" ht="3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s="17">
        <f t="shared" si="235"/>
        <v>3.3399999999999999E-2</v>
      </c>
      <c r="G3072" t="s">
        <v>8220</v>
      </c>
      <c r="H3072" t="s">
        <v>8224</v>
      </c>
      <c r="I3072" t="s">
        <v>8246</v>
      </c>
      <c r="J3072">
        <v>1481132169</v>
      </c>
      <c r="K3072" s="10">
        <v>1479317769</v>
      </c>
      <c r="L3072" s="15">
        <f t="shared" si="236"/>
        <v>42690.733437499999</v>
      </c>
      <c r="M3072" t="b">
        <v>0</v>
      </c>
      <c r="N3072">
        <v>16</v>
      </c>
      <c r="O3072" t="b">
        <v>0</v>
      </c>
      <c r="P3072" t="s">
        <v>8301</v>
      </c>
      <c r="Q3072" t="str">
        <f t="shared" si="237"/>
        <v>theater</v>
      </c>
      <c r="R3072" t="str">
        <f t="shared" si="238"/>
        <v>spaces</v>
      </c>
      <c r="S3072">
        <f t="shared" si="239"/>
        <v>2016</v>
      </c>
    </row>
    <row r="3073" spans="1:19" ht="46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s="17">
        <f t="shared" si="235"/>
        <v>0.59775</v>
      </c>
      <c r="G3073" t="s">
        <v>8220</v>
      </c>
      <c r="H3073" t="s">
        <v>8223</v>
      </c>
      <c r="I3073" t="s">
        <v>8245</v>
      </c>
      <c r="J3073">
        <v>1429595940</v>
      </c>
      <c r="K3073" s="10">
        <v>1428082481</v>
      </c>
      <c r="L3073" s="15">
        <f t="shared" si="236"/>
        <v>42097.732418981483</v>
      </c>
      <c r="M3073" t="b">
        <v>0</v>
      </c>
      <c r="N3073">
        <v>117</v>
      </c>
      <c r="O3073" t="b">
        <v>0</v>
      </c>
      <c r="P3073" t="s">
        <v>8301</v>
      </c>
      <c r="Q3073" t="str">
        <f t="shared" si="237"/>
        <v>theater</v>
      </c>
      <c r="R3073" t="str">
        <f t="shared" si="238"/>
        <v>spaces</v>
      </c>
      <c r="S3073">
        <f t="shared" si="239"/>
        <v>2015</v>
      </c>
    </row>
    <row r="3074" spans="1:19" ht="46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s="17">
        <f t="shared" si="235"/>
        <v>1.6666666666666666E-4</v>
      </c>
      <c r="G3074" t="s">
        <v>8220</v>
      </c>
      <c r="H3074" t="s">
        <v>8223</v>
      </c>
      <c r="I3074" t="s">
        <v>8245</v>
      </c>
      <c r="J3074">
        <v>1477791960</v>
      </c>
      <c r="K3074" s="10">
        <v>1476549262</v>
      </c>
      <c r="L3074" s="15">
        <f t="shared" si="236"/>
        <v>42658.690532407403</v>
      </c>
      <c r="M3074" t="b">
        <v>0</v>
      </c>
      <c r="N3074">
        <v>2</v>
      </c>
      <c r="O3074" t="b">
        <v>0</v>
      </c>
      <c r="P3074" t="s">
        <v>8301</v>
      </c>
      <c r="Q3074" t="str">
        <f t="shared" si="237"/>
        <v>theater</v>
      </c>
      <c r="R3074" t="str">
        <f t="shared" si="238"/>
        <v>spaces</v>
      </c>
      <c r="S3074">
        <f t="shared" si="239"/>
        <v>2016</v>
      </c>
    </row>
    <row r="3075" spans="1:19" ht="46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s="17">
        <f t="shared" ref="F3075:F3138" si="240">E3075/D3075</f>
        <v>2.3035714285714285E-4</v>
      </c>
      <c r="G3075" t="s">
        <v>8220</v>
      </c>
      <c r="H3075" t="s">
        <v>8223</v>
      </c>
      <c r="I3075" t="s">
        <v>8245</v>
      </c>
      <c r="J3075">
        <v>1434309540</v>
      </c>
      <c r="K3075" s="10">
        <v>1429287900</v>
      </c>
      <c r="L3075" s="15">
        <f t="shared" ref="L3075:L3138" si="241">(K3075/86400)+ DATE(1970,1,1)</f>
        <v>42111.684027777781</v>
      </c>
      <c r="M3075" t="b">
        <v>0</v>
      </c>
      <c r="N3075">
        <v>7</v>
      </c>
      <c r="O3075" t="b">
        <v>0</v>
      </c>
      <c r="P3075" t="s">
        <v>8301</v>
      </c>
      <c r="Q3075" t="str">
        <f t="shared" ref="Q3075:Q3138" si="242">LEFT(P3075, SEARCH("/",P3075)-1)</f>
        <v>theater</v>
      </c>
      <c r="R3075" t="str">
        <f t="shared" ref="R3075:R3138" si="243">RIGHT(P3075,LEN(P3075)-FIND("/",P3075))</f>
        <v>spaces</v>
      </c>
      <c r="S3075">
        <f t="shared" ref="S3075:S3138" si="244">YEAR(L3075)</f>
        <v>2015</v>
      </c>
    </row>
    <row r="3076" spans="1:19" ht="6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s="17">
        <f t="shared" si="240"/>
        <v>8.8000000000000003E-4</v>
      </c>
      <c r="G3076" t="s">
        <v>8220</v>
      </c>
      <c r="H3076" t="s">
        <v>8229</v>
      </c>
      <c r="I3076" t="s">
        <v>8248</v>
      </c>
      <c r="J3076">
        <v>1457617359</v>
      </c>
      <c r="K3076" s="10">
        <v>1455025359</v>
      </c>
      <c r="L3076" s="15">
        <f t="shared" si="241"/>
        <v>42409.571284722224</v>
      </c>
      <c r="M3076" t="b">
        <v>0</v>
      </c>
      <c r="N3076">
        <v>3</v>
      </c>
      <c r="O3076" t="b">
        <v>0</v>
      </c>
      <c r="P3076" t="s">
        <v>8301</v>
      </c>
      <c r="Q3076" t="str">
        <f t="shared" si="242"/>
        <v>theater</v>
      </c>
      <c r="R3076" t="str">
        <f t="shared" si="243"/>
        <v>spaces</v>
      </c>
      <c r="S3076">
        <f t="shared" si="244"/>
        <v>2016</v>
      </c>
    </row>
    <row r="3077" spans="1:19" ht="46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s="17">
        <f t="shared" si="240"/>
        <v>8.6400000000000005E-2</v>
      </c>
      <c r="G3077" t="s">
        <v>8220</v>
      </c>
      <c r="H3077" t="s">
        <v>8223</v>
      </c>
      <c r="I3077" t="s">
        <v>8245</v>
      </c>
      <c r="J3077">
        <v>1471573640</v>
      </c>
      <c r="K3077" s="10">
        <v>1467253640</v>
      </c>
      <c r="L3077" s="15">
        <f t="shared" si="241"/>
        <v>42551.102314814816</v>
      </c>
      <c r="M3077" t="b">
        <v>0</v>
      </c>
      <c r="N3077">
        <v>20</v>
      </c>
      <c r="O3077" t="b">
        <v>0</v>
      </c>
      <c r="P3077" t="s">
        <v>8301</v>
      </c>
      <c r="Q3077" t="str">
        <f t="shared" si="242"/>
        <v>theater</v>
      </c>
      <c r="R3077" t="str">
        <f t="shared" si="243"/>
        <v>spaces</v>
      </c>
      <c r="S3077">
        <f t="shared" si="244"/>
        <v>2016</v>
      </c>
    </row>
    <row r="3078" spans="1:19" ht="3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s="17">
        <f t="shared" si="240"/>
        <v>0.15060000000000001</v>
      </c>
      <c r="G3078" t="s">
        <v>8220</v>
      </c>
      <c r="H3078" t="s">
        <v>8223</v>
      </c>
      <c r="I3078" t="s">
        <v>8245</v>
      </c>
      <c r="J3078">
        <v>1444405123</v>
      </c>
      <c r="K3078" s="10">
        <v>1439221123</v>
      </c>
      <c r="L3078" s="15">
        <f t="shared" si="241"/>
        <v>42226.651886574073</v>
      </c>
      <c r="M3078" t="b">
        <v>0</v>
      </c>
      <c r="N3078">
        <v>50</v>
      </c>
      <c r="O3078" t="b">
        <v>0</v>
      </c>
      <c r="P3078" t="s">
        <v>8301</v>
      </c>
      <c r="Q3078" t="str">
        <f t="shared" si="242"/>
        <v>theater</v>
      </c>
      <c r="R3078" t="str">
        <f t="shared" si="243"/>
        <v>spaces</v>
      </c>
      <c r="S3078">
        <f t="shared" si="244"/>
        <v>2015</v>
      </c>
    </row>
    <row r="3079" spans="1:19" ht="46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s="17">
        <f t="shared" si="240"/>
        <v>4.7727272727272731E-3</v>
      </c>
      <c r="G3079" t="s">
        <v>8220</v>
      </c>
      <c r="H3079" t="s">
        <v>8228</v>
      </c>
      <c r="I3079" t="s">
        <v>8250</v>
      </c>
      <c r="J3079">
        <v>1488495478</v>
      </c>
      <c r="K3079" s="10">
        <v>1485903478</v>
      </c>
      <c r="L3079" s="15">
        <f t="shared" si="241"/>
        <v>42766.956921296296</v>
      </c>
      <c r="M3079" t="b">
        <v>0</v>
      </c>
      <c r="N3079">
        <v>2</v>
      </c>
      <c r="O3079" t="b">
        <v>0</v>
      </c>
      <c r="P3079" t="s">
        <v>8301</v>
      </c>
      <c r="Q3079" t="str">
        <f t="shared" si="242"/>
        <v>theater</v>
      </c>
      <c r="R3079" t="str">
        <f t="shared" si="243"/>
        <v>spaces</v>
      </c>
      <c r="S3079">
        <f t="shared" si="244"/>
        <v>2017</v>
      </c>
    </row>
    <row r="3080" spans="1:19" ht="46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s="17">
        <f t="shared" si="240"/>
        <v>1.1833333333333333E-3</v>
      </c>
      <c r="G3080" t="s">
        <v>8220</v>
      </c>
      <c r="H3080" t="s">
        <v>8223</v>
      </c>
      <c r="I3080" t="s">
        <v>8245</v>
      </c>
      <c r="J3080">
        <v>1424920795</v>
      </c>
      <c r="K3080" s="10">
        <v>1422328795</v>
      </c>
      <c r="L3080" s="15">
        <f t="shared" si="241"/>
        <v>42031.138831018514</v>
      </c>
      <c r="M3080" t="b">
        <v>0</v>
      </c>
      <c r="N3080">
        <v>3</v>
      </c>
      <c r="O3080" t="b">
        <v>0</v>
      </c>
      <c r="P3080" t="s">
        <v>8301</v>
      </c>
      <c r="Q3080" t="str">
        <f t="shared" si="242"/>
        <v>theater</v>
      </c>
      <c r="R3080" t="str">
        <f t="shared" si="243"/>
        <v>spaces</v>
      </c>
      <c r="S3080">
        <f t="shared" si="244"/>
        <v>2015</v>
      </c>
    </row>
    <row r="3081" spans="1:19" ht="46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s="17">
        <f t="shared" si="240"/>
        <v>8.4173998587352451E-3</v>
      </c>
      <c r="G3081" t="s">
        <v>8220</v>
      </c>
      <c r="H3081" t="s">
        <v>8223</v>
      </c>
      <c r="I3081" t="s">
        <v>8245</v>
      </c>
      <c r="J3081">
        <v>1427040435</v>
      </c>
      <c r="K3081" s="10">
        <v>1424452035</v>
      </c>
      <c r="L3081" s="15">
        <f t="shared" si="241"/>
        <v>42055.713368055556</v>
      </c>
      <c r="M3081" t="b">
        <v>0</v>
      </c>
      <c r="N3081">
        <v>27</v>
      </c>
      <c r="O3081" t="b">
        <v>0</v>
      </c>
      <c r="P3081" t="s">
        <v>8301</v>
      </c>
      <c r="Q3081" t="str">
        <f t="shared" si="242"/>
        <v>theater</v>
      </c>
      <c r="R3081" t="str">
        <f t="shared" si="243"/>
        <v>spaces</v>
      </c>
      <c r="S3081">
        <f t="shared" si="244"/>
        <v>2015</v>
      </c>
    </row>
    <row r="3082" spans="1:19" ht="46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s="17">
        <f t="shared" si="240"/>
        <v>1.8799999999999999E-4</v>
      </c>
      <c r="G3082" t="s">
        <v>8220</v>
      </c>
      <c r="H3082" t="s">
        <v>8223</v>
      </c>
      <c r="I3082" t="s">
        <v>8245</v>
      </c>
      <c r="J3082">
        <v>1419644444</v>
      </c>
      <c r="K3082" s="10">
        <v>1414456844</v>
      </c>
      <c r="L3082" s="15">
        <f t="shared" si="241"/>
        <v>41940.028287037036</v>
      </c>
      <c r="M3082" t="b">
        <v>0</v>
      </c>
      <c r="N3082">
        <v>7</v>
      </c>
      <c r="O3082" t="b">
        <v>0</v>
      </c>
      <c r="P3082" t="s">
        <v>8301</v>
      </c>
      <c r="Q3082" t="str">
        <f t="shared" si="242"/>
        <v>theater</v>
      </c>
      <c r="R3082" t="str">
        <f t="shared" si="243"/>
        <v>spaces</v>
      </c>
      <c r="S3082">
        <f t="shared" si="244"/>
        <v>2014</v>
      </c>
    </row>
    <row r="3083" spans="1:19" ht="46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s="17">
        <f t="shared" si="240"/>
        <v>2.1029999999999998E-3</v>
      </c>
      <c r="G3083" t="s">
        <v>8220</v>
      </c>
      <c r="H3083" t="s">
        <v>8223</v>
      </c>
      <c r="I3083" t="s">
        <v>8245</v>
      </c>
      <c r="J3083">
        <v>1442722891</v>
      </c>
      <c r="K3083" s="10">
        <v>1440130891</v>
      </c>
      <c r="L3083" s="15">
        <f t="shared" si="241"/>
        <v>42237.181608796294</v>
      </c>
      <c r="M3083" t="b">
        <v>0</v>
      </c>
      <c r="N3083">
        <v>5</v>
      </c>
      <c r="O3083" t="b">
        <v>0</v>
      </c>
      <c r="P3083" t="s">
        <v>8301</v>
      </c>
      <c r="Q3083" t="str">
        <f t="shared" si="242"/>
        <v>theater</v>
      </c>
      <c r="R3083" t="str">
        <f t="shared" si="243"/>
        <v>spaces</v>
      </c>
      <c r="S3083">
        <f t="shared" si="244"/>
        <v>2015</v>
      </c>
    </row>
    <row r="3084" spans="1:19" ht="46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s="17">
        <f t="shared" si="240"/>
        <v>0</v>
      </c>
      <c r="G3084" t="s">
        <v>8220</v>
      </c>
      <c r="H3084" t="s">
        <v>8223</v>
      </c>
      <c r="I3084" t="s">
        <v>8245</v>
      </c>
      <c r="J3084">
        <v>1447628946</v>
      </c>
      <c r="K3084" s="10">
        <v>1445033346</v>
      </c>
      <c r="L3084" s="15">
        <f t="shared" si="241"/>
        <v>42293.922986111109</v>
      </c>
      <c r="M3084" t="b">
        <v>0</v>
      </c>
      <c r="N3084">
        <v>0</v>
      </c>
      <c r="O3084" t="b">
        <v>0</v>
      </c>
      <c r="P3084" t="s">
        <v>8301</v>
      </c>
      <c r="Q3084" t="str">
        <f t="shared" si="242"/>
        <v>theater</v>
      </c>
      <c r="R3084" t="str">
        <f t="shared" si="243"/>
        <v>spaces</v>
      </c>
      <c r="S3084">
        <f t="shared" si="244"/>
        <v>2015</v>
      </c>
    </row>
    <row r="3085" spans="1:19" ht="6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s="17">
        <f t="shared" si="240"/>
        <v>2.8E-3</v>
      </c>
      <c r="G3085" t="s">
        <v>8220</v>
      </c>
      <c r="H3085" t="s">
        <v>8223</v>
      </c>
      <c r="I3085" t="s">
        <v>8245</v>
      </c>
      <c r="J3085">
        <v>1409547600</v>
      </c>
      <c r="K3085" s="10">
        <v>1406986278</v>
      </c>
      <c r="L3085" s="15">
        <f t="shared" si="241"/>
        <v>41853.563402777778</v>
      </c>
      <c r="M3085" t="b">
        <v>0</v>
      </c>
      <c r="N3085">
        <v>3</v>
      </c>
      <c r="O3085" t="b">
        <v>0</v>
      </c>
      <c r="P3085" t="s">
        <v>8301</v>
      </c>
      <c r="Q3085" t="str">
        <f t="shared" si="242"/>
        <v>theater</v>
      </c>
      <c r="R3085" t="str">
        <f t="shared" si="243"/>
        <v>spaces</v>
      </c>
      <c r="S3085">
        <f t="shared" si="244"/>
        <v>2014</v>
      </c>
    </row>
    <row r="3086" spans="1:19" ht="46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s="17">
        <f t="shared" si="240"/>
        <v>0.11579206701157921</v>
      </c>
      <c r="G3086" t="s">
        <v>8220</v>
      </c>
      <c r="H3086" t="s">
        <v>8223</v>
      </c>
      <c r="I3086" t="s">
        <v>8245</v>
      </c>
      <c r="J3086">
        <v>1430851680</v>
      </c>
      <c r="K3086" s="10">
        <v>1428340931</v>
      </c>
      <c r="L3086" s="15">
        <f t="shared" si="241"/>
        <v>42100.723738425921</v>
      </c>
      <c r="M3086" t="b">
        <v>0</v>
      </c>
      <c r="N3086">
        <v>6</v>
      </c>
      <c r="O3086" t="b">
        <v>0</v>
      </c>
      <c r="P3086" t="s">
        <v>8301</v>
      </c>
      <c r="Q3086" t="str">
        <f t="shared" si="242"/>
        <v>theater</v>
      </c>
      <c r="R3086" t="str">
        <f t="shared" si="243"/>
        <v>spaces</v>
      </c>
      <c r="S3086">
        <f t="shared" si="244"/>
        <v>2015</v>
      </c>
    </row>
    <row r="3087" spans="1:19" ht="46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s="17">
        <f t="shared" si="240"/>
        <v>2.4400000000000002E-2</v>
      </c>
      <c r="G3087" t="s">
        <v>8220</v>
      </c>
      <c r="H3087" t="s">
        <v>8223</v>
      </c>
      <c r="I3087" t="s">
        <v>8245</v>
      </c>
      <c r="J3087">
        <v>1443561159</v>
      </c>
      <c r="K3087" s="10">
        <v>1440969159</v>
      </c>
      <c r="L3087" s="15">
        <f t="shared" si="241"/>
        <v>42246.883784722224</v>
      </c>
      <c r="M3087" t="b">
        <v>0</v>
      </c>
      <c r="N3087">
        <v>9</v>
      </c>
      <c r="O3087" t="b">
        <v>0</v>
      </c>
      <c r="P3087" t="s">
        <v>8301</v>
      </c>
      <c r="Q3087" t="str">
        <f t="shared" si="242"/>
        <v>theater</v>
      </c>
      <c r="R3087" t="str">
        <f t="shared" si="243"/>
        <v>spaces</v>
      </c>
      <c r="S3087">
        <f t="shared" si="244"/>
        <v>2015</v>
      </c>
    </row>
    <row r="3088" spans="1:19" ht="46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s="17">
        <f t="shared" si="240"/>
        <v>2.5000000000000001E-3</v>
      </c>
      <c r="G3088" t="s">
        <v>8220</v>
      </c>
      <c r="H3088" t="s">
        <v>8236</v>
      </c>
      <c r="I3088" t="s">
        <v>8248</v>
      </c>
      <c r="J3088">
        <v>1439827559</v>
      </c>
      <c r="K3088" s="10">
        <v>1434643559</v>
      </c>
      <c r="L3088" s="15">
        <f t="shared" si="241"/>
        <v>42173.67082175926</v>
      </c>
      <c r="M3088" t="b">
        <v>0</v>
      </c>
      <c r="N3088">
        <v>3</v>
      </c>
      <c r="O3088" t="b">
        <v>0</v>
      </c>
      <c r="P3088" t="s">
        <v>8301</v>
      </c>
      <c r="Q3088" t="str">
        <f t="shared" si="242"/>
        <v>theater</v>
      </c>
      <c r="R3088" t="str">
        <f t="shared" si="243"/>
        <v>spaces</v>
      </c>
      <c r="S3088">
        <f t="shared" si="244"/>
        <v>2015</v>
      </c>
    </row>
    <row r="3089" spans="1:19" ht="46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s="17">
        <f t="shared" si="240"/>
        <v>6.2500000000000003E-3</v>
      </c>
      <c r="G3089" t="s">
        <v>8220</v>
      </c>
      <c r="H3089" t="s">
        <v>8223</v>
      </c>
      <c r="I3089" t="s">
        <v>8245</v>
      </c>
      <c r="J3089">
        <v>1482294990</v>
      </c>
      <c r="K3089" s="10">
        <v>1477107390</v>
      </c>
      <c r="L3089" s="15">
        <f t="shared" si="241"/>
        <v>42665.150347222225</v>
      </c>
      <c r="M3089" t="b">
        <v>0</v>
      </c>
      <c r="N3089">
        <v>2</v>
      </c>
      <c r="O3089" t="b">
        <v>0</v>
      </c>
      <c r="P3089" t="s">
        <v>8301</v>
      </c>
      <c r="Q3089" t="str">
        <f t="shared" si="242"/>
        <v>theater</v>
      </c>
      <c r="R3089" t="str">
        <f t="shared" si="243"/>
        <v>spaces</v>
      </c>
      <c r="S3089">
        <f t="shared" si="244"/>
        <v>2016</v>
      </c>
    </row>
    <row r="3090" spans="1:19" ht="3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s="17">
        <f t="shared" si="240"/>
        <v>1.9384615384615384E-3</v>
      </c>
      <c r="G3090" t="s">
        <v>8220</v>
      </c>
      <c r="H3090" t="s">
        <v>8223</v>
      </c>
      <c r="I3090" t="s">
        <v>8245</v>
      </c>
      <c r="J3090">
        <v>1420724460</v>
      </c>
      <c r="K3090" s="10">
        <v>1418046247</v>
      </c>
      <c r="L3090" s="15">
        <f t="shared" si="241"/>
        <v>41981.57230324074</v>
      </c>
      <c r="M3090" t="b">
        <v>0</v>
      </c>
      <c r="N3090">
        <v>3</v>
      </c>
      <c r="O3090" t="b">
        <v>0</v>
      </c>
      <c r="P3090" t="s">
        <v>8301</v>
      </c>
      <c r="Q3090" t="str">
        <f t="shared" si="242"/>
        <v>theater</v>
      </c>
      <c r="R3090" t="str">
        <f t="shared" si="243"/>
        <v>spaces</v>
      </c>
      <c r="S3090">
        <f t="shared" si="244"/>
        <v>2014</v>
      </c>
    </row>
    <row r="3091" spans="1:19" ht="3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s="17">
        <f t="shared" si="240"/>
        <v>0.23416000000000001</v>
      </c>
      <c r="G3091" t="s">
        <v>8220</v>
      </c>
      <c r="H3091" t="s">
        <v>8223</v>
      </c>
      <c r="I3091" t="s">
        <v>8245</v>
      </c>
      <c r="J3091">
        <v>1468029540</v>
      </c>
      <c r="K3091" s="10">
        <v>1465304483</v>
      </c>
      <c r="L3091" s="15">
        <f t="shared" si="241"/>
        <v>42528.542627314819</v>
      </c>
      <c r="M3091" t="b">
        <v>0</v>
      </c>
      <c r="N3091">
        <v>45</v>
      </c>
      <c r="O3091" t="b">
        <v>0</v>
      </c>
      <c r="P3091" t="s">
        <v>8301</v>
      </c>
      <c r="Q3091" t="str">
        <f t="shared" si="242"/>
        <v>theater</v>
      </c>
      <c r="R3091" t="str">
        <f t="shared" si="243"/>
        <v>spaces</v>
      </c>
      <c r="S3091">
        <f t="shared" si="244"/>
        <v>2016</v>
      </c>
    </row>
    <row r="3092" spans="1:19" ht="46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s="17">
        <f t="shared" si="240"/>
        <v>5.080888888888889E-2</v>
      </c>
      <c r="G3092" t="s">
        <v>8220</v>
      </c>
      <c r="H3092" t="s">
        <v>8223</v>
      </c>
      <c r="I3092" t="s">
        <v>8245</v>
      </c>
      <c r="J3092">
        <v>1430505545</v>
      </c>
      <c r="K3092" s="10">
        <v>1425325145</v>
      </c>
      <c r="L3092" s="15">
        <f t="shared" si="241"/>
        <v>42065.818807870368</v>
      </c>
      <c r="M3092" t="b">
        <v>0</v>
      </c>
      <c r="N3092">
        <v>9</v>
      </c>
      <c r="O3092" t="b">
        <v>0</v>
      </c>
      <c r="P3092" t="s">
        <v>8301</v>
      </c>
      <c r="Q3092" t="str">
        <f t="shared" si="242"/>
        <v>theater</v>
      </c>
      <c r="R3092" t="str">
        <f t="shared" si="243"/>
        <v>spaces</v>
      </c>
      <c r="S3092">
        <f t="shared" si="244"/>
        <v>2015</v>
      </c>
    </row>
    <row r="3093" spans="1:19" ht="46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s="17">
        <f t="shared" si="240"/>
        <v>0.15920000000000001</v>
      </c>
      <c r="G3093" t="s">
        <v>8220</v>
      </c>
      <c r="H3093" t="s">
        <v>8223</v>
      </c>
      <c r="I3093" t="s">
        <v>8245</v>
      </c>
      <c r="J3093">
        <v>1471214743</v>
      </c>
      <c r="K3093" s="10">
        <v>1468622743</v>
      </c>
      <c r="L3093" s="15">
        <f t="shared" si="241"/>
        <v>42566.948414351849</v>
      </c>
      <c r="M3093" t="b">
        <v>0</v>
      </c>
      <c r="N3093">
        <v>9</v>
      </c>
      <c r="O3093" t="b">
        <v>0</v>
      </c>
      <c r="P3093" t="s">
        <v>8301</v>
      </c>
      <c r="Q3093" t="str">
        <f t="shared" si="242"/>
        <v>theater</v>
      </c>
      <c r="R3093" t="str">
        <f t="shared" si="243"/>
        <v>spaces</v>
      </c>
      <c r="S3093">
        <f t="shared" si="244"/>
        <v>2016</v>
      </c>
    </row>
    <row r="3094" spans="1:19" ht="46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s="17">
        <f t="shared" si="240"/>
        <v>1.1831900000000001E-2</v>
      </c>
      <c r="G3094" t="s">
        <v>8220</v>
      </c>
      <c r="H3094" t="s">
        <v>8223</v>
      </c>
      <c r="I3094" t="s">
        <v>8245</v>
      </c>
      <c r="J3094">
        <v>1444946400</v>
      </c>
      <c r="K3094" s="10">
        <v>1441723912</v>
      </c>
      <c r="L3094" s="15">
        <f t="shared" si="241"/>
        <v>42255.619351851856</v>
      </c>
      <c r="M3094" t="b">
        <v>0</v>
      </c>
      <c r="N3094">
        <v>21</v>
      </c>
      <c r="O3094" t="b">
        <v>0</v>
      </c>
      <c r="P3094" t="s">
        <v>8301</v>
      </c>
      <c r="Q3094" t="str">
        <f t="shared" si="242"/>
        <v>theater</v>
      </c>
      <c r="R3094" t="str">
        <f t="shared" si="243"/>
        <v>spaces</v>
      </c>
      <c r="S3094">
        <f t="shared" si="244"/>
        <v>2015</v>
      </c>
    </row>
    <row r="3095" spans="1:19" ht="46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s="17">
        <f t="shared" si="240"/>
        <v>0.22750000000000001</v>
      </c>
      <c r="G3095" t="s">
        <v>8220</v>
      </c>
      <c r="H3095" t="s">
        <v>8228</v>
      </c>
      <c r="I3095" t="s">
        <v>8250</v>
      </c>
      <c r="J3095">
        <v>1401595140</v>
      </c>
      <c r="K3095" s="10">
        <v>1398980941</v>
      </c>
      <c r="L3095" s="15">
        <f t="shared" si="241"/>
        <v>41760.909039351856</v>
      </c>
      <c r="M3095" t="b">
        <v>0</v>
      </c>
      <c r="N3095">
        <v>17</v>
      </c>
      <c r="O3095" t="b">
        <v>0</v>
      </c>
      <c r="P3095" t="s">
        <v>8301</v>
      </c>
      <c r="Q3095" t="str">
        <f t="shared" si="242"/>
        <v>theater</v>
      </c>
      <c r="R3095" t="str">
        <f t="shared" si="243"/>
        <v>spaces</v>
      </c>
      <c r="S3095">
        <f t="shared" si="244"/>
        <v>2014</v>
      </c>
    </row>
    <row r="3096" spans="1:19" ht="3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s="17">
        <f t="shared" si="240"/>
        <v>2.5000000000000001E-4</v>
      </c>
      <c r="G3096" t="s">
        <v>8220</v>
      </c>
      <c r="H3096" t="s">
        <v>8223</v>
      </c>
      <c r="I3096" t="s">
        <v>8245</v>
      </c>
      <c r="J3096">
        <v>1442775956</v>
      </c>
      <c r="K3096" s="10">
        <v>1437591956</v>
      </c>
      <c r="L3096" s="15">
        <f t="shared" si="241"/>
        <v>42207.795787037037</v>
      </c>
      <c r="M3096" t="b">
        <v>0</v>
      </c>
      <c r="N3096">
        <v>1</v>
      </c>
      <c r="O3096" t="b">
        <v>0</v>
      </c>
      <c r="P3096" t="s">
        <v>8301</v>
      </c>
      <c r="Q3096" t="str">
        <f t="shared" si="242"/>
        <v>theater</v>
      </c>
      <c r="R3096" t="str">
        <f t="shared" si="243"/>
        <v>spaces</v>
      </c>
      <c r="S3096">
        <f t="shared" si="244"/>
        <v>2015</v>
      </c>
    </row>
    <row r="3097" spans="1:19" ht="46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s="17">
        <f t="shared" si="240"/>
        <v>3.351206434316354E-3</v>
      </c>
      <c r="G3097" t="s">
        <v>8220</v>
      </c>
      <c r="H3097" t="s">
        <v>8223</v>
      </c>
      <c r="I3097" t="s">
        <v>8245</v>
      </c>
      <c r="J3097">
        <v>1470011780</v>
      </c>
      <c r="K3097" s="10">
        <v>1464827780</v>
      </c>
      <c r="L3097" s="15">
        <f t="shared" si="241"/>
        <v>42523.025231481486</v>
      </c>
      <c r="M3097" t="b">
        <v>0</v>
      </c>
      <c r="N3097">
        <v>1</v>
      </c>
      <c r="O3097" t="b">
        <v>0</v>
      </c>
      <c r="P3097" t="s">
        <v>8301</v>
      </c>
      <c r="Q3097" t="str">
        <f t="shared" si="242"/>
        <v>theater</v>
      </c>
      <c r="R3097" t="str">
        <f t="shared" si="243"/>
        <v>spaces</v>
      </c>
      <c r="S3097">
        <f t="shared" si="244"/>
        <v>2016</v>
      </c>
    </row>
    <row r="3098" spans="1:19" ht="46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s="17">
        <f t="shared" si="240"/>
        <v>3.9750000000000001E-2</v>
      </c>
      <c r="G3098" t="s">
        <v>8220</v>
      </c>
      <c r="H3098" t="s">
        <v>8223</v>
      </c>
      <c r="I3098" t="s">
        <v>8245</v>
      </c>
      <c r="J3098">
        <v>1432151326</v>
      </c>
      <c r="K3098" s="10">
        <v>1429559326</v>
      </c>
      <c r="L3098" s="15">
        <f t="shared" si="241"/>
        <v>42114.825532407413</v>
      </c>
      <c r="M3098" t="b">
        <v>0</v>
      </c>
      <c r="N3098">
        <v>14</v>
      </c>
      <c r="O3098" t="b">
        <v>0</v>
      </c>
      <c r="P3098" t="s">
        <v>8301</v>
      </c>
      <c r="Q3098" t="str">
        <f t="shared" si="242"/>
        <v>theater</v>
      </c>
      <c r="R3098" t="str">
        <f t="shared" si="243"/>
        <v>spaces</v>
      </c>
      <c r="S3098">
        <f t="shared" si="244"/>
        <v>2015</v>
      </c>
    </row>
    <row r="3099" spans="1:19" ht="46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s="17">
        <f t="shared" si="240"/>
        <v>0.17150000000000001</v>
      </c>
      <c r="G3099" t="s">
        <v>8220</v>
      </c>
      <c r="H3099" t="s">
        <v>8224</v>
      </c>
      <c r="I3099" t="s">
        <v>8246</v>
      </c>
      <c r="J3099">
        <v>1475848800</v>
      </c>
      <c r="K3099" s="10">
        <v>1474027501</v>
      </c>
      <c r="L3099" s="15">
        <f t="shared" si="241"/>
        <v>42629.503483796296</v>
      </c>
      <c r="M3099" t="b">
        <v>0</v>
      </c>
      <c r="N3099">
        <v>42</v>
      </c>
      <c r="O3099" t="b">
        <v>0</v>
      </c>
      <c r="P3099" t="s">
        <v>8301</v>
      </c>
      <c r="Q3099" t="str">
        <f t="shared" si="242"/>
        <v>theater</v>
      </c>
      <c r="R3099" t="str">
        <f t="shared" si="243"/>
        <v>spaces</v>
      </c>
      <c r="S3099">
        <f t="shared" si="244"/>
        <v>2016</v>
      </c>
    </row>
    <row r="3100" spans="1:19" ht="46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s="17">
        <f t="shared" si="240"/>
        <v>3.608004104669061E-2</v>
      </c>
      <c r="G3100" t="s">
        <v>8220</v>
      </c>
      <c r="H3100" t="s">
        <v>8223</v>
      </c>
      <c r="I3100" t="s">
        <v>8245</v>
      </c>
      <c r="J3100">
        <v>1454890620</v>
      </c>
      <c r="K3100" s="10">
        <v>1450724449</v>
      </c>
      <c r="L3100" s="15">
        <f t="shared" si="241"/>
        <v>42359.792233796295</v>
      </c>
      <c r="M3100" t="b">
        <v>0</v>
      </c>
      <c r="N3100">
        <v>27</v>
      </c>
      <c r="O3100" t="b">
        <v>0</v>
      </c>
      <c r="P3100" t="s">
        <v>8301</v>
      </c>
      <c r="Q3100" t="str">
        <f t="shared" si="242"/>
        <v>theater</v>
      </c>
      <c r="R3100" t="str">
        <f t="shared" si="243"/>
        <v>spaces</v>
      </c>
      <c r="S3100">
        <f t="shared" si="244"/>
        <v>2015</v>
      </c>
    </row>
    <row r="3101" spans="1:19" ht="46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s="17">
        <f t="shared" si="240"/>
        <v>0.13900000000000001</v>
      </c>
      <c r="G3101" t="s">
        <v>8220</v>
      </c>
      <c r="H3101" t="s">
        <v>8223</v>
      </c>
      <c r="I3101" t="s">
        <v>8245</v>
      </c>
      <c r="J3101">
        <v>1455251591</v>
      </c>
      <c r="K3101" s="10">
        <v>1452659591</v>
      </c>
      <c r="L3101" s="15">
        <f t="shared" si="241"/>
        <v>42382.189710648148</v>
      </c>
      <c r="M3101" t="b">
        <v>0</v>
      </c>
      <c r="N3101">
        <v>5</v>
      </c>
      <c r="O3101" t="b">
        <v>0</v>
      </c>
      <c r="P3101" t="s">
        <v>8301</v>
      </c>
      <c r="Q3101" t="str">
        <f t="shared" si="242"/>
        <v>theater</v>
      </c>
      <c r="R3101" t="str">
        <f t="shared" si="243"/>
        <v>spaces</v>
      </c>
      <c r="S3101">
        <f t="shared" si="244"/>
        <v>2016</v>
      </c>
    </row>
    <row r="3102" spans="1:19" ht="46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s="17">
        <f t="shared" si="240"/>
        <v>0.15225</v>
      </c>
      <c r="G3102" t="s">
        <v>8220</v>
      </c>
      <c r="H3102" t="s">
        <v>8223</v>
      </c>
      <c r="I3102" t="s">
        <v>8245</v>
      </c>
      <c r="J3102">
        <v>1413816975</v>
      </c>
      <c r="K3102" s="10">
        <v>1411224975</v>
      </c>
      <c r="L3102" s="15">
        <f t="shared" si="241"/>
        <v>41902.622395833336</v>
      </c>
      <c r="M3102" t="b">
        <v>0</v>
      </c>
      <c r="N3102">
        <v>13</v>
      </c>
      <c r="O3102" t="b">
        <v>0</v>
      </c>
      <c r="P3102" t="s">
        <v>8301</v>
      </c>
      <c r="Q3102" t="str">
        <f t="shared" si="242"/>
        <v>theater</v>
      </c>
      <c r="R3102" t="str">
        <f t="shared" si="243"/>
        <v>spaces</v>
      </c>
      <c r="S3102">
        <f t="shared" si="244"/>
        <v>2014</v>
      </c>
    </row>
    <row r="3103" spans="1:19" ht="46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s="17">
        <f t="shared" si="240"/>
        <v>0.12</v>
      </c>
      <c r="G3103" t="s">
        <v>8220</v>
      </c>
      <c r="H3103" t="s">
        <v>8229</v>
      </c>
      <c r="I3103" t="s">
        <v>8248</v>
      </c>
      <c r="J3103">
        <v>1437033360</v>
      </c>
      <c r="K3103" s="10">
        <v>1434445937</v>
      </c>
      <c r="L3103" s="15">
        <f t="shared" si="241"/>
        <v>42171.383530092593</v>
      </c>
      <c r="M3103" t="b">
        <v>0</v>
      </c>
      <c r="N3103">
        <v>12</v>
      </c>
      <c r="O3103" t="b">
        <v>0</v>
      </c>
      <c r="P3103" t="s">
        <v>8301</v>
      </c>
      <c r="Q3103" t="str">
        <f t="shared" si="242"/>
        <v>theater</v>
      </c>
      <c r="R3103" t="str">
        <f t="shared" si="243"/>
        <v>spaces</v>
      </c>
      <c r="S3103">
        <f t="shared" si="244"/>
        <v>2015</v>
      </c>
    </row>
    <row r="3104" spans="1:19" ht="46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s="17">
        <f t="shared" si="240"/>
        <v>0.391125</v>
      </c>
      <c r="G3104" t="s">
        <v>8220</v>
      </c>
      <c r="H3104" t="s">
        <v>8224</v>
      </c>
      <c r="I3104" t="s">
        <v>8246</v>
      </c>
      <c r="J3104">
        <v>1471939818</v>
      </c>
      <c r="K3104" s="10">
        <v>1467619818</v>
      </c>
      <c r="L3104" s="15">
        <f t="shared" si="241"/>
        <v>42555.340486111112</v>
      </c>
      <c r="M3104" t="b">
        <v>0</v>
      </c>
      <c r="N3104">
        <v>90</v>
      </c>
      <c r="O3104" t="b">
        <v>0</v>
      </c>
      <c r="P3104" t="s">
        <v>8301</v>
      </c>
      <c r="Q3104" t="str">
        <f t="shared" si="242"/>
        <v>theater</v>
      </c>
      <c r="R3104" t="str">
        <f t="shared" si="243"/>
        <v>spaces</v>
      </c>
      <c r="S3104">
        <f t="shared" si="244"/>
        <v>2016</v>
      </c>
    </row>
    <row r="3105" spans="1:19" ht="3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s="17">
        <f t="shared" si="240"/>
        <v>2.6829268292682929E-3</v>
      </c>
      <c r="G3105" t="s">
        <v>8220</v>
      </c>
      <c r="H3105" t="s">
        <v>8223</v>
      </c>
      <c r="I3105" t="s">
        <v>8245</v>
      </c>
      <c r="J3105">
        <v>1434080706</v>
      </c>
      <c r="K3105" s="10">
        <v>1428896706</v>
      </c>
      <c r="L3105" s="15">
        <f t="shared" si="241"/>
        <v>42107.156319444446</v>
      </c>
      <c r="M3105" t="b">
        <v>0</v>
      </c>
      <c r="N3105">
        <v>2</v>
      </c>
      <c r="O3105" t="b">
        <v>0</v>
      </c>
      <c r="P3105" t="s">
        <v>8301</v>
      </c>
      <c r="Q3105" t="str">
        <f t="shared" si="242"/>
        <v>theater</v>
      </c>
      <c r="R3105" t="str">
        <f t="shared" si="243"/>
        <v>spaces</v>
      </c>
      <c r="S3105">
        <f t="shared" si="244"/>
        <v>2015</v>
      </c>
    </row>
    <row r="3106" spans="1:19" ht="46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s="17">
        <f t="shared" si="240"/>
        <v>0.29625000000000001</v>
      </c>
      <c r="G3106" t="s">
        <v>8220</v>
      </c>
      <c r="H3106" t="s">
        <v>8225</v>
      </c>
      <c r="I3106" t="s">
        <v>8247</v>
      </c>
      <c r="J3106">
        <v>1422928800</v>
      </c>
      <c r="K3106" s="10">
        <v>1420235311</v>
      </c>
      <c r="L3106" s="15">
        <f t="shared" si="241"/>
        <v>42006.908692129626</v>
      </c>
      <c r="M3106" t="b">
        <v>0</v>
      </c>
      <c r="N3106">
        <v>5</v>
      </c>
      <c r="O3106" t="b">
        <v>0</v>
      </c>
      <c r="P3106" t="s">
        <v>8301</v>
      </c>
      <c r="Q3106" t="str">
        <f t="shared" si="242"/>
        <v>theater</v>
      </c>
      <c r="R3106" t="str">
        <f t="shared" si="243"/>
        <v>spaces</v>
      </c>
      <c r="S3106">
        <f t="shared" si="244"/>
        <v>2015</v>
      </c>
    </row>
    <row r="3107" spans="1:19" ht="46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s="17">
        <f t="shared" si="240"/>
        <v>0.4236099230111206</v>
      </c>
      <c r="G3107" t="s">
        <v>8220</v>
      </c>
      <c r="H3107" t="s">
        <v>8223</v>
      </c>
      <c r="I3107" t="s">
        <v>8245</v>
      </c>
      <c r="J3107">
        <v>1413694800</v>
      </c>
      <c r="K3107" s="10">
        <v>1408986916</v>
      </c>
      <c r="L3107" s="15">
        <f t="shared" si="241"/>
        <v>41876.718935185185</v>
      </c>
      <c r="M3107" t="b">
        <v>0</v>
      </c>
      <c r="N3107">
        <v>31</v>
      </c>
      <c r="O3107" t="b">
        <v>0</v>
      </c>
      <c r="P3107" t="s">
        <v>8301</v>
      </c>
      <c r="Q3107" t="str">
        <f t="shared" si="242"/>
        <v>theater</v>
      </c>
      <c r="R3107" t="str">
        <f t="shared" si="243"/>
        <v>spaces</v>
      </c>
      <c r="S3107">
        <f t="shared" si="244"/>
        <v>2014</v>
      </c>
    </row>
    <row r="3108" spans="1:19" ht="46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s="17">
        <f t="shared" si="240"/>
        <v>4.1000000000000002E-2</v>
      </c>
      <c r="G3108" t="s">
        <v>8220</v>
      </c>
      <c r="H3108" t="s">
        <v>8224</v>
      </c>
      <c r="I3108" t="s">
        <v>8246</v>
      </c>
      <c r="J3108">
        <v>1442440800</v>
      </c>
      <c r="K3108" s="10">
        <v>1440497876</v>
      </c>
      <c r="L3108" s="15">
        <f t="shared" si="241"/>
        <v>42241.429120370369</v>
      </c>
      <c r="M3108" t="b">
        <v>0</v>
      </c>
      <c r="N3108">
        <v>4</v>
      </c>
      <c r="O3108" t="b">
        <v>0</v>
      </c>
      <c r="P3108" t="s">
        <v>8301</v>
      </c>
      <c r="Q3108" t="str">
        <f t="shared" si="242"/>
        <v>theater</v>
      </c>
      <c r="R3108" t="str">
        <f t="shared" si="243"/>
        <v>spaces</v>
      </c>
      <c r="S3108">
        <f t="shared" si="244"/>
        <v>2015</v>
      </c>
    </row>
    <row r="3109" spans="1:19" ht="46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s="17">
        <f t="shared" si="240"/>
        <v>0.197625</v>
      </c>
      <c r="G3109" t="s">
        <v>8220</v>
      </c>
      <c r="H3109" t="s">
        <v>8223</v>
      </c>
      <c r="I3109" t="s">
        <v>8245</v>
      </c>
      <c r="J3109">
        <v>1431372751</v>
      </c>
      <c r="K3109" s="10">
        <v>1430767951</v>
      </c>
      <c r="L3109" s="15">
        <f t="shared" si="241"/>
        <v>42128.814247685186</v>
      </c>
      <c r="M3109" t="b">
        <v>0</v>
      </c>
      <c r="N3109">
        <v>29</v>
      </c>
      <c r="O3109" t="b">
        <v>0</v>
      </c>
      <c r="P3109" t="s">
        <v>8301</v>
      </c>
      <c r="Q3109" t="str">
        <f t="shared" si="242"/>
        <v>theater</v>
      </c>
      <c r="R3109" t="str">
        <f t="shared" si="243"/>
        <v>spaces</v>
      </c>
      <c r="S3109">
        <f t="shared" si="244"/>
        <v>2015</v>
      </c>
    </row>
    <row r="3110" spans="1:19" ht="16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s="17">
        <f t="shared" si="240"/>
        <v>5.1999999999999995E-4</v>
      </c>
      <c r="G3110" t="s">
        <v>8220</v>
      </c>
      <c r="H3110" t="s">
        <v>8223</v>
      </c>
      <c r="I3110" t="s">
        <v>8245</v>
      </c>
      <c r="J3110">
        <v>1430234394</v>
      </c>
      <c r="K3110" s="10">
        <v>1425053994</v>
      </c>
      <c r="L3110" s="15">
        <f t="shared" si="241"/>
        <v>42062.680486111116</v>
      </c>
      <c r="M3110" t="b">
        <v>0</v>
      </c>
      <c r="N3110">
        <v>2</v>
      </c>
      <c r="O3110" t="b">
        <v>0</v>
      </c>
      <c r="P3110" t="s">
        <v>8301</v>
      </c>
      <c r="Q3110" t="str">
        <f t="shared" si="242"/>
        <v>theater</v>
      </c>
      <c r="R3110" t="str">
        <f t="shared" si="243"/>
        <v>spaces</v>
      </c>
      <c r="S3110">
        <f t="shared" si="244"/>
        <v>2015</v>
      </c>
    </row>
    <row r="3111" spans="1:19" ht="46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s="17">
        <f t="shared" si="240"/>
        <v>0.25030188679245285</v>
      </c>
      <c r="G3111" t="s">
        <v>8220</v>
      </c>
      <c r="H3111" t="s">
        <v>8223</v>
      </c>
      <c r="I3111" t="s">
        <v>8245</v>
      </c>
      <c r="J3111">
        <v>1409194810</v>
      </c>
      <c r="K3111" s="10">
        <v>1406170810</v>
      </c>
      <c r="L3111" s="15">
        <f t="shared" si="241"/>
        <v>41844.125115740739</v>
      </c>
      <c r="M3111" t="b">
        <v>0</v>
      </c>
      <c r="N3111">
        <v>114</v>
      </c>
      <c r="O3111" t="b">
        <v>0</v>
      </c>
      <c r="P3111" t="s">
        <v>8301</v>
      </c>
      <c r="Q3111" t="str">
        <f t="shared" si="242"/>
        <v>theater</v>
      </c>
      <c r="R3111" t="str">
        <f t="shared" si="243"/>
        <v>spaces</v>
      </c>
      <c r="S3111">
        <f t="shared" si="244"/>
        <v>2014</v>
      </c>
    </row>
    <row r="3112" spans="1:19" ht="46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s="17">
        <f t="shared" si="240"/>
        <v>4.0000000000000002E-4</v>
      </c>
      <c r="G3112" t="s">
        <v>8220</v>
      </c>
      <c r="H3112" t="s">
        <v>8223</v>
      </c>
      <c r="I3112" t="s">
        <v>8245</v>
      </c>
      <c r="J3112">
        <v>1487465119</v>
      </c>
      <c r="K3112" s="10">
        <v>1484009119</v>
      </c>
      <c r="L3112" s="15">
        <f t="shared" si="241"/>
        <v>42745.031469907408</v>
      </c>
      <c r="M3112" t="b">
        <v>0</v>
      </c>
      <c r="N3112">
        <v>1</v>
      </c>
      <c r="O3112" t="b">
        <v>0</v>
      </c>
      <c r="P3112" t="s">
        <v>8301</v>
      </c>
      <c r="Q3112" t="str">
        <f t="shared" si="242"/>
        <v>theater</v>
      </c>
      <c r="R3112" t="str">
        <f t="shared" si="243"/>
        <v>spaces</v>
      </c>
      <c r="S3112">
        <f t="shared" si="244"/>
        <v>2017</v>
      </c>
    </row>
    <row r="3113" spans="1:19" ht="3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s="17">
        <f t="shared" si="240"/>
        <v>0.26640000000000003</v>
      </c>
      <c r="G3113" t="s">
        <v>8220</v>
      </c>
      <c r="H3113" t="s">
        <v>8223</v>
      </c>
      <c r="I3113" t="s">
        <v>8245</v>
      </c>
      <c r="J3113">
        <v>1412432220</v>
      </c>
      <c r="K3113" s="10">
        <v>1409753820</v>
      </c>
      <c r="L3113" s="15">
        <f t="shared" si="241"/>
        <v>41885.595138888893</v>
      </c>
      <c r="M3113" t="b">
        <v>0</v>
      </c>
      <c r="N3113">
        <v>76</v>
      </c>
      <c r="O3113" t="b">
        <v>0</v>
      </c>
      <c r="P3113" t="s">
        <v>8301</v>
      </c>
      <c r="Q3113" t="str">
        <f t="shared" si="242"/>
        <v>theater</v>
      </c>
      <c r="R3113" t="str">
        <f t="shared" si="243"/>
        <v>spaces</v>
      </c>
      <c r="S3113">
        <f t="shared" si="244"/>
        <v>2014</v>
      </c>
    </row>
    <row r="3114" spans="1:19" ht="46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s="17">
        <f t="shared" si="240"/>
        <v>4.7363636363636365E-2</v>
      </c>
      <c r="G3114" t="s">
        <v>8220</v>
      </c>
      <c r="H3114" t="s">
        <v>8223</v>
      </c>
      <c r="I3114" t="s">
        <v>8245</v>
      </c>
      <c r="J3114">
        <v>1477968934</v>
      </c>
      <c r="K3114" s="10">
        <v>1472784934</v>
      </c>
      <c r="L3114" s="15">
        <f t="shared" si="241"/>
        <v>42615.121921296297</v>
      </c>
      <c r="M3114" t="b">
        <v>0</v>
      </c>
      <c r="N3114">
        <v>9</v>
      </c>
      <c r="O3114" t="b">
        <v>0</v>
      </c>
      <c r="P3114" t="s">
        <v>8301</v>
      </c>
      <c r="Q3114" t="str">
        <f t="shared" si="242"/>
        <v>theater</v>
      </c>
      <c r="R3114" t="str">
        <f t="shared" si="243"/>
        <v>spaces</v>
      </c>
      <c r="S3114">
        <f t="shared" si="244"/>
        <v>2016</v>
      </c>
    </row>
    <row r="3115" spans="1:19" ht="46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s="17">
        <f t="shared" si="240"/>
        <v>4.2435339894712751E-2</v>
      </c>
      <c r="G3115" t="s">
        <v>8220</v>
      </c>
      <c r="H3115" t="s">
        <v>8223</v>
      </c>
      <c r="I3115" t="s">
        <v>8245</v>
      </c>
      <c r="J3115">
        <v>1429291982</v>
      </c>
      <c r="K3115" s="10">
        <v>1426699982</v>
      </c>
      <c r="L3115" s="15">
        <f t="shared" si="241"/>
        <v>42081.731273148151</v>
      </c>
      <c r="M3115" t="b">
        <v>0</v>
      </c>
      <c r="N3115">
        <v>37</v>
      </c>
      <c r="O3115" t="b">
        <v>0</v>
      </c>
      <c r="P3115" t="s">
        <v>8301</v>
      </c>
      <c r="Q3115" t="str">
        <f t="shared" si="242"/>
        <v>theater</v>
      </c>
      <c r="R3115" t="str">
        <f t="shared" si="243"/>
        <v>spaces</v>
      </c>
      <c r="S3115">
        <f t="shared" si="244"/>
        <v>2015</v>
      </c>
    </row>
    <row r="3116" spans="1:19" ht="46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s="17">
        <f t="shared" si="240"/>
        <v>0</v>
      </c>
      <c r="G3116" t="s">
        <v>8220</v>
      </c>
      <c r="H3116" t="s">
        <v>8223</v>
      </c>
      <c r="I3116" t="s">
        <v>8245</v>
      </c>
      <c r="J3116">
        <v>1411312250</v>
      </c>
      <c r="K3116" s="10">
        <v>1406128250</v>
      </c>
      <c r="L3116" s="15">
        <f t="shared" si="241"/>
        <v>41843.632523148146</v>
      </c>
      <c r="M3116" t="b">
        <v>0</v>
      </c>
      <c r="N3116">
        <v>0</v>
      </c>
      <c r="O3116" t="b">
        <v>0</v>
      </c>
      <c r="P3116" t="s">
        <v>8301</v>
      </c>
      <c r="Q3116" t="str">
        <f t="shared" si="242"/>
        <v>theater</v>
      </c>
      <c r="R3116" t="str">
        <f t="shared" si="243"/>
        <v>spaces</v>
      </c>
      <c r="S3116">
        <f t="shared" si="244"/>
        <v>2014</v>
      </c>
    </row>
    <row r="3117" spans="1:19" ht="46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s="17">
        <f t="shared" si="240"/>
        <v>0.03</v>
      </c>
      <c r="G3117" t="s">
        <v>8220</v>
      </c>
      <c r="H3117" t="s">
        <v>8234</v>
      </c>
      <c r="I3117" t="s">
        <v>8254</v>
      </c>
      <c r="J3117">
        <v>1465123427</v>
      </c>
      <c r="K3117" s="10">
        <v>1462531427</v>
      </c>
      <c r="L3117" s="15">
        <f t="shared" si="241"/>
        <v>42496.447071759263</v>
      </c>
      <c r="M3117" t="b">
        <v>0</v>
      </c>
      <c r="N3117">
        <v>1</v>
      </c>
      <c r="O3117" t="b">
        <v>0</v>
      </c>
      <c r="P3117" t="s">
        <v>8301</v>
      </c>
      <c r="Q3117" t="str">
        <f t="shared" si="242"/>
        <v>theater</v>
      </c>
      <c r="R3117" t="str">
        <f t="shared" si="243"/>
        <v>spaces</v>
      </c>
      <c r="S3117">
        <f t="shared" si="244"/>
        <v>2016</v>
      </c>
    </row>
    <row r="3118" spans="1:19" ht="46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s="17">
        <f t="shared" si="240"/>
        <v>0.57333333333333336</v>
      </c>
      <c r="G3118" t="s">
        <v>8220</v>
      </c>
      <c r="H3118" t="s">
        <v>8223</v>
      </c>
      <c r="I3118" t="s">
        <v>8245</v>
      </c>
      <c r="J3118">
        <v>1427890925</v>
      </c>
      <c r="K3118" s="10">
        <v>1426681325</v>
      </c>
      <c r="L3118" s="15">
        <f t="shared" si="241"/>
        <v>42081.515335648146</v>
      </c>
      <c r="M3118" t="b">
        <v>0</v>
      </c>
      <c r="N3118">
        <v>10</v>
      </c>
      <c r="O3118" t="b">
        <v>0</v>
      </c>
      <c r="P3118" t="s">
        <v>8301</v>
      </c>
      <c r="Q3118" t="str">
        <f t="shared" si="242"/>
        <v>theater</v>
      </c>
      <c r="R3118" t="str">
        <f t="shared" si="243"/>
        <v>spaces</v>
      </c>
      <c r="S3118">
        <f t="shared" si="244"/>
        <v>2015</v>
      </c>
    </row>
    <row r="3119" spans="1:19" ht="46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s="17">
        <f t="shared" si="240"/>
        <v>1E-3</v>
      </c>
      <c r="G3119" t="s">
        <v>8220</v>
      </c>
      <c r="H3119" t="s">
        <v>8224</v>
      </c>
      <c r="I3119" t="s">
        <v>8246</v>
      </c>
      <c r="J3119">
        <v>1464354720</v>
      </c>
      <c r="K3119" s="10">
        <v>1463648360</v>
      </c>
      <c r="L3119" s="15">
        <f t="shared" si="241"/>
        <v>42509.374537037038</v>
      </c>
      <c r="M3119" t="b">
        <v>0</v>
      </c>
      <c r="N3119">
        <v>1</v>
      </c>
      <c r="O3119" t="b">
        <v>0</v>
      </c>
      <c r="P3119" t="s">
        <v>8301</v>
      </c>
      <c r="Q3119" t="str">
        <f t="shared" si="242"/>
        <v>theater</v>
      </c>
      <c r="R3119" t="str">
        <f t="shared" si="243"/>
        <v>spaces</v>
      </c>
      <c r="S3119">
        <f t="shared" si="244"/>
        <v>2016</v>
      </c>
    </row>
    <row r="3120" spans="1:19" ht="3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s="17">
        <f t="shared" si="240"/>
        <v>3.0999999999999999E-3</v>
      </c>
      <c r="G3120" t="s">
        <v>8220</v>
      </c>
      <c r="H3120" t="s">
        <v>8234</v>
      </c>
      <c r="I3120" t="s">
        <v>8254</v>
      </c>
      <c r="J3120">
        <v>1467473723</v>
      </c>
      <c r="K3120" s="10">
        <v>1465832123</v>
      </c>
      <c r="L3120" s="15">
        <f t="shared" si="241"/>
        <v>42534.649571759262</v>
      </c>
      <c r="M3120" t="b">
        <v>0</v>
      </c>
      <c r="N3120">
        <v>2</v>
      </c>
      <c r="O3120" t="b">
        <v>0</v>
      </c>
      <c r="P3120" t="s">
        <v>8301</v>
      </c>
      <c r="Q3120" t="str">
        <f t="shared" si="242"/>
        <v>theater</v>
      </c>
      <c r="R3120" t="str">
        <f t="shared" si="243"/>
        <v>spaces</v>
      </c>
      <c r="S3120">
        <f t="shared" si="244"/>
        <v>2016</v>
      </c>
    </row>
    <row r="3121" spans="1:19" ht="46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s="17">
        <f t="shared" si="240"/>
        <v>5.0000000000000001E-4</v>
      </c>
      <c r="G3121" t="s">
        <v>8220</v>
      </c>
      <c r="H3121" t="s">
        <v>8223</v>
      </c>
      <c r="I3121" t="s">
        <v>8245</v>
      </c>
      <c r="J3121">
        <v>1427414732</v>
      </c>
      <c r="K3121" s="10">
        <v>1424826332</v>
      </c>
      <c r="L3121" s="15">
        <f t="shared" si="241"/>
        <v>42060.04550925926</v>
      </c>
      <c r="M3121" t="b">
        <v>0</v>
      </c>
      <c r="N3121">
        <v>1</v>
      </c>
      <c r="O3121" t="b">
        <v>0</v>
      </c>
      <c r="P3121" t="s">
        <v>8301</v>
      </c>
      <c r="Q3121" t="str">
        <f t="shared" si="242"/>
        <v>theater</v>
      </c>
      <c r="R3121" t="str">
        <f t="shared" si="243"/>
        <v>spaces</v>
      </c>
      <c r="S3121">
        <f t="shared" si="244"/>
        <v>2015</v>
      </c>
    </row>
    <row r="3122" spans="1:19" ht="3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s="17">
        <f t="shared" si="240"/>
        <v>9.8461538461538464E-5</v>
      </c>
      <c r="G3122" t="s">
        <v>8220</v>
      </c>
      <c r="H3122" t="s">
        <v>8232</v>
      </c>
      <c r="I3122" t="s">
        <v>8248</v>
      </c>
      <c r="J3122">
        <v>1462484196</v>
      </c>
      <c r="K3122" s="10">
        <v>1457303796</v>
      </c>
      <c r="L3122" s="15">
        <f t="shared" si="241"/>
        <v>42435.942083333328</v>
      </c>
      <c r="M3122" t="b">
        <v>0</v>
      </c>
      <c r="N3122">
        <v>10</v>
      </c>
      <c r="O3122" t="b">
        <v>0</v>
      </c>
      <c r="P3122" t="s">
        <v>8301</v>
      </c>
      <c r="Q3122" t="str">
        <f t="shared" si="242"/>
        <v>theater</v>
      </c>
      <c r="R3122" t="str">
        <f t="shared" si="243"/>
        <v>spaces</v>
      </c>
      <c r="S3122">
        <f t="shared" si="244"/>
        <v>2016</v>
      </c>
    </row>
    <row r="3123" spans="1:19" ht="3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s="17">
        <f t="shared" si="240"/>
        <v>6.6666666666666671E-3</v>
      </c>
      <c r="G3123" t="s">
        <v>8219</v>
      </c>
      <c r="H3123" t="s">
        <v>8228</v>
      </c>
      <c r="I3123" t="s">
        <v>8250</v>
      </c>
      <c r="J3123">
        <v>1411748335</v>
      </c>
      <c r="K3123" s="10">
        <v>1406564335</v>
      </c>
      <c r="L3123" s="15">
        <f t="shared" si="241"/>
        <v>41848.679803240739</v>
      </c>
      <c r="M3123" t="b">
        <v>0</v>
      </c>
      <c r="N3123">
        <v>1</v>
      </c>
      <c r="O3123" t="b">
        <v>0</v>
      </c>
      <c r="P3123" t="s">
        <v>8301</v>
      </c>
      <c r="Q3123" t="str">
        <f t="shared" si="242"/>
        <v>theater</v>
      </c>
      <c r="R3123" t="str">
        <f t="shared" si="243"/>
        <v>spaces</v>
      </c>
      <c r="S3123">
        <f t="shared" si="244"/>
        <v>2014</v>
      </c>
    </row>
    <row r="3124" spans="1:19" ht="16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s="17">
        <f t="shared" si="240"/>
        <v>0.58291457286432158</v>
      </c>
      <c r="G3124" t="s">
        <v>8219</v>
      </c>
      <c r="H3124" t="s">
        <v>8223</v>
      </c>
      <c r="I3124" t="s">
        <v>8245</v>
      </c>
      <c r="J3124">
        <v>1478733732</v>
      </c>
      <c r="K3124" s="10">
        <v>1478298132</v>
      </c>
      <c r="L3124" s="15">
        <f t="shared" si="241"/>
        <v>42678.932083333333</v>
      </c>
      <c r="M3124" t="b">
        <v>0</v>
      </c>
      <c r="N3124">
        <v>2</v>
      </c>
      <c r="O3124" t="b">
        <v>0</v>
      </c>
      <c r="P3124" t="s">
        <v>8301</v>
      </c>
      <c r="Q3124" t="str">
        <f t="shared" si="242"/>
        <v>theater</v>
      </c>
      <c r="R3124" t="str">
        <f t="shared" si="243"/>
        <v>spaces</v>
      </c>
      <c r="S3124">
        <f t="shared" si="244"/>
        <v>2016</v>
      </c>
    </row>
    <row r="3125" spans="1:19" ht="46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s="17">
        <f t="shared" si="240"/>
        <v>0.68153600000000003</v>
      </c>
      <c r="G3125" t="s">
        <v>8219</v>
      </c>
      <c r="H3125" t="s">
        <v>8223</v>
      </c>
      <c r="I3125" t="s">
        <v>8245</v>
      </c>
      <c r="J3125">
        <v>1468108198</v>
      </c>
      <c r="K3125" s="10">
        <v>1465516198</v>
      </c>
      <c r="L3125" s="15">
        <f t="shared" si="241"/>
        <v>42530.993032407408</v>
      </c>
      <c r="M3125" t="b">
        <v>0</v>
      </c>
      <c r="N3125">
        <v>348</v>
      </c>
      <c r="O3125" t="b">
        <v>0</v>
      </c>
      <c r="P3125" t="s">
        <v>8301</v>
      </c>
      <c r="Q3125" t="str">
        <f t="shared" si="242"/>
        <v>theater</v>
      </c>
      <c r="R3125" t="str">
        <f t="shared" si="243"/>
        <v>spaces</v>
      </c>
      <c r="S3125">
        <f t="shared" si="244"/>
        <v>2016</v>
      </c>
    </row>
    <row r="3126" spans="1:19" ht="3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s="17">
        <f t="shared" si="240"/>
        <v>3.2499999999999997E-5</v>
      </c>
      <c r="G3126" t="s">
        <v>8219</v>
      </c>
      <c r="H3126" t="s">
        <v>8223</v>
      </c>
      <c r="I3126" t="s">
        <v>8245</v>
      </c>
      <c r="J3126">
        <v>1422902601</v>
      </c>
      <c r="K3126" s="10">
        <v>1417718601</v>
      </c>
      <c r="L3126" s="15">
        <f t="shared" si="241"/>
        <v>41977.780104166668</v>
      </c>
      <c r="M3126" t="b">
        <v>0</v>
      </c>
      <c r="N3126">
        <v>4</v>
      </c>
      <c r="O3126" t="b">
        <v>0</v>
      </c>
      <c r="P3126" t="s">
        <v>8301</v>
      </c>
      <c r="Q3126" t="str">
        <f t="shared" si="242"/>
        <v>theater</v>
      </c>
      <c r="R3126" t="str">
        <f t="shared" si="243"/>
        <v>spaces</v>
      </c>
      <c r="S3126">
        <f t="shared" si="244"/>
        <v>2014</v>
      </c>
    </row>
    <row r="3127" spans="1:19" ht="16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s="17">
        <f t="shared" si="240"/>
        <v>0</v>
      </c>
      <c r="G3127" t="s">
        <v>8219</v>
      </c>
      <c r="H3127" t="s">
        <v>8223</v>
      </c>
      <c r="I3127" t="s">
        <v>8245</v>
      </c>
      <c r="J3127">
        <v>1452142672</v>
      </c>
      <c r="K3127" s="10">
        <v>1449550672</v>
      </c>
      <c r="L3127" s="15">
        <f t="shared" si="241"/>
        <v>42346.20685185185</v>
      </c>
      <c r="M3127" t="b">
        <v>0</v>
      </c>
      <c r="N3127">
        <v>0</v>
      </c>
      <c r="O3127" t="b">
        <v>0</v>
      </c>
      <c r="P3127" t="s">
        <v>8301</v>
      </c>
      <c r="Q3127" t="str">
        <f t="shared" si="242"/>
        <v>theater</v>
      </c>
      <c r="R3127" t="str">
        <f t="shared" si="243"/>
        <v>spaces</v>
      </c>
      <c r="S3127">
        <f t="shared" si="244"/>
        <v>2015</v>
      </c>
    </row>
    <row r="3128" spans="1:19" ht="76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s="17">
        <f t="shared" si="240"/>
        <v>4.1599999999999998E-2</v>
      </c>
      <c r="G3128" t="s">
        <v>8219</v>
      </c>
      <c r="H3128" t="s">
        <v>8223</v>
      </c>
      <c r="I3128" t="s">
        <v>8245</v>
      </c>
      <c r="J3128">
        <v>1459121162</v>
      </c>
      <c r="K3128" s="10">
        <v>1456532762</v>
      </c>
      <c r="L3128" s="15">
        <f t="shared" si="241"/>
        <v>42427.018078703702</v>
      </c>
      <c r="M3128" t="b">
        <v>0</v>
      </c>
      <c r="N3128">
        <v>17</v>
      </c>
      <c r="O3128" t="b">
        <v>0</v>
      </c>
      <c r="P3128" t="s">
        <v>8301</v>
      </c>
      <c r="Q3128" t="str">
        <f t="shared" si="242"/>
        <v>theater</v>
      </c>
      <c r="R3128" t="str">
        <f t="shared" si="243"/>
        <v>spaces</v>
      </c>
      <c r="S3128">
        <f t="shared" si="244"/>
        <v>2016</v>
      </c>
    </row>
    <row r="3129" spans="1:19" ht="46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s="17">
        <f t="shared" si="240"/>
        <v>0</v>
      </c>
      <c r="G3129" t="s">
        <v>8219</v>
      </c>
      <c r="H3129" t="s">
        <v>8223</v>
      </c>
      <c r="I3129" t="s">
        <v>8245</v>
      </c>
      <c r="J3129">
        <v>1425242029</v>
      </c>
      <c r="K3129" s="10">
        <v>1422650029</v>
      </c>
      <c r="L3129" s="15">
        <f t="shared" si="241"/>
        <v>42034.856817129628</v>
      </c>
      <c r="M3129" t="b">
        <v>0</v>
      </c>
      <c r="N3129">
        <v>0</v>
      </c>
      <c r="O3129" t="b">
        <v>0</v>
      </c>
      <c r="P3129" t="s">
        <v>8301</v>
      </c>
      <c r="Q3129" t="str">
        <f t="shared" si="242"/>
        <v>theater</v>
      </c>
      <c r="R3129" t="str">
        <f t="shared" si="243"/>
        <v>spaces</v>
      </c>
      <c r="S3129">
        <f t="shared" si="244"/>
        <v>2015</v>
      </c>
    </row>
    <row r="3130" spans="1:19" ht="46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s="17">
        <f t="shared" si="240"/>
        <v>1.0860666666666667</v>
      </c>
      <c r="G3130" t="s">
        <v>8221</v>
      </c>
      <c r="H3130" t="s">
        <v>8223</v>
      </c>
      <c r="I3130" t="s">
        <v>8245</v>
      </c>
      <c r="J3130">
        <v>1489690141</v>
      </c>
      <c r="K3130" s="10">
        <v>1487101741</v>
      </c>
      <c r="L3130" s="15">
        <f t="shared" si="241"/>
        <v>42780.825706018513</v>
      </c>
      <c r="M3130" t="b">
        <v>0</v>
      </c>
      <c r="N3130">
        <v>117</v>
      </c>
      <c r="O3130" t="b">
        <v>0</v>
      </c>
      <c r="P3130" t="s">
        <v>8269</v>
      </c>
      <c r="Q3130" t="str">
        <f t="shared" si="242"/>
        <v>theater</v>
      </c>
      <c r="R3130" t="str">
        <f t="shared" si="243"/>
        <v>plays</v>
      </c>
      <c r="S3130">
        <f t="shared" si="244"/>
        <v>2017</v>
      </c>
    </row>
    <row r="3131" spans="1:19" ht="46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s="17">
        <f t="shared" si="240"/>
        <v>8.0000000000000002E-3</v>
      </c>
      <c r="G3131" t="s">
        <v>8221</v>
      </c>
      <c r="H3131" t="s">
        <v>8223</v>
      </c>
      <c r="I3131" t="s">
        <v>8245</v>
      </c>
      <c r="J3131">
        <v>1492542819</v>
      </c>
      <c r="K3131" s="10">
        <v>1489090419</v>
      </c>
      <c r="L3131" s="15">
        <f t="shared" si="241"/>
        <v>42803.842812499999</v>
      </c>
      <c r="M3131" t="b">
        <v>0</v>
      </c>
      <c r="N3131">
        <v>1</v>
      </c>
      <c r="O3131" t="b">
        <v>0</v>
      </c>
      <c r="P3131" t="s">
        <v>8269</v>
      </c>
      <c r="Q3131" t="str">
        <f t="shared" si="242"/>
        <v>theater</v>
      </c>
      <c r="R3131" t="str">
        <f t="shared" si="243"/>
        <v>plays</v>
      </c>
      <c r="S3131">
        <f t="shared" si="244"/>
        <v>2017</v>
      </c>
    </row>
    <row r="3132" spans="1:19" ht="3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s="17">
        <f t="shared" si="240"/>
        <v>3.7499999999999999E-2</v>
      </c>
      <c r="G3132" t="s">
        <v>8221</v>
      </c>
      <c r="H3132" t="s">
        <v>8223</v>
      </c>
      <c r="I3132" t="s">
        <v>8245</v>
      </c>
      <c r="J3132">
        <v>1492145940</v>
      </c>
      <c r="K3132" s="10">
        <v>1489504916</v>
      </c>
      <c r="L3132" s="15">
        <f t="shared" si="241"/>
        <v>42808.640231481477</v>
      </c>
      <c r="M3132" t="b">
        <v>0</v>
      </c>
      <c r="N3132">
        <v>4</v>
      </c>
      <c r="O3132" t="b">
        <v>0</v>
      </c>
      <c r="P3132" t="s">
        <v>8269</v>
      </c>
      <c r="Q3132" t="str">
        <f t="shared" si="242"/>
        <v>theater</v>
      </c>
      <c r="R3132" t="str">
        <f t="shared" si="243"/>
        <v>plays</v>
      </c>
      <c r="S3132">
        <f t="shared" si="244"/>
        <v>2017</v>
      </c>
    </row>
    <row r="3133" spans="1:19" ht="3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s="17">
        <f t="shared" si="240"/>
        <v>0.15731707317073171</v>
      </c>
      <c r="G3133" t="s">
        <v>8221</v>
      </c>
      <c r="H3133" t="s">
        <v>8223</v>
      </c>
      <c r="I3133" t="s">
        <v>8245</v>
      </c>
      <c r="J3133">
        <v>1491656045</v>
      </c>
      <c r="K3133" s="10">
        <v>1489067645</v>
      </c>
      <c r="L3133" s="15">
        <f t="shared" si="241"/>
        <v>42803.579224537039</v>
      </c>
      <c r="M3133" t="b">
        <v>0</v>
      </c>
      <c r="N3133">
        <v>12</v>
      </c>
      <c r="O3133" t="b">
        <v>0</v>
      </c>
      <c r="P3133" t="s">
        <v>8269</v>
      </c>
      <c r="Q3133" t="str">
        <f t="shared" si="242"/>
        <v>theater</v>
      </c>
      <c r="R3133" t="str">
        <f t="shared" si="243"/>
        <v>plays</v>
      </c>
      <c r="S3133">
        <f t="shared" si="244"/>
        <v>2017</v>
      </c>
    </row>
    <row r="3134" spans="1:19" ht="3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s="17">
        <f t="shared" si="240"/>
        <v>3.3333333333333332E-4</v>
      </c>
      <c r="G3134" t="s">
        <v>8221</v>
      </c>
      <c r="H3134" t="s">
        <v>8223</v>
      </c>
      <c r="I3134" t="s">
        <v>8245</v>
      </c>
      <c r="J3134">
        <v>1492759460</v>
      </c>
      <c r="K3134" s="10">
        <v>1487579060</v>
      </c>
      <c r="L3134" s="15">
        <f t="shared" si="241"/>
        <v>42786.350231481483</v>
      </c>
      <c r="M3134" t="b">
        <v>0</v>
      </c>
      <c r="N3134">
        <v>1</v>
      </c>
      <c r="O3134" t="b">
        <v>0</v>
      </c>
      <c r="P3134" t="s">
        <v>8269</v>
      </c>
      <c r="Q3134" t="str">
        <f t="shared" si="242"/>
        <v>theater</v>
      </c>
      <c r="R3134" t="str">
        <f t="shared" si="243"/>
        <v>plays</v>
      </c>
      <c r="S3134">
        <f t="shared" si="244"/>
        <v>2017</v>
      </c>
    </row>
    <row r="3135" spans="1:19" ht="46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s="17">
        <f t="shared" si="240"/>
        <v>1.08</v>
      </c>
      <c r="G3135" t="s">
        <v>8221</v>
      </c>
      <c r="H3135" t="s">
        <v>8224</v>
      </c>
      <c r="I3135" t="s">
        <v>8246</v>
      </c>
      <c r="J3135">
        <v>1490358834</v>
      </c>
      <c r="K3135" s="10">
        <v>1487770434</v>
      </c>
      <c r="L3135" s="15">
        <f t="shared" si="241"/>
        <v>42788.565208333333</v>
      </c>
      <c r="M3135" t="b">
        <v>0</v>
      </c>
      <c r="N3135">
        <v>16</v>
      </c>
      <c r="O3135" t="b">
        <v>0</v>
      </c>
      <c r="P3135" t="s">
        <v>8269</v>
      </c>
      <c r="Q3135" t="str">
        <f t="shared" si="242"/>
        <v>theater</v>
      </c>
      <c r="R3135" t="str">
        <f t="shared" si="243"/>
        <v>plays</v>
      </c>
      <c r="S3135">
        <f t="shared" si="244"/>
        <v>2017</v>
      </c>
    </row>
    <row r="3136" spans="1:19" ht="46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s="17">
        <f t="shared" si="240"/>
        <v>0.22500000000000001</v>
      </c>
      <c r="G3136" t="s">
        <v>8221</v>
      </c>
      <c r="H3136" t="s">
        <v>8224</v>
      </c>
      <c r="I3136" t="s">
        <v>8246</v>
      </c>
      <c r="J3136">
        <v>1490631419</v>
      </c>
      <c r="K3136" s="10">
        <v>1488820619</v>
      </c>
      <c r="L3136" s="15">
        <f t="shared" si="241"/>
        <v>42800.720127314809</v>
      </c>
      <c r="M3136" t="b">
        <v>0</v>
      </c>
      <c r="N3136">
        <v>12</v>
      </c>
      <c r="O3136" t="b">
        <v>0</v>
      </c>
      <c r="P3136" t="s">
        <v>8269</v>
      </c>
      <c r="Q3136" t="str">
        <f t="shared" si="242"/>
        <v>theater</v>
      </c>
      <c r="R3136" t="str">
        <f t="shared" si="243"/>
        <v>plays</v>
      </c>
      <c r="S3136">
        <f t="shared" si="244"/>
        <v>2017</v>
      </c>
    </row>
    <row r="3137" spans="1:19" ht="46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s="17">
        <f t="shared" si="240"/>
        <v>0.20849420849420849</v>
      </c>
      <c r="G3137" t="s">
        <v>8221</v>
      </c>
      <c r="H3137" t="s">
        <v>8223</v>
      </c>
      <c r="I3137" t="s">
        <v>8245</v>
      </c>
      <c r="J3137">
        <v>1491277121</v>
      </c>
      <c r="K3137" s="10">
        <v>1489376321</v>
      </c>
      <c r="L3137" s="15">
        <f t="shared" si="241"/>
        <v>42807.151863425926</v>
      </c>
      <c r="M3137" t="b">
        <v>0</v>
      </c>
      <c r="N3137">
        <v>7</v>
      </c>
      <c r="O3137" t="b">
        <v>0</v>
      </c>
      <c r="P3137" t="s">
        <v>8269</v>
      </c>
      <c r="Q3137" t="str">
        <f t="shared" si="242"/>
        <v>theater</v>
      </c>
      <c r="R3137" t="str">
        <f t="shared" si="243"/>
        <v>plays</v>
      </c>
      <c r="S3137">
        <f t="shared" si="244"/>
        <v>2017</v>
      </c>
    </row>
    <row r="3138" spans="1:19" ht="46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s="17">
        <f t="shared" si="240"/>
        <v>1.278</v>
      </c>
      <c r="G3138" t="s">
        <v>8221</v>
      </c>
      <c r="H3138" t="s">
        <v>8224</v>
      </c>
      <c r="I3138" t="s">
        <v>8246</v>
      </c>
      <c r="J3138">
        <v>1491001140</v>
      </c>
      <c r="K3138" s="10">
        <v>1487847954</v>
      </c>
      <c r="L3138" s="15">
        <f t="shared" si="241"/>
        <v>42789.462430555555</v>
      </c>
      <c r="M3138" t="b">
        <v>0</v>
      </c>
      <c r="N3138">
        <v>22</v>
      </c>
      <c r="O3138" t="b">
        <v>0</v>
      </c>
      <c r="P3138" t="s">
        <v>8269</v>
      </c>
      <c r="Q3138" t="str">
        <f t="shared" si="242"/>
        <v>theater</v>
      </c>
      <c r="R3138" t="str">
        <f t="shared" si="243"/>
        <v>plays</v>
      </c>
      <c r="S3138">
        <f t="shared" si="244"/>
        <v>2017</v>
      </c>
    </row>
    <row r="3139" spans="1:19" ht="3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s="17">
        <f t="shared" ref="F3139:F3202" si="245">E3139/D3139</f>
        <v>3.3333333333333333E-2</v>
      </c>
      <c r="G3139" t="s">
        <v>8221</v>
      </c>
      <c r="H3139" t="s">
        <v>8223</v>
      </c>
      <c r="I3139" t="s">
        <v>8245</v>
      </c>
      <c r="J3139">
        <v>1493838720</v>
      </c>
      <c r="K3139" s="10">
        <v>1489439669</v>
      </c>
      <c r="L3139" s="15">
        <f t="shared" ref="L3139:L3202" si="246">(K3139/86400)+ DATE(1970,1,1)</f>
        <v>42807.885057870371</v>
      </c>
      <c r="M3139" t="b">
        <v>0</v>
      </c>
      <c r="N3139">
        <v>1</v>
      </c>
      <c r="O3139" t="b">
        <v>0</v>
      </c>
      <c r="P3139" t="s">
        <v>8269</v>
      </c>
      <c r="Q3139" t="str">
        <f t="shared" ref="Q3139:Q3202" si="247">LEFT(P3139, SEARCH("/",P3139)-1)</f>
        <v>theater</v>
      </c>
      <c r="R3139" t="str">
        <f t="shared" ref="R3139:R3202" si="248">RIGHT(P3139,LEN(P3139)-FIND("/",P3139))</f>
        <v>plays</v>
      </c>
      <c r="S3139">
        <f t="shared" ref="S3139:S3202" si="249">YEAR(L3139)</f>
        <v>2017</v>
      </c>
    </row>
    <row r="3140" spans="1:19" ht="6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s="17">
        <f t="shared" si="245"/>
        <v>0</v>
      </c>
      <c r="G3140" t="s">
        <v>8221</v>
      </c>
      <c r="H3140" t="s">
        <v>8224</v>
      </c>
      <c r="I3140" t="s">
        <v>8246</v>
      </c>
      <c r="J3140">
        <v>1491233407</v>
      </c>
      <c r="K3140" s="10">
        <v>1489591807</v>
      </c>
      <c r="L3140" s="15">
        <f t="shared" si="246"/>
        <v>42809.645914351851</v>
      </c>
      <c r="M3140" t="b">
        <v>0</v>
      </c>
      <c r="N3140">
        <v>0</v>
      </c>
      <c r="O3140" t="b">
        <v>0</v>
      </c>
      <c r="P3140" t="s">
        <v>8269</v>
      </c>
      <c r="Q3140" t="str">
        <f t="shared" si="247"/>
        <v>theater</v>
      </c>
      <c r="R3140" t="str">
        <f t="shared" si="248"/>
        <v>plays</v>
      </c>
      <c r="S3140">
        <f t="shared" si="249"/>
        <v>2017</v>
      </c>
    </row>
    <row r="3141" spans="1:19" ht="46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s="17">
        <f t="shared" si="245"/>
        <v>5.3999999999999999E-2</v>
      </c>
      <c r="G3141" t="s">
        <v>8221</v>
      </c>
      <c r="H3141" t="s">
        <v>8237</v>
      </c>
      <c r="I3141" t="s">
        <v>8255</v>
      </c>
      <c r="J3141">
        <v>1490416380</v>
      </c>
      <c r="K3141" s="10">
        <v>1487485760</v>
      </c>
      <c r="L3141" s="15">
        <f t="shared" si="246"/>
        <v>42785.270370370374</v>
      </c>
      <c r="M3141" t="b">
        <v>0</v>
      </c>
      <c r="N3141">
        <v>6</v>
      </c>
      <c r="O3141" t="b">
        <v>0</v>
      </c>
      <c r="P3141" t="s">
        <v>8269</v>
      </c>
      <c r="Q3141" t="str">
        <f t="shared" si="247"/>
        <v>theater</v>
      </c>
      <c r="R3141" t="str">
        <f t="shared" si="248"/>
        <v>plays</v>
      </c>
      <c r="S3141">
        <f t="shared" si="249"/>
        <v>2017</v>
      </c>
    </row>
    <row r="3142" spans="1:19" ht="46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s="17">
        <f t="shared" si="245"/>
        <v>9.5999999999999992E-3</v>
      </c>
      <c r="G3142" t="s">
        <v>8221</v>
      </c>
      <c r="H3142" t="s">
        <v>8229</v>
      </c>
      <c r="I3142" t="s">
        <v>8248</v>
      </c>
      <c r="J3142">
        <v>1491581703</v>
      </c>
      <c r="K3142" s="10">
        <v>1488993303</v>
      </c>
      <c r="L3142" s="15">
        <f t="shared" si="246"/>
        <v>42802.718784722223</v>
      </c>
      <c r="M3142" t="b">
        <v>0</v>
      </c>
      <c r="N3142">
        <v>4</v>
      </c>
      <c r="O3142" t="b">
        <v>0</v>
      </c>
      <c r="P3142" t="s">
        <v>8269</v>
      </c>
      <c r="Q3142" t="str">
        <f t="shared" si="247"/>
        <v>theater</v>
      </c>
      <c r="R3142" t="str">
        <f t="shared" si="248"/>
        <v>plays</v>
      </c>
      <c r="S3142">
        <f t="shared" si="249"/>
        <v>2017</v>
      </c>
    </row>
    <row r="3143" spans="1:19" ht="6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s="17">
        <f t="shared" si="245"/>
        <v>0.51600000000000001</v>
      </c>
      <c r="G3143" t="s">
        <v>8221</v>
      </c>
      <c r="H3143" t="s">
        <v>8232</v>
      </c>
      <c r="I3143" t="s">
        <v>8248</v>
      </c>
      <c r="J3143">
        <v>1492372800</v>
      </c>
      <c r="K3143" s="10">
        <v>1488823488</v>
      </c>
      <c r="L3143" s="15">
        <f t="shared" si="246"/>
        <v>42800.753333333334</v>
      </c>
      <c r="M3143" t="b">
        <v>0</v>
      </c>
      <c r="N3143">
        <v>8</v>
      </c>
      <c r="O3143" t="b">
        <v>0</v>
      </c>
      <c r="P3143" t="s">
        <v>8269</v>
      </c>
      <c r="Q3143" t="str">
        <f t="shared" si="247"/>
        <v>theater</v>
      </c>
      <c r="R3143" t="str">
        <f t="shared" si="248"/>
        <v>plays</v>
      </c>
      <c r="S3143">
        <f t="shared" si="249"/>
        <v>2017</v>
      </c>
    </row>
    <row r="3144" spans="1:19" ht="46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s="17">
        <f t="shared" si="245"/>
        <v>1.6363636363636365E-2</v>
      </c>
      <c r="G3144" t="s">
        <v>8221</v>
      </c>
      <c r="H3144" t="s">
        <v>8224</v>
      </c>
      <c r="I3144" t="s">
        <v>8246</v>
      </c>
      <c r="J3144">
        <v>1489922339</v>
      </c>
      <c r="K3144" s="10">
        <v>1487333939</v>
      </c>
      <c r="L3144" s="15">
        <f t="shared" si="246"/>
        <v>42783.513182870374</v>
      </c>
      <c r="M3144" t="b">
        <v>0</v>
      </c>
      <c r="N3144">
        <v>3</v>
      </c>
      <c r="O3144" t="b">
        <v>0</v>
      </c>
      <c r="P3144" t="s">
        <v>8269</v>
      </c>
      <c r="Q3144" t="str">
        <f t="shared" si="247"/>
        <v>theater</v>
      </c>
      <c r="R3144" t="str">
        <f t="shared" si="248"/>
        <v>plays</v>
      </c>
      <c r="S3144">
        <f t="shared" si="249"/>
        <v>2017</v>
      </c>
    </row>
    <row r="3145" spans="1:19" ht="6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s="17">
        <f t="shared" si="245"/>
        <v>0</v>
      </c>
      <c r="G3145" t="s">
        <v>8221</v>
      </c>
      <c r="H3145" t="s">
        <v>8224</v>
      </c>
      <c r="I3145" t="s">
        <v>8246</v>
      </c>
      <c r="J3145">
        <v>1491726956</v>
      </c>
      <c r="K3145" s="10">
        <v>1489480556</v>
      </c>
      <c r="L3145" s="15">
        <f t="shared" si="246"/>
        <v>42808.358287037037</v>
      </c>
      <c r="M3145" t="b">
        <v>0</v>
      </c>
      <c r="N3145">
        <v>0</v>
      </c>
      <c r="O3145" t="b">
        <v>0</v>
      </c>
      <c r="P3145" t="s">
        <v>8269</v>
      </c>
      <c r="Q3145" t="str">
        <f t="shared" si="247"/>
        <v>theater</v>
      </c>
      <c r="R3145" t="str">
        <f t="shared" si="248"/>
        <v>plays</v>
      </c>
      <c r="S3145">
        <f t="shared" si="249"/>
        <v>2017</v>
      </c>
    </row>
    <row r="3146" spans="1:19" ht="46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s="17">
        <f t="shared" si="245"/>
        <v>0.754</v>
      </c>
      <c r="G3146" t="s">
        <v>8221</v>
      </c>
      <c r="H3146" t="s">
        <v>8223</v>
      </c>
      <c r="I3146" t="s">
        <v>8245</v>
      </c>
      <c r="J3146">
        <v>1489903200</v>
      </c>
      <c r="K3146" s="10">
        <v>1488459307</v>
      </c>
      <c r="L3146" s="15">
        <f t="shared" si="246"/>
        <v>42796.538275462968</v>
      </c>
      <c r="M3146" t="b">
        <v>0</v>
      </c>
      <c r="N3146">
        <v>30</v>
      </c>
      <c r="O3146" t="b">
        <v>0</v>
      </c>
      <c r="P3146" t="s">
        <v>8269</v>
      </c>
      <c r="Q3146" t="str">
        <f t="shared" si="247"/>
        <v>theater</v>
      </c>
      <c r="R3146" t="str">
        <f t="shared" si="248"/>
        <v>plays</v>
      </c>
      <c r="S3146">
        <f t="shared" si="249"/>
        <v>2017</v>
      </c>
    </row>
    <row r="3147" spans="1:19" ht="3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s="17">
        <f t="shared" si="245"/>
        <v>0</v>
      </c>
      <c r="G3147" t="s">
        <v>8221</v>
      </c>
      <c r="H3147" t="s">
        <v>8223</v>
      </c>
      <c r="I3147" t="s">
        <v>8245</v>
      </c>
      <c r="J3147">
        <v>1490659134</v>
      </c>
      <c r="K3147" s="10">
        <v>1485478734</v>
      </c>
      <c r="L3147" s="15">
        <f t="shared" si="246"/>
        <v>42762.040902777779</v>
      </c>
      <c r="M3147" t="b">
        <v>0</v>
      </c>
      <c r="N3147">
        <v>0</v>
      </c>
      <c r="O3147" t="b">
        <v>0</v>
      </c>
      <c r="P3147" t="s">
        <v>8269</v>
      </c>
      <c r="Q3147" t="str">
        <f t="shared" si="247"/>
        <v>theater</v>
      </c>
      <c r="R3147" t="str">
        <f t="shared" si="248"/>
        <v>plays</v>
      </c>
      <c r="S3147">
        <f t="shared" si="249"/>
        <v>2017</v>
      </c>
    </row>
    <row r="3148" spans="1:19" ht="3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s="17">
        <f t="shared" si="245"/>
        <v>0.105</v>
      </c>
      <c r="G3148" t="s">
        <v>8221</v>
      </c>
      <c r="H3148" t="s">
        <v>8237</v>
      </c>
      <c r="I3148" t="s">
        <v>8255</v>
      </c>
      <c r="J3148">
        <v>1492356166</v>
      </c>
      <c r="K3148" s="10">
        <v>1488471766</v>
      </c>
      <c r="L3148" s="15">
        <f t="shared" si="246"/>
        <v>42796.682476851856</v>
      </c>
      <c r="M3148" t="b">
        <v>0</v>
      </c>
      <c r="N3148">
        <v>12</v>
      </c>
      <c r="O3148" t="b">
        <v>0</v>
      </c>
      <c r="P3148" t="s">
        <v>8269</v>
      </c>
      <c r="Q3148" t="str">
        <f t="shared" si="247"/>
        <v>theater</v>
      </c>
      <c r="R3148" t="str">
        <f t="shared" si="248"/>
        <v>plays</v>
      </c>
      <c r="S3148">
        <f t="shared" si="249"/>
        <v>2017</v>
      </c>
    </row>
    <row r="3149" spans="1:19" ht="46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s="17">
        <f t="shared" si="245"/>
        <v>1.1752499999999999</v>
      </c>
      <c r="G3149" t="s">
        <v>8218</v>
      </c>
      <c r="H3149" t="s">
        <v>8223</v>
      </c>
      <c r="I3149" t="s">
        <v>8245</v>
      </c>
      <c r="J3149">
        <v>1415319355</v>
      </c>
      <c r="K3149" s="10">
        <v>1411859755</v>
      </c>
      <c r="L3149" s="15">
        <f t="shared" si="246"/>
        <v>41909.96938657407</v>
      </c>
      <c r="M3149" t="b">
        <v>1</v>
      </c>
      <c r="N3149">
        <v>213</v>
      </c>
      <c r="O3149" t="b">
        <v>1</v>
      </c>
      <c r="P3149" t="s">
        <v>8269</v>
      </c>
      <c r="Q3149" t="str">
        <f t="shared" si="247"/>
        <v>theater</v>
      </c>
      <c r="R3149" t="str">
        <f t="shared" si="248"/>
        <v>plays</v>
      </c>
      <c r="S3149">
        <f t="shared" si="249"/>
        <v>2014</v>
      </c>
    </row>
    <row r="3150" spans="1:19" ht="3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s="17">
        <f t="shared" si="245"/>
        <v>1.3116666666666668</v>
      </c>
      <c r="G3150" t="s">
        <v>8218</v>
      </c>
      <c r="H3150" t="s">
        <v>8223</v>
      </c>
      <c r="I3150" t="s">
        <v>8245</v>
      </c>
      <c r="J3150">
        <v>1412136000</v>
      </c>
      <c r="K3150" s="10">
        <v>1410278284</v>
      </c>
      <c r="L3150" s="15">
        <f t="shared" si="246"/>
        <v>41891.665324074071</v>
      </c>
      <c r="M3150" t="b">
        <v>1</v>
      </c>
      <c r="N3150">
        <v>57</v>
      </c>
      <c r="O3150" t="b">
        <v>1</v>
      </c>
      <c r="P3150" t="s">
        <v>8269</v>
      </c>
      <c r="Q3150" t="str">
        <f t="shared" si="247"/>
        <v>theater</v>
      </c>
      <c r="R3150" t="str">
        <f t="shared" si="248"/>
        <v>plays</v>
      </c>
      <c r="S3150">
        <f t="shared" si="249"/>
        <v>2014</v>
      </c>
    </row>
    <row r="3151" spans="1:19" ht="46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s="17">
        <f t="shared" si="245"/>
        <v>1.04</v>
      </c>
      <c r="G3151" t="s">
        <v>8218</v>
      </c>
      <c r="H3151" t="s">
        <v>8223</v>
      </c>
      <c r="I3151" t="s">
        <v>8245</v>
      </c>
      <c r="J3151">
        <v>1354845600</v>
      </c>
      <c r="K3151" s="10">
        <v>1352766300</v>
      </c>
      <c r="L3151" s="15">
        <f t="shared" si="246"/>
        <v>41226.017361111109</v>
      </c>
      <c r="M3151" t="b">
        <v>1</v>
      </c>
      <c r="N3151">
        <v>25</v>
      </c>
      <c r="O3151" t="b">
        <v>1</v>
      </c>
      <c r="P3151" t="s">
        <v>8269</v>
      </c>
      <c r="Q3151" t="str">
        <f t="shared" si="247"/>
        <v>theater</v>
      </c>
      <c r="R3151" t="str">
        <f t="shared" si="248"/>
        <v>plays</v>
      </c>
      <c r="S3151">
        <f t="shared" si="249"/>
        <v>2012</v>
      </c>
    </row>
    <row r="3152" spans="1:19" ht="6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s="17">
        <f t="shared" si="245"/>
        <v>1.01</v>
      </c>
      <c r="G3152" t="s">
        <v>8218</v>
      </c>
      <c r="H3152" t="s">
        <v>8223</v>
      </c>
      <c r="I3152" t="s">
        <v>8245</v>
      </c>
      <c r="J3152">
        <v>1295928000</v>
      </c>
      <c r="K3152" s="10">
        <v>1288160403</v>
      </c>
      <c r="L3152" s="15">
        <f t="shared" si="246"/>
        <v>40478.263923611114</v>
      </c>
      <c r="M3152" t="b">
        <v>1</v>
      </c>
      <c r="N3152">
        <v>104</v>
      </c>
      <c r="O3152" t="b">
        <v>1</v>
      </c>
      <c r="P3152" t="s">
        <v>8269</v>
      </c>
      <c r="Q3152" t="str">
        <f t="shared" si="247"/>
        <v>theater</v>
      </c>
      <c r="R3152" t="str">
        <f t="shared" si="248"/>
        <v>plays</v>
      </c>
      <c r="S3152">
        <f t="shared" si="249"/>
        <v>2010</v>
      </c>
    </row>
    <row r="3153" spans="1:19" ht="3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s="17">
        <f t="shared" si="245"/>
        <v>1.004</v>
      </c>
      <c r="G3153" t="s">
        <v>8218</v>
      </c>
      <c r="H3153" t="s">
        <v>8223</v>
      </c>
      <c r="I3153" t="s">
        <v>8245</v>
      </c>
      <c r="J3153">
        <v>1410379774</v>
      </c>
      <c r="K3153" s="10">
        <v>1407787774</v>
      </c>
      <c r="L3153" s="15">
        <f t="shared" si="246"/>
        <v>41862.83997685185</v>
      </c>
      <c r="M3153" t="b">
        <v>1</v>
      </c>
      <c r="N3153">
        <v>34</v>
      </c>
      <c r="O3153" t="b">
        <v>1</v>
      </c>
      <c r="P3153" t="s">
        <v>8269</v>
      </c>
      <c r="Q3153" t="str">
        <f t="shared" si="247"/>
        <v>theater</v>
      </c>
      <c r="R3153" t="str">
        <f t="shared" si="248"/>
        <v>plays</v>
      </c>
      <c r="S3153">
        <f t="shared" si="249"/>
        <v>2014</v>
      </c>
    </row>
    <row r="3154" spans="1:19" ht="46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s="17">
        <f t="shared" si="245"/>
        <v>1.0595454545454546</v>
      </c>
      <c r="G3154" t="s">
        <v>8218</v>
      </c>
      <c r="H3154" t="s">
        <v>8224</v>
      </c>
      <c r="I3154" t="s">
        <v>8246</v>
      </c>
      <c r="J3154">
        <v>1383425367</v>
      </c>
      <c r="K3154" s="10">
        <v>1380833367</v>
      </c>
      <c r="L3154" s="15">
        <f t="shared" si="246"/>
        <v>41550.867673611108</v>
      </c>
      <c r="M3154" t="b">
        <v>1</v>
      </c>
      <c r="N3154">
        <v>67</v>
      </c>
      <c r="O3154" t="b">
        <v>1</v>
      </c>
      <c r="P3154" t="s">
        <v>8269</v>
      </c>
      <c r="Q3154" t="str">
        <f t="shared" si="247"/>
        <v>theater</v>
      </c>
      <c r="R3154" t="str">
        <f t="shared" si="248"/>
        <v>plays</v>
      </c>
      <c r="S3154">
        <f t="shared" si="249"/>
        <v>2013</v>
      </c>
    </row>
    <row r="3155" spans="1:19" ht="46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s="17">
        <f t="shared" si="245"/>
        <v>3.3558333333333334</v>
      </c>
      <c r="G3155" t="s">
        <v>8218</v>
      </c>
      <c r="H3155" t="s">
        <v>8223</v>
      </c>
      <c r="I3155" t="s">
        <v>8245</v>
      </c>
      <c r="J3155">
        <v>1304225940</v>
      </c>
      <c r="K3155" s="10">
        <v>1301542937</v>
      </c>
      <c r="L3155" s="15">
        <f t="shared" si="246"/>
        <v>40633.154363425929</v>
      </c>
      <c r="M3155" t="b">
        <v>1</v>
      </c>
      <c r="N3155">
        <v>241</v>
      </c>
      <c r="O3155" t="b">
        <v>1</v>
      </c>
      <c r="P3155" t="s">
        <v>8269</v>
      </c>
      <c r="Q3155" t="str">
        <f t="shared" si="247"/>
        <v>theater</v>
      </c>
      <c r="R3155" t="str">
        <f t="shared" si="248"/>
        <v>plays</v>
      </c>
      <c r="S3155">
        <f t="shared" si="249"/>
        <v>2011</v>
      </c>
    </row>
    <row r="3156" spans="1:19" ht="46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s="17">
        <f t="shared" si="245"/>
        <v>1.1292857142857142</v>
      </c>
      <c r="G3156" t="s">
        <v>8218</v>
      </c>
      <c r="H3156" t="s">
        <v>8223</v>
      </c>
      <c r="I3156" t="s">
        <v>8245</v>
      </c>
      <c r="J3156">
        <v>1333310458</v>
      </c>
      <c r="K3156" s="10">
        <v>1330722058</v>
      </c>
      <c r="L3156" s="15">
        <f t="shared" si="246"/>
        <v>40970.875671296293</v>
      </c>
      <c r="M3156" t="b">
        <v>1</v>
      </c>
      <c r="N3156">
        <v>123</v>
      </c>
      <c r="O3156" t="b">
        <v>1</v>
      </c>
      <c r="P3156" t="s">
        <v>8269</v>
      </c>
      <c r="Q3156" t="str">
        <f t="shared" si="247"/>
        <v>theater</v>
      </c>
      <c r="R3156" t="str">
        <f t="shared" si="248"/>
        <v>plays</v>
      </c>
      <c r="S3156">
        <f t="shared" si="249"/>
        <v>2012</v>
      </c>
    </row>
    <row r="3157" spans="1:19" ht="46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s="17">
        <f t="shared" si="245"/>
        <v>1.885046</v>
      </c>
      <c r="G3157" t="s">
        <v>8218</v>
      </c>
      <c r="H3157" t="s">
        <v>8224</v>
      </c>
      <c r="I3157" t="s">
        <v>8246</v>
      </c>
      <c r="J3157">
        <v>1356004725</v>
      </c>
      <c r="K3157" s="10">
        <v>1353412725</v>
      </c>
      <c r="L3157" s="15">
        <f t="shared" si="246"/>
        <v>41233.499131944445</v>
      </c>
      <c r="M3157" t="b">
        <v>1</v>
      </c>
      <c r="N3157">
        <v>302</v>
      </c>
      <c r="O3157" t="b">
        <v>1</v>
      </c>
      <c r="P3157" t="s">
        <v>8269</v>
      </c>
      <c r="Q3157" t="str">
        <f t="shared" si="247"/>
        <v>theater</v>
      </c>
      <c r="R3157" t="str">
        <f t="shared" si="248"/>
        <v>plays</v>
      </c>
      <c r="S3157">
        <f t="shared" si="249"/>
        <v>2012</v>
      </c>
    </row>
    <row r="3158" spans="1:19" ht="46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s="17">
        <f t="shared" si="245"/>
        <v>1.0181818181818181</v>
      </c>
      <c r="G3158" t="s">
        <v>8218</v>
      </c>
      <c r="H3158" t="s">
        <v>8223</v>
      </c>
      <c r="I3158" t="s">
        <v>8245</v>
      </c>
      <c r="J3158">
        <v>1338591144</v>
      </c>
      <c r="K3158" s="10">
        <v>1335567144</v>
      </c>
      <c r="L3158" s="15">
        <f t="shared" si="246"/>
        <v>41026.953055555554</v>
      </c>
      <c r="M3158" t="b">
        <v>1</v>
      </c>
      <c r="N3158">
        <v>89</v>
      </c>
      <c r="O3158" t="b">
        <v>1</v>
      </c>
      <c r="P3158" t="s">
        <v>8269</v>
      </c>
      <c r="Q3158" t="str">
        <f t="shared" si="247"/>
        <v>theater</v>
      </c>
      <c r="R3158" t="str">
        <f t="shared" si="248"/>
        <v>plays</v>
      </c>
      <c r="S3158">
        <f t="shared" si="249"/>
        <v>2012</v>
      </c>
    </row>
    <row r="3159" spans="1:19" ht="3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s="17">
        <f t="shared" si="245"/>
        <v>1.01</v>
      </c>
      <c r="G3159" t="s">
        <v>8218</v>
      </c>
      <c r="H3159" t="s">
        <v>8223</v>
      </c>
      <c r="I3159" t="s">
        <v>8245</v>
      </c>
      <c r="J3159">
        <v>1405746000</v>
      </c>
      <c r="K3159" s="10">
        <v>1404932105</v>
      </c>
      <c r="L3159" s="15">
        <f t="shared" si="246"/>
        <v>41829.788252314815</v>
      </c>
      <c r="M3159" t="b">
        <v>1</v>
      </c>
      <c r="N3159">
        <v>41</v>
      </c>
      <c r="O3159" t="b">
        <v>1</v>
      </c>
      <c r="P3159" t="s">
        <v>8269</v>
      </c>
      <c r="Q3159" t="str">
        <f t="shared" si="247"/>
        <v>theater</v>
      </c>
      <c r="R3159" t="str">
        <f t="shared" si="248"/>
        <v>plays</v>
      </c>
      <c r="S3159">
        <f t="shared" si="249"/>
        <v>2014</v>
      </c>
    </row>
    <row r="3160" spans="1:19" ht="3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s="17">
        <f t="shared" si="245"/>
        <v>1.1399999999999999</v>
      </c>
      <c r="G3160" t="s">
        <v>8218</v>
      </c>
      <c r="H3160" t="s">
        <v>8223</v>
      </c>
      <c r="I3160" t="s">
        <v>8245</v>
      </c>
      <c r="J3160">
        <v>1374523752</v>
      </c>
      <c r="K3160" s="10">
        <v>1371931752</v>
      </c>
      <c r="L3160" s="15">
        <f t="shared" si="246"/>
        <v>41447.839722222227</v>
      </c>
      <c r="M3160" t="b">
        <v>1</v>
      </c>
      <c r="N3160">
        <v>69</v>
      </c>
      <c r="O3160" t="b">
        <v>1</v>
      </c>
      <c r="P3160" t="s">
        <v>8269</v>
      </c>
      <c r="Q3160" t="str">
        <f t="shared" si="247"/>
        <v>theater</v>
      </c>
      <c r="R3160" t="str">
        <f t="shared" si="248"/>
        <v>plays</v>
      </c>
      <c r="S3160">
        <f t="shared" si="249"/>
        <v>2013</v>
      </c>
    </row>
    <row r="3161" spans="1:19" ht="3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s="17">
        <f t="shared" si="245"/>
        <v>1.3348133333333334</v>
      </c>
      <c r="G3161" t="s">
        <v>8218</v>
      </c>
      <c r="H3161" t="s">
        <v>8223</v>
      </c>
      <c r="I3161" t="s">
        <v>8245</v>
      </c>
      <c r="J3161">
        <v>1326927600</v>
      </c>
      <c r="K3161" s="10">
        <v>1323221761</v>
      </c>
      <c r="L3161" s="15">
        <f t="shared" si="246"/>
        <v>40884.066678240742</v>
      </c>
      <c r="M3161" t="b">
        <v>1</v>
      </c>
      <c r="N3161">
        <v>52</v>
      </c>
      <c r="O3161" t="b">
        <v>1</v>
      </c>
      <c r="P3161" t="s">
        <v>8269</v>
      </c>
      <c r="Q3161" t="str">
        <f t="shared" si="247"/>
        <v>theater</v>
      </c>
      <c r="R3161" t="str">
        <f t="shared" si="248"/>
        <v>plays</v>
      </c>
      <c r="S3161">
        <f t="shared" si="249"/>
        <v>2011</v>
      </c>
    </row>
    <row r="3162" spans="1:19" ht="46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s="17">
        <f t="shared" si="245"/>
        <v>1.0153333333333334</v>
      </c>
      <c r="G3162" t="s">
        <v>8218</v>
      </c>
      <c r="H3162" t="s">
        <v>8223</v>
      </c>
      <c r="I3162" t="s">
        <v>8245</v>
      </c>
      <c r="J3162">
        <v>1407905940</v>
      </c>
      <c r="K3162" s="10">
        <v>1405923687</v>
      </c>
      <c r="L3162" s="15">
        <f t="shared" si="246"/>
        <v>41841.26489583333</v>
      </c>
      <c r="M3162" t="b">
        <v>1</v>
      </c>
      <c r="N3162">
        <v>57</v>
      </c>
      <c r="O3162" t="b">
        <v>1</v>
      </c>
      <c r="P3162" t="s">
        <v>8269</v>
      </c>
      <c r="Q3162" t="str">
        <f t="shared" si="247"/>
        <v>theater</v>
      </c>
      <c r="R3162" t="str">
        <f t="shared" si="248"/>
        <v>plays</v>
      </c>
      <c r="S3162">
        <f t="shared" si="249"/>
        <v>2014</v>
      </c>
    </row>
    <row r="3163" spans="1:19" ht="46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s="17">
        <f t="shared" si="245"/>
        <v>1.0509999999999999</v>
      </c>
      <c r="G3163" t="s">
        <v>8218</v>
      </c>
      <c r="H3163" t="s">
        <v>8224</v>
      </c>
      <c r="I3163" t="s">
        <v>8246</v>
      </c>
      <c r="J3163">
        <v>1413377522</v>
      </c>
      <c r="K3163" s="10">
        <v>1410785522</v>
      </c>
      <c r="L3163" s="15">
        <f t="shared" si="246"/>
        <v>41897.536134259259</v>
      </c>
      <c r="M3163" t="b">
        <v>1</v>
      </c>
      <c r="N3163">
        <v>74</v>
      </c>
      <c r="O3163" t="b">
        <v>1</v>
      </c>
      <c r="P3163" t="s">
        <v>8269</v>
      </c>
      <c r="Q3163" t="str">
        <f t="shared" si="247"/>
        <v>theater</v>
      </c>
      <c r="R3163" t="str">
        <f t="shared" si="248"/>
        <v>plays</v>
      </c>
      <c r="S3163">
        <f t="shared" si="249"/>
        <v>2014</v>
      </c>
    </row>
    <row r="3164" spans="1:19" ht="46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s="17">
        <f t="shared" si="245"/>
        <v>1.2715000000000001</v>
      </c>
      <c r="G3164" t="s">
        <v>8218</v>
      </c>
      <c r="H3164" t="s">
        <v>8223</v>
      </c>
      <c r="I3164" t="s">
        <v>8245</v>
      </c>
      <c r="J3164">
        <v>1404698400</v>
      </c>
      <c r="K3164" s="10">
        <v>1402331262</v>
      </c>
      <c r="L3164" s="15">
        <f t="shared" si="246"/>
        <v>41799.685902777775</v>
      </c>
      <c r="M3164" t="b">
        <v>1</v>
      </c>
      <c r="N3164">
        <v>63</v>
      </c>
      <c r="O3164" t="b">
        <v>1</v>
      </c>
      <c r="P3164" t="s">
        <v>8269</v>
      </c>
      <c r="Q3164" t="str">
        <f t="shared" si="247"/>
        <v>theater</v>
      </c>
      <c r="R3164" t="str">
        <f t="shared" si="248"/>
        <v>plays</v>
      </c>
      <c r="S3164">
        <f t="shared" si="249"/>
        <v>2014</v>
      </c>
    </row>
    <row r="3165" spans="1:19" ht="46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s="17">
        <f t="shared" si="245"/>
        <v>1.1115384615384616</v>
      </c>
      <c r="G3165" t="s">
        <v>8218</v>
      </c>
      <c r="H3165" t="s">
        <v>8223</v>
      </c>
      <c r="I3165" t="s">
        <v>8245</v>
      </c>
      <c r="J3165">
        <v>1402855525</v>
      </c>
      <c r="K3165" s="10">
        <v>1400263525</v>
      </c>
      <c r="L3165" s="15">
        <f t="shared" si="246"/>
        <v>41775.753761574073</v>
      </c>
      <c r="M3165" t="b">
        <v>1</v>
      </c>
      <c r="N3165">
        <v>72</v>
      </c>
      <c r="O3165" t="b">
        <v>1</v>
      </c>
      <c r="P3165" t="s">
        <v>8269</v>
      </c>
      <c r="Q3165" t="str">
        <f t="shared" si="247"/>
        <v>theater</v>
      </c>
      <c r="R3165" t="str">
        <f t="shared" si="248"/>
        <v>plays</v>
      </c>
      <c r="S3165">
        <f t="shared" si="249"/>
        <v>2014</v>
      </c>
    </row>
    <row r="3166" spans="1:19" ht="46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s="17">
        <f t="shared" si="245"/>
        <v>1.0676000000000001</v>
      </c>
      <c r="G3166" t="s">
        <v>8218</v>
      </c>
      <c r="H3166" t="s">
        <v>8223</v>
      </c>
      <c r="I3166" t="s">
        <v>8245</v>
      </c>
      <c r="J3166">
        <v>1402341615</v>
      </c>
      <c r="K3166" s="10">
        <v>1399490415</v>
      </c>
      <c r="L3166" s="15">
        <f t="shared" si="246"/>
        <v>41766.805729166663</v>
      </c>
      <c r="M3166" t="b">
        <v>1</v>
      </c>
      <c r="N3166">
        <v>71</v>
      </c>
      <c r="O3166" t="b">
        <v>1</v>
      </c>
      <c r="P3166" t="s">
        <v>8269</v>
      </c>
      <c r="Q3166" t="str">
        <f t="shared" si="247"/>
        <v>theater</v>
      </c>
      <c r="R3166" t="str">
        <f t="shared" si="248"/>
        <v>plays</v>
      </c>
      <c r="S3166">
        <f t="shared" si="249"/>
        <v>2014</v>
      </c>
    </row>
    <row r="3167" spans="1:19" ht="46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s="17">
        <f t="shared" si="245"/>
        <v>1.6266666666666667</v>
      </c>
      <c r="G3167" t="s">
        <v>8218</v>
      </c>
      <c r="H3167" t="s">
        <v>8223</v>
      </c>
      <c r="I3167" t="s">
        <v>8245</v>
      </c>
      <c r="J3167">
        <v>1304395140</v>
      </c>
      <c r="K3167" s="10">
        <v>1302493760</v>
      </c>
      <c r="L3167" s="15">
        <f t="shared" si="246"/>
        <v>40644.159259259257</v>
      </c>
      <c r="M3167" t="b">
        <v>1</v>
      </c>
      <c r="N3167">
        <v>21</v>
      </c>
      <c r="O3167" t="b">
        <v>1</v>
      </c>
      <c r="P3167" t="s">
        <v>8269</v>
      </c>
      <c r="Q3167" t="str">
        <f t="shared" si="247"/>
        <v>theater</v>
      </c>
      <c r="R3167" t="str">
        <f t="shared" si="248"/>
        <v>plays</v>
      </c>
      <c r="S3167">
        <f t="shared" si="249"/>
        <v>2011</v>
      </c>
    </row>
    <row r="3168" spans="1:19" ht="46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s="17">
        <f t="shared" si="245"/>
        <v>1.6022808571428573</v>
      </c>
      <c r="G3168" t="s">
        <v>8218</v>
      </c>
      <c r="H3168" t="s">
        <v>8223</v>
      </c>
      <c r="I3168" t="s">
        <v>8245</v>
      </c>
      <c r="J3168">
        <v>1416988740</v>
      </c>
      <c r="K3168" s="10">
        <v>1414514153</v>
      </c>
      <c r="L3168" s="15">
        <f t="shared" si="246"/>
        <v>41940.69158564815</v>
      </c>
      <c r="M3168" t="b">
        <v>1</v>
      </c>
      <c r="N3168">
        <v>930</v>
      </c>
      <c r="O3168" t="b">
        <v>1</v>
      </c>
      <c r="P3168" t="s">
        <v>8269</v>
      </c>
      <c r="Q3168" t="str">
        <f t="shared" si="247"/>
        <v>theater</v>
      </c>
      <c r="R3168" t="str">
        <f t="shared" si="248"/>
        <v>plays</v>
      </c>
      <c r="S3168">
        <f t="shared" si="249"/>
        <v>2014</v>
      </c>
    </row>
    <row r="3169" spans="1:19" ht="3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s="17">
        <f t="shared" si="245"/>
        <v>1.1616666666666666</v>
      </c>
      <c r="G3169" t="s">
        <v>8218</v>
      </c>
      <c r="H3169" t="s">
        <v>8223</v>
      </c>
      <c r="I3169" t="s">
        <v>8245</v>
      </c>
      <c r="J3169">
        <v>1406952781</v>
      </c>
      <c r="K3169" s="10">
        <v>1405743181</v>
      </c>
      <c r="L3169" s="15">
        <f t="shared" si="246"/>
        <v>41839.175706018519</v>
      </c>
      <c r="M3169" t="b">
        <v>1</v>
      </c>
      <c r="N3169">
        <v>55</v>
      </c>
      <c r="O3169" t="b">
        <v>1</v>
      </c>
      <c r="P3169" t="s">
        <v>8269</v>
      </c>
      <c r="Q3169" t="str">
        <f t="shared" si="247"/>
        <v>theater</v>
      </c>
      <c r="R3169" t="str">
        <f t="shared" si="248"/>
        <v>plays</v>
      </c>
      <c r="S3169">
        <f t="shared" si="249"/>
        <v>2014</v>
      </c>
    </row>
    <row r="3170" spans="1:19" ht="46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s="17">
        <f t="shared" si="245"/>
        <v>1.242</v>
      </c>
      <c r="G3170" t="s">
        <v>8218</v>
      </c>
      <c r="H3170" t="s">
        <v>8223</v>
      </c>
      <c r="I3170" t="s">
        <v>8245</v>
      </c>
      <c r="J3170">
        <v>1402696800</v>
      </c>
      <c r="K3170" s="10">
        <v>1399948353</v>
      </c>
      <c r="L3170" s="15">
        <f t="shared" si="246"/>
        <v>41772.105937500004</v>
      </c>
      <c r="M3170" t="b">
        <v>1</v>
      </c>
      <c r="N3170">
        <v>61</v>
      </c>
      <c r="O3170" t="b">
        <v>1</v>
      </c>
      <c r="P3170" t="s">
        <v>8269</v>
      </c>
      <c r="Q3170" t="str">
        <f t="shared" si="247"/>
        <v>theater</v>
      </c>
      <c r="R3170" t="str">
        <f t="shared" si="248"/>
        <v>plays</v>
      </c>
      <c r="S3170">
        <f t="shared" si="249"/>
        <v>2014</v>
      </c>
    </row>
    <row r="3171" spans="1:19" ht="3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s="17">
        <f t="shared" si="245"/>
        <v>1.030125</v>
      </c>
      <c r="G3171" t="s">
        <v>8218</v>
      </c>
      <c r="H3171" t="s">
        <v>8223</v>
      </c>
      <c r="I3171" t="s">
        <v>8245</v>
      </c>
      <c r="J3171">
        <v>1386910740</v>
      </c>
      <c r="K3171" s="10">
        <v>1384364561</v>
      </c>
      <c r="L3171" s="15">
        <f t="shared" si="246"/>
        <v>41591.737974537034</v>
      </c>
      <c r="M3171" t="b">
        <v>1</v>
      </c>
      <c r="N3171">
        <v>82</v>
      </c>
      <c r="O3171" t="b">
        <v>1</v>
      </c>
      <c r="P3171" t="s">
        <v>8269</v>
      </c>
      <c r="Q3171" t="str">
        <f t="shared" si="247"/>
        <v>theater</v>
      </c>
      <c r="R3171" t="str">
        <f t="shared" si="248"/>
        <v>plays</v>
      </c>
      <c r="S3171">
        <f t="shared" si="249"/>
        <v>2013</v>
      </c>
    </row>
    <row r="3172" spans="1:19" ht="3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s="17">
        <f t="shared" si="245"/>
        <v>1.1225000000000001</v>
      </c>
      <c r="G3172" t="s">
        <v>8218</v>
      </c>
      <c r="H3172" t="s">
        <v>8223</v>
      </c>
      <c r="I3172" t="s">
        <v>8245</v>
      </c>
      <c r="J3172">
        <v>1404273600</v>
      </c>
      <c r="K3172" s="10">
        <v>1401414944</v>
      </c>
      <c r="L3172" s="15">
        <f t="shared" si="246"/>
        <v>41789.080370370371</v>
      </c>
      <c r="M3172" t="b">
        <v>1</v>
      </c>
      <c r="N3172">
        <v>71</v>
      </c>
      <c r="O3172" t="b">
        <v>1</v>
      </c>
      <c r="P3172" t="s">
        <v>8269</v>
      </c>
      <c r="Q3172" t="str">
        <f t="shared" si="247"/>
        <v>theater</v>
      </c>
      <c r="R3172" t="str">
        <f t="shared" si="248"/>
        <v>plays</v>
      </c>
      <c r="S3172">
        <f t="shared" si="249"/>
        <v>2014</v>
      </c>
    </row>
    <row r="3173" spans="1:19" ht="46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s="17">
        <f t="shared" si="245"/>
        <v>1.0881428571428571</v>
      </c>
      <c r="G3173" t="s">
        <v>8218</v>
      </c>
      <c r="H3173" t="s">
        <v>8224</v>
      </c>
      <c r="I3173" t="s">
        <v>8246</v>
      </c>
      <c r="J3173">
        <v>1462545358</v>
      </c>
      <c r="K3173" s="10">
        <v>1459953358</v>
      </c>
      <c r="L3173" s="15">
        <f t="shared" si="246"/>
        <v>42466.608310185184</v>
      </c>
      <c r="M3173" t="b">
        <v>1</v>
      </c>
      <c r="N3173">
        <v>117</v>
      </c>
      <c r="O3173" t="b">
        <v>1</v>
      </c>
      <c r="P3173" t="s">
        <v>8269</v>
      </c>
      <c r="Q3173" t="str">
        <f t="shared" si="247"/>
        <v>theater</v>
      </c>
      <c r="R3173" t="str">
        <f t="shared" si="248"/>
        <v>plays</v>
      </c>
      <c r="S3173">
        <f t="shared" si="249"/>
        <v>2016</v>
      </c>
    </row>
    <row r="3174" spans="1:19" ht="46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s="17">
        <f t="shared" si="245"/>
        <v>1.1499999999999999</v>
      </c>
      <c r="G3174" t="s">
        <v>8218</v>
      </c>
      <c r="H3174" t="s">
        <v>8223</v>
      </c>
      <c r="I3174" t="s">
        <v>8245</v>
      </c>
      <c r="J3174">
        <v>1329240668</v>
      </c>
      <c r="K3174" s="10">
        <v>1326648668</v>
      </c>
      <c r="L3174" s="15">
        <f t="shared" si="246"/>
        <v>40923.729953703703</v>
      </c>
      <c r="M3174" t="b">
        <v>1</v>
      </c>
      <c r="N3174">
        <v>29</v>
      </c>
      <c r="O3174" t="b">
        <v>1</v>
      </c>
      <c r="P3174" t="s">
        <v>8269</v>
      </c>
      <c r="Q3174" t="str">
        <f t="shared" si="247"/>
        <v>theater</v>
      </c>
      <c r="R3174" t="str">
        <f t="shared" si="248"/>
        <v>plays</v>
      </c>
      <c r="S3174">
        <f t="shared" si="249"/>
        <v>2012</v>
      </c>
    </row>
    <row r="3175" spans="1:19" ht="46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s="17">
        <f t="shared" si="245"/>
        <v>1.03</v>
      </c>
      <c r="G3175" t="s">
        <v>8218</v>
      </c>
      <c r="H3175" t="s">
        <v>8223</v>
      </c>
      <c r="I3175" t="s">
        <v>8245</v>
      </c>
      <c r="J3175">
        <v>1411765492</v>
      </c>
      <c r="K3175" s="10">
        <v>1409173492</v>
      </c>
      <c r="L3175" s="15">
        <f t="shared" si="246"/>
        <v>41878.878379629634</v>
      </c>
      <c r="M3175" t="b">
        <v>1</v>
      </c>
      <c r="N3175">
        <v>74</v>
      </c>
      <c r="O3175" t="b">
        <v>1</v>
      </c>
      <c r="P3175" t="s">
        <v>8269</v>
      </c>
      <c r="Q3175" t="str">
        <f t="shared" si="247"/>
        <v>theater</v>
      </c>
      <c r="R3175" t="str">
        <f t="shared" si="248"/>
        <v>plays</v>
      </c>
      <c r="S3175">
        <f t="shared" si="249"/>
        <v>2014</v>
      </c>
    </row>
    <row r="3176" spans="1:19" ht="46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s="17">
        <f t="shared" si="245"/>
        <v>1.0113333333333334</v>
      </c>
      <c r="G3176" t="s">
        <v>8218</v>
      </c>
      <c r="H3176" t="s">
        <v>8223</v>
      </c>
      <c r="I3176" t="s">
        <v>8245</v>
      </c>
      <c r="J3176">
        <v>1408999508</v>
      </c>
      <c r="K3176" s="10">
        <v>1407789908</v>
      </c>
      <c r="L3176" s="15">
        <f t="shared" si="246"/>
        <v>41862.864675925928</v>
      </c>
      <c r="M3176" t="b">
        <v>1</v>
      </c>
      <c r="N3176">
        <v>23</v>
      </c>
      <c r="O3176" t="b">
        <v>1</v>
      </c>
      <c r="P3176" t="s">
        <v>8269</v>
      </c>
      <c r="Q3176" t="str">
        <f t="shared" si="247"/>
        <v>theater</v>
      </c>
      <c r="R3176" t="str">
        <f t="shared" si="248"/>
        <v>plays</v>
      </c>
      <c r="S3176">
        <f t="shared" si="249"/>
        <v>2014</v>
      </c>
    </row>
    <row r="3177" spans="1:19" ht="46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s="17">
        <f t="shared" si="245"/>
        <v>1.0955999999999999</v>
      </c>
      <c r="G3177" t="s">
        <v>8218</v>
      </c>
      <c r="H3177" t="s">
        <v>8223</v>
      </c>
      <c r="I3177" t="s">
        <v>8245</v>
      </c>
      <c r="J3177">
        <v>1297977427</v>
      </c>
      <c r="K3177" s="10">
        <v>1292793427</v>
      </c>
      <c r="L3177" s="15">
        <f t="shared" si="246"/>
        <v>40531.886886574073</v>
      </c>
      <c r="M3177" t="b">
        <v>1</v>
      </c>
      <c r="N3177">
        <v>60</v>
      </c>
      <c r="O3177" t="b">
        <v>1</v>
      </c>
      <c r="P3177" t="s">
        <v>8269</v>
      </c>
      <c r="Q3177" t="str">
        <f t="shared" si="247"/>
        <v>theater</v>
      </c>
      <c r="R3177" t="str">
        <f t="shared" si="248"/>
        <v>plays</v>
      </c>
      <c r="S3177">
        <f t="shared" si="249"/>
        <v>2010</v>
      </c>
    </row>
    <row r="3178" spans="1:19" ht="46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s="17">
        <f t="shared" si="245"/>
        <v>1.148421052631579</v>
      </c>
      <c r="G3178" t="s">
        <v>8218</v>
      </c>
      <c r="H3178" t="s">
        <v>8223</v>
      </c>
      <c r="I3178" t="s">
        <v>8245</v>
      </c>
      <c r="J3178">
        <v>1376838000</v>
      </c>
      <c r="K3178" s="10">
        <v>1374531631</v>
      </c>
      <c r="L3178" s="15">
        <f t="shared" si="246"/>
        <v>41477.930914351848</v>
      </c>
      <c r="M3178" t="b">
        <v>1</v>
      </c>
      <c r="N3178">
        <v>55</v>
      </c>
      <c r="O3178" t="b">
        <v>1</v>
      </c>
      <c r="P3178" t="s">
        <v>8269</v>
      </c>
      <c r="Q3178" t="str">
        <f t="shared" si="247"/>
        <v>theater</v>
      </c>
      <c r="R3178" t="str">
        <f t="shared" si="248"/>
        <v>plays</v>
      </c>
      <c r="S3178">
        <f t="shared" si="249"/>
        <v>2013</v>
      </c>
    </row>
    <row r="3179" spans="1:19" ht="46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s="17">
        <f t="shared" si="245"/>
        <v>1.1739999999999999</v>
      </c>
      <c r="G3179" t="s">
        <v>8218</v>
      </c>
      <c r="H3179" t="s">
        <v>8223</v>
      </c>
      <c r="I3179" t="s">
        <v>8245</v>
      </c>
      <c r="J3179">
        <v>1403366409</v>
      </c>
      <c r="K3179" s="10">
        <v>1400774409</v>
      </c>
      <c r="L3179" s="15">
        <f t="shared" si="246"/>
        <v>41781.666770833333</v>
      </c>
      <c r="M3179" t="b">
        <v>1</v>
      </c>
      <c r="N3179">
        <v>51</v>
      </c>
      <c r="O3179" t="b">
        <v>1</v>
      </c>
      <c r="P3179" t="s">
        <v>8269</v>
      </c>
      <c r="Q3179" t="str">
        <f t="shared" si="247"/>
        <v>theater</v>
      </c>
      <c r="R3179" t="str">
        <f t="shared" si="248"/>
        <v>plays</v>
      </c>
      <c r="S3179">
        <f t="shared" si="249"/>
        <v>2014</v>
      </c>
    </row>
    <row r="3180" spans="1:19" ht="46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s="17">
        <f t="shared" si="245"/>
        <v>1.7173333333333334</v>
      </c>
      <c r="G3180" t="s">
        <v>8218</v>
      </c>
      <c r="H3180" t="s">
        <v>8224</v>
      </c>
      <c r="I3180" t="s">
        <v>8246</v>
      </c>
      <c r="J3180">
        <v>1405521075</v>
      </c>
      <c r="K3180" s="10">
        <v>1402929075</v>
      </c>
      <c r="L3180" s="15">
        <f t="shared" si="246"/>
        <v>41806.605034722219</v>
      </c>
      <c r="M3180" t="b">
        <v>1</v>
      </c>
      <c r="N3180">
        <v>78</v>
      </c>
      <c r="O3180" t="b">
        <v>1</v>
      </c>
      <c r="P3180" t="s">
        <v>8269</v>
      </c>
      <c r="Q3180" t="str">
        <f t="shared" si="247"/>
        <v>theater</v>
      </c>
      <c r="R3180" t="str">
        <f t="shared" si="248"/>
        <v>plays</v>
      </c>
      <c r="S3180">
        <f t="shared" si="249"/>
        <v>2014</v>
      </c>
    </row>
    <row r="3181" spans="1:19" ht="3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s="17">
        <f t="shared" si="245"/>
        <v>1.1416238095238094</v>
      </c>
      <c r="G3181" t="s">
        <v>8218</v>
      </c>
      <c r="H3181" t="s">
        <v>8223</v>
      </c>
      <c r="I3181" t="s">
        <v>8245</v>
      </c>
      <c r="J3181">
        <v>1367859071</v>
      </c>
      <c r="K3181" s="10">
        <v>1365699071</v>
      </c>
      <c r="L3181" s="15">
        <f t="shared" si="246"/>
        <v>41375.702210648145</v>
      </c>
      <c r="M3181" t="b">
        <v>1</v>
      </c>
      <c r="N3181">
        <v>62</v>
      </c>
      <c r="O3181" t="b">
        <v>1</v>
      </c>
      <c r="P3181" t="s">
        <v>8269</v>
      </c>
      <c r="Q3181" t="str">
        <f t="shared" si="247"/>
        <v>theater</v>
      </c>
      <c r="R3181" t="str">
        <f t="shared" si="248"/>
        <v>plays</v>
      </c>
      <c r="S3181">
        <f t="shared" si="249"/>
        <v>2013</v>
      </c>
    </row>
    <row r="3182" spans="1:19" ht="46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s="17">
        <f t="shared" si="245"/>
        <v>1.1975</v>
      </c>
      <c r="G3182" t="s">
        <v>8218</v>
      </c>
      <c r="H3182" t="s">
        <v>8224</v>
      </c>
      <c r="I3182" t="s">
        <v>8246</v>
      </c>
      <c r="J3182">
        <v>1403258049</v>
      </c>
      <c r="K3182" s="10">
        <v>1400666049</v>
      </c>
      <c r="L3182" s="15">
        <f t="shared" si="246"/>
        <v>41780.412604166668</v>
      </c>
      <c r="M3182" t="b">
        <v>1</v>
      </c>
      <c r="N3182">
        <v>45</v>
      </c>
      <c r="O3182" t="b">
        <v>1</v>
      </c>
      <c r="P3182" t="s">
        <v>8269</v>
      </c>
      <c r="Q3182" t="str">
        <f t="shared" si="247"/>
        <v>theater</v>
      </c>
      <c r="R3182" t="str">
        <f t="shared" si="248"/>
        <v>plays</v>
      </c>
      <c r="S3182">
        <f t="shared" si="249"/>
        <v>2014</v>
      </c>
    </row>
    <row r="3183" spans="1:19" ht="46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s="17">
        <f t="shared" si="245"/>
        <v>1.0900000000000001</v>
      </c>
      <c r="G3183" t="s">
        <v>8218</v>
      </c>
      <c r="H3183" t="s">
        <v>8224</v>
      </c>
      <c r="I3183" t="s">
        <v>8246</v>
      </c>
      <c r="J3183">
        <v>1402848000</v>
      </c>
      <c r="K3183" s="10">
        <v>1400570787</v>
      </c>
      <c r="L3183" s="15">
        <f t="shared" si="246"/>
        <v>41779.310034722221</v>
      </c>
      <c r="M3183" t="b">
        <v>1</v>
      </c>
      <c r="N3183">
        <v>15</v>
      </c>
      <c r="O3183" t="b">
        <v>1</v>
      </c>
      <c r="P3183" t="s">
        <v>8269</v>
      </c>
      <c r="Q3183" t="str">
        <f t="shared" si="247"/>
        <v>theater</v>
      </c>
      <c r="R3183" t="str">
        <f t="shared" si="248"/>
        <v>plays</v>
      </c>
      <c r="S3183">
        <f t="shared" si="249"/>
        <v>2014</v>
      </c>
    </row>
    <row r="3184" spans="1:19" ht="6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s="17">
        <f t="shared" si="245"/>
        <v>1.0088571428571429</v>
      </c>
      <c r="G3184" t="s">
        <v>8218</v>
      </c>
      <c r="H3184" t="s">
        <v>8223</v>
      </c>
      <c r="I3184" t="s">
        <v>8245</v>
      </c>
      <c r="J3184">
        <v>1328029200</v>
      </c>
      <c r="K3184" s="10">
        <v>1323211621</v>
      </c>
      <c r="L3184" s="15">
        <f t="shared" si="246"/>
        <v>40883.949317129627</v>
      </c>
      <c r="M3184" t="b">
        <v>1</v>
      </c>
      <c r="N3184">
        <v>151</v>
      </c>
      <c r="O3184" t="b">
        <v>1</v>
      </c>
      <c r="P3184" t="s">
        <v>8269</v>
      </c>
      <c r="Q3184" t="str">
        <f t="shared" si="247"/>
        <v>theater</v>
      </c>
      <c r="R3184" t="str">
        <f t="shared" si="248"/>
        <v>plays</v>
      </c>
      <c r="S3184">
        <f t="shared" si="249"/>
        <v>2011</v>
      </c>
    </row>
    <row r="3185" spans="1:19" ht="46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s="17">
        <f t="shared" si="245"/>
        <v>1.0900000000000001</v>
      </c>
      <c r="G3185" t="s">
        <v>8218</v>
      </c>
      <c r="H3185" t="s">
        <v>8223</v>
      </c>
      <c r="I3185" t="s">
        <v>8245</v>
      </c>
      <c r="J3185">
        <v>1377284669</v>
      </c>
      <c r="K3185" s="10">
        <v>1375729469</v>
      </c>
      <c r="L3185" s="15">
        <f t="shared" si="246"/>
        <v>41491.79478009259</v>
      </c>
      <c r="M3185" t="b">
        <v>1</v>
      </c>
      <c r="N3185">
        <v>68</v>
      </c>
      <c r="O3185" t="b">
        <v>1</v>
      </c>
      <c r="P3185" t="s">
        <v>8269</v>
      </c>
      <c r="Q3185" t="str">
        <f t="shared" si="247"/>
        <v>theater</v>
      </c>
      <c r="R3185" t="str">
        <f t="shared" si="248"/>
        <v>plays</v>
      </c>
      <c r="S3185">
        <f t="shared" si="249"/>
        <v>2013</v>
      </c>
    </row>
    <row r="3186" spans="1:19" ht="46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s="17">
        <f t="shared" si="245"/>
        <v>1.0720930232558139</v>
      </c>
      <c r="G3186" t="s">
        <v>8218</v>
      </c>
      <c r="H3186" t="s">
        <v>8223</v>
      </c>
      <c r="I3186" t="s">
        <v>8245</v>
      </c>
      <c r="J3186">
        <v>1404258631</v>
      </c>
      <c r="K3186" s="10">
        <v>1401666631</v>
      </c>
      <c r="L3186" s="15">
        <f t="shared" si="246"/>
        <v>41791.993414351848</v>
      </c>
      <c r="M3186" t="b">
        <v>1</v>
      </c>
      <c r="N3186">
        <v>46</v>
      </c>
      <c r="O3186" t="b">
        <v>1</v>
      </c>
      <c r="P3186" t="s">
        <v>8269</v>
      </c>
      <c r="Q3186" t="str">
        <f t="shared" si="247"/>
        <v>theater</v>
      </c>
      <c r="R3186" t="str">
        <f t="shared" si="248"/>
        <v>plays</v>
      </c>
      <c r="S3186">
        <f t="shared" si="249"/>
        <v>2014</v>
      </c>
    </row>
    <row r="3187" spans="1:19" ht="46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s="17">
        <f t="shared" si="245"/>
        <v>1</v>
      </c>
      <c r="G3187" t="s">
        <v>8218</v>
      </c>
      <c r="H3187" t="s">
        <v>8224</v>
      </c>
      <c r="I3187" t="s">
        <v>8246</v>
      </c>
      <c r="J3187">
        <v>1405553241</v>
      </c>
      <c r="K3187" s="10">
        <v>1404948441</v>
      </c>
      <c r="L3187" s="15">
        <f t="shared" si="246"/>
        <v>41829.977326388893</v>
      </c>
      <c r="M3187" t="b">
        <v>1</v>
      </c>
      <c r="N3187">
        <v>24</v>
      </c>
      <c r="O3187" t="b">
        <v>1</v>
      </c>
      <c r="P3187" t="s">
        <v>8269</v>
      </c>
      <c r="Q3187" t="str">
        <f t="shared" si="247"/>
        <v>theater</v>
      </c>
      <c r="R3187" t="str">
        <f t="shared" si="248"/>
        <v>plays</v>
      </c>
      <c r="S3187">
        <f t="shared" si="249"/>
        <v>2014</v>
      </c>
    </row>
    <row r="3188" spans="1:19" ht="46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s="17">
        <f t="shared" si="245"/>
        <v>1.0218750000000001</v>
      </c>
      <c r="G3188" t="s">
        <v>8218</v>
      </c>
      <c r="H3188" t="s">
        <v>8224</v>
      </c>
      <c r="I3188" t="s">
        <v>8246</v>
      </c>
      <c r="J3188">
        <v>1410901200</v>
      </c>
      <c r="K3188" s="10">
        <v>1408313438</v>
      </c>
      <c r="L3188" s="15">
        <f t="shared" si="246"/>
        <v>41868.924050925925</v>
      </c>
      <c r="M3188" t="b">
        <v>1</v>
      </c>
      <c r="N3188">
        <v>70</v>
      </c>
      <c r="O3188" t="b">
        <v>1</v>
      </c>
      <c r="P3188" t="s">
        <v>8269</v>
      </c>
      <c r="Q3188" t="str">
        <f t="shared" si="247"/>
        <v>theater</v>
      </c>
      <c r="R3188" t="str">
        <f t="shared" si="248"/>
        <v>plays</v>
      </c>
      <c r="S3188">
        <f t="shared" si="249"/>
        <v>2014</v>
      </c>
    </row>
    <row r="3189" spans="1:19" ht="46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s="17">
        <f t="shared" si="245"/>
        <v>1.1629333333333334</v>
      </c>
      <c r="G3189" t="s">
        <v>8218</v>
      </c>
      <c r="H3189" t="s">
        <v>8223</v>
      </c>
      <c r="I3189" t="s">
        <v>8245</v>
      </c>
      <c r="J3189">
        <v>1407167973</v>
      </c>
      <c r="K3189" s="10">
        <v>1405439973</v>
      </c>
      <c r="L3189" s="15">
        <f t="shared" si="246"/>
        <v>41835.666354166664</v>
      </c>
      <c r="M3189" t="b">
        <v>1</v>
      </c>
      <c r="N3189">
        <v>244</v>
      </c>
      <c r="O3189" t="b">
        <v>1</v>
      </c>
      <c r="P3189" t="s">
        <v>8269</v>
      </c>
      <c r="Q3189" t="str">
        <f t="shared" si="247"/>
        <v>theater</v>
      </c>
      <c r="R3189" t="str">
        <f t="shared" si="248"/>
        <v>plays</v>
      </c>
      <c r="S3189">
        <f t="shared" si="249"/>
        <v>2014</v>
      </c>
    </row>
    <row r="3190" spans="1:19" ht="46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s="17">
        <f t="shared" si="245"/>
        <v>0.65</v>
      </c>
      <c r="G3190" t="s">
        <v>8220</v>
      </c>
      <c r="H3190" t="s">
        <v>8224</v>
      </c>
      <c r="I3190" t="s">
        <v>8246</v>
      </c>
      <c r="J3190">
        <v>1433930302</v>
      </c>
      <c r="K3190" s="10">
        <v>1432115902</v>
      </c>
      <c r="L3190" s="15">
        <f t="shared" si="246"/>
        <v>42144.415532407409</v>
      </c>
      <c r="M3190" t="b">
        <v>0</v>
      </c>
      <c r="N3190">
        <v>9</v>
      </c>
      <c r="O3190" t="b">
        <v>0</v>
      </c>
      <c r="P3190" t="s">
        <v>8303</v>
      </c>
      <c r="Q3190" t="str">
        <f t="shared" si="247"/>
        <v>theater</v>
      </c>
      <c r="R3190" t="str">
        <f t="shared" si="248"/>
        <v>musical</v>
      </c>
      <c r="S3190">
        <f t="shared" si="249"/>
        <v>2015</v>
      </c>
    </row>
    <row r="3191" spans="1:19" ht="46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s="17">
        <f t="shared" si="245"/>
        <v>0.12327272727272727</v>
      </c>
      <c r="G3191" t="s">
        <v>8220</v>
      </c>
      <c r="H3191" t="s">
        <v>8234</v>
      </c>
      <c r="I3191" t="s">
        <v>8254</v>
      </c>
      <c r="J3191">
        <v>1432455532</v>
      </c>
      <c r="K3191" s="10">
        <v>1429863532</v>
      </c>
      <c r="L3191" s="15">
        <f t="shared" si="246"/>
        <v>42118.346435185187</v>
      </c>
      <c r="M3191" t="b">
        <v>0</v>
      </c>
      <c r="N3191">
        <v>19</v>
      </c>
      <c r="O3191" t="b">
        <v>0</v>
      </c>
      <c r="P3191" t="s">
        <v>8303</v>
      </c>
      <c r="Q3191" t="str">
        <f t="shared" si="247"/>
        <v>theater</v>
      </c>
      <c r="R3191" t="str">
        <f t="shared" si="248"/>
        <v>musical</v>
      </c>
      <c r="S3191">
        <f t="shared" si="249"/>
        <v>2015</v>
      </c>
    </row>
    <row r="3192" spans="1:19" ht="3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s="17">
        <f t="shared" si="245"/>
        <v>0</v>
      </c>
      <c r="G3192" t="s">
        <v>8220</v>
      </c>
      <c r="H3192" t="s">
        <v>8228</v>
      </c>
      <c r="I3192" t="s">
        <v>8250</v>
      </c>
      <c r="J3192">
        <v>1481258275</v>
      </c>
      <c r="K3192" s="10">
        <v>1478662675</v>
      </c>
      <c r="L3192" s="15">
        <f t="shared" si="246"/>
        <v>42683.151331018518</v>
      </c>
      <c r="M3192" t="b">
        <v>0</v>
      </c>
      <c r="N3192">
        <v>0</v>
      </c>
      <c r="O3192" t="b">
        <v>0</v>
      </c>
      <c r="P3192" t="s">
        <v>8303</v>
      </c>
      <c r="Q3192" t="str">
        <f t="shared" si="247"/>
        <v>theater</v>
      </c>
      <c r="R3192" t="str">
        <f t="shared" si="248"/>
        <v>musical</v>
      </c>
      <c r="S3192">
        <f t="shared" si="249"/>
        <v>2016</v>
      </c>
    </row>
    <row r="3193" spans="1:19" ht="46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s="17">
        <f t="shared" si="245"/>
        <v>4.0266666666666666E-2</v>
      </c>
      <c r="G3193" t="s">
        <v>8220</v>
      </c>
      <c r="H3193" t="s">
        <v>8223</v>
      </c>
      <c r="I3193" t="s">
        <v>8245</v>
      </c>
      <c r="J3193">
        <v>1471370869</v>
      </c>
      <c r="K3193" s="10">
        <v>1466186869</v>
      </c>
      <c r="L3193" s="15">
        <f t="shared" si="246"/>
        <v>42538.755428240736</v>
      </c>
      <c r="M3193" t="b">
        <v>0</v>
      </c>
      <c r="N3193">
        <v>4</v>
      </c>
      <c r="O3193" t="b">
        <v>0</v>
      </c>
      <c r="P3193" t="s">
        <v>8303</v>
      </c>
      <c r="Q3193" t="str">
        <f t="shared" si="247"/>
        <v>theater</v>
      </c>
      <c r="R3193" t="str">
        <f t="shared" si="248"/>
        <v>musical</v>
      </c>
      <c r="S3193">
        <f t="shared" si="249"/>
        <v>2016</v>
      </c>
    </row>
    <row r="3194" spans="1:19" ht="46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s="17">
        <f t="shared" si="245"/>
        <v>1.0200000000000001E-2</v>
      </c>
      <c r="G3194" t="s">
        <v>8220</v>
      </c>
      <c r="H3194" t="s">
        <v>8224</v>
      </c>
      <c r="I3194" t="s">
        <v>8246</v>
      </c>
      <c r="J3194">
        <v>1425160800</v>
      </c>
      <c r="K3194" s="10">
        <v>1421274859</v>
      </c>
      <c r="L3194" s="15">
        <f t="shared" si="246"/>
        <v>42018.94049768518</v>
      </c>
      <c r="M3194" t="b">
        <v>0</v>
      </c>
      <c r="N3194">
        <v>8</v>
      </c>
      <c r="O3194" t="b">
        <v>0</v>
      </c>
      <c r="P3194" t="s">
        <v>8303</v>
      </c>
      <c r="Q3194" t="str">
        <f t="shared" si="247"/>
        <v>theater</v>
      </c>
      <c r="R3194" t="str">
        <f t="shared" si="248"/>
        <v>musical</v>
      </c>
      <c r="S3194">
        <f t="shared" si="249"/>
        <v>2015</v>
      </c>
    </row>
    <row r="3195" spans="1:19" ht="46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s="17">
        <f t="shared" si="245"/>
        <v>0.1174</v>
      </c>
      <c r="G3195" t="s">
        <v>8220</v>
      </c>
      <c r="H3195" t="s">
        <v>8224</v>
      </c>
      <c r="I3195" t="s">
        <v>8246</v>
      </c>
      <c r="J3195">
        <v>1424474056</v>
      </c>
      <c r="K3195" s="10">
        <v>1420586056</v>
      </c>
      <c r="L3195" s="15">
        <f t="shared" si="246"/>
        <v>42010.968240740738</v>
      </c>
      <c r="M3195" t="b">
        <v>0</v>
      </c>
      <c r="N3195">
        <v>24</v>
      </c>
      <c r="O3195" t="b">
        <v>0</v>
      </c>
      <c r="P3195" t="s">
        <v>8303</v>
      </c>
      <c r="Q3195" t="str">
        <f t="shared" si="247"/>
        <v>theater</v>
      </c>
      <c r="R3195" t="str">
        <f t="shared" si="248"/>
        <v>musical</v>
      </c>
      <c r="S3195">
        <f t="shared" si="249"/>
        <v>2015</v>
      </c>
    </row>
    <row r="3196" spans="1:19" ht="46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s="17">
        <f t="shared" si="245"/>
        <v>0</v>
      </c>
      <c r="G3196" t="s">
        <v>8220</v>
      </c>
      <c r="H3196" t="s">
        <v>8223</v>
      </c>
      <c r="I3196" t="s">
        <v>8245</v>
      </c>
      <c r="J3196">
        <v>1437960598</v>
      </c>
      <c r="K3196" s="10">
        <v>1435368598</v>
      </c>
      <c r="L3196" s="15">
        <f t="shared" si="246"/>
        <v>42182.062476851846</v>
      </c>
      <c r="M3196" t="b">
        <v>0</v>
      </c>
      <c r="N3196">
        <v>0</v>
      </c>
      <c r="O3196" t="b">
        <v>0</v>
      </c>
      <c r="P3196" t="s">
        <v>8303</v>
      </c>
      <c r="Q3196" t="str">
        <f t="shared" si="247"/>
        <v>theater</v>
      </c>
      <c r="R3196" t="str">
        <f t="shared" si="248"/>
        <v>musical</v>
      </c>
      <c r="S3196">
        <f t="shared" si="249"/>
        <v>2015</v>
      </c>
    </row>
    <row r="3197" spans="1:19" ht="46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s="17">
        <f t="shared" si="245"/>
        <v>0.59142857142857141</v>
      </c>
      <c r="G3197" t="s">
        <v>8220</v>
      </c>
      <c r="H3197" t="s">
        <v>8223</v>
      </c>
      <c r="I3197" t="s">
        <v>8245</v>
      </c>
      <c r="J3197">
        <v>1423750542</v>
      </c>
      <c r="K3197" s="10">
        <v>1421158542</v>
      </c>
      <c r="L3197" s="15">
        <f t="shared" si="246"/>
        <v>42017.594236111108</v>
      </c>
      <c r="M3197" t="b">
        <v>0</v>
      </c>
      <c r="N3197">
        <v>39</v>
      </c>
      <c r="O3197" t="b">
        <v>0</v>
      </c>
      <c r="P3197" t="s">
        <v>8303</v>
      </c>
      <c r="Q3197" t="str">
        <f t="shared" si="247"/>
        <v>theater</v>
      </c>
      <c r="R3197" t="str">
        <f t="shared" si="248"/>
        <v>musical</v>
      </c>
      <c r="S3197">
        <f t="shared" si="249"/>
        <v>2015</v>
      </c>
    </row>
    <row r="3198" spans="1:19" ht="46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s="17">
        <f t="shared" si="245"/>
        <v>5.9999999999999995E-4</v>
      </c>
      <c r="G3198" t="s">
        <v>8220</v>
      </c>
      <c r="H3198" t="s">
        <v>8223</v>
      </c>
      <c r="I3198" t="s">
        <v>8245</v>
      </c>
      <c r="J3198">
        <v>1438437600</v>
      </c>
      <c r="K3198" s="10">
        <v>1433254875</v>
      </c>
      <c r="L3198" s="15">
        <f t="shared" si="246"/>
        <v>42157.598090277781</v>
      </c>
      <c r="M3198" t="b">
        <v>0</v>
      </c>
      <c r="N3198">
        <v>6</v>
      </c>
      <c r="O3198" t="b">
        <v>0</v>
      </c>
      <c r="P3198" t="s">
        <v>8303</v>
      </c>
      <c r="Q3198" t="str">
        <f t="shared" si="247"/>
        <v>theater</v>
      </c>
      <c r="R3198" t="str">
        <f t="shared" si="248"/>
        <v>musical</v>
      </c>
      <c r="S3198">
        <f t="shared" si="249"/>
        <v>2015</v>
      </c>
    </row>
    <row r="3199" spans="1:19" ht="3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s="17">
        <f t="shared" si="245"/>
        <v>0.1145</v>
      </c>
      <c r="G3199" t="s">
        <v>8220</v>
      </c>
      <c r="H3199" t="s">
        <v>8233</v>
      </c>
      <c r="I3199" t="s">
        <v>8253</v>
      </c>
      <c r="J3199">
        <v>1423050618</v>
      </c>
      <c r="K3199" s="10">
        <v>1420458618</v>
      </c>
      <c r="L3199" s="15">
        <f t="shared" si="246"/>
        <v>42009.493263888886</v>
      </c>
      <c r="M3199" t="b">
        <v>0</v>
      </c>
      <c r="N3199">
        <v>4</v>
      </c>
      <c r="O3199" t="b">
        <v>0</v>
      </c>
      <c r="P3199" t="s">
        <v>8303</v>
      </c>
      <c r="Q3199" t="str">
        <f t="shared" si="247"/>
        <v>theater</v>
      </c>
      <c r="R3199" t="str">
        <f t="shared" si="248"/>
        <v>musical</v>
      </c>
      <c r="S3199">
        <f t="shared" si="249"/>
        <v>2015</v>
      </c>
    </row>
    <row r="3200" spans="1:19" ht="46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s="17">
        <f t="shared" si="245"/>
        <v>3.6666666666666666E-3</v>
      </c>
      <c r="G3200" t="s">
        <v>8220</v>
      </c>
      <c r="H3200" t="s">
        <v>8231</v>
      </c>
      <c r="I3200" t="s">
        <v>8252</v>
      </c>
      <c r="J3200">
        <v>1424081477</v>
      </c>
      <c r="K3200" s="10">
        <v>1420798277</v>
      </c>
      <c r="L3200" s="15">
        <f t="shared" si="246"/>
        <v>42013.424502314811</v>
      </c>
      <c r="M3200" t="b">
        <v>0</v>
      </c>
      <c r="N3200">
        <v>3</v>
      </c>
      <c r="O3200" t="b">
        <v>0</v>
      </c>
      <c r="P3200" t="s">
        <v>8303</v>
      </c>
      <c r="Q3200" t="str">
        <f t="shared" si="247"/>
        <v>theater</v>
      </c>
      <c r="R3200" t="str">
        <f t="shared" si="248"/>
        <v>musical</v>
      </c>
      <c r="S3200">
        <f t="shared" si="249"/>
        <v>2015</v>
      </c>
    </row>
    <row r="3201" spans="1:19" ht="46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s="17">
        <f t="shared" si="245"/>
        <v>0.52159999999999995</v>
      </c>
      <c r="G3201" t="s">
        <v>8220</v>
      </c>
      <c r="H3201" t="s">
        <v>8223</v>
      </c>
      <c r="I3201" t="s">
        <v>8245</v>
      </c>
      <c r="J3201">
        <v>1410037200</v>
      </c>
      <c r="K3201" s="10">
        <v>1407435418</v>
      </c>
      <c r="L3201" s="15">
        <f t="shared" si="246"/>
        <v>41858.761782407411</v>
      </c>
      <c r="M3201" t="b">
        <v>0</v>
      </c>
      <c r="N3201">
        <v>53</v>
      </c>
      <c r="O3201" t="b">
        <v>0</v>
      </c>
      <c r="P3201" t="s">
        <v>8303</v>
      </c>
      <c r="Q3201" t="str">
        <f t="shared" si="247"/>
        <v>theater</v>
      </c>
      <c r="R3201" t="str">
        <f t="shared" si="248"/>
        <v>musical</v>
      </c>
      <c r="S3201">
        <f t="shared" si="249"/>
        <v>2014</v>
      </c>
    </row>
    <row r="3202" spans="1:19" ht="46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s="17">
        <f t="shared" si="245"/>
        <v>2.0000000000000002E-5</v>
      </c>
      <c r="G3202" t="s">
        <v>8220</v>
      </c>
      <c r="H3202" t="s">
        <v>8223</v>
      </c>
      <c r="I3202" t="s">
        <v>8245</v>
      </c>
      <c r="J3202">
        <v>1461994440</v>
      </c>
      <c r="K3202" s="10">
        <v>1459410101</v>
      </c>
      <c r="L3202" s="15">
        <f t="shared" si="246"/>
        <v>42460.320613425924</v>
      </c>
      <c r="M3202" t="b">
        <v>0</v>
      </c>
      <c r="N3202">
        <v>1</v>
      </c>
      <c r="O3202" t="b">
        <v>0</v>
      </c>
      <c r="P3202" t="s">
        <v>8303</v>
      </c>
      <c r="Q3202" t="str">
        <f t="shared" si="247"/>
        <v>theater</v>
      </c>
      <c r="R3202" t="str">
        <f t="shared" si="248"/>
        <v>musical</v>
      </c>
      <c r="S3202">
        <f t="shared" si="249"/>
        <v>2016</v>
      </c>
    </row>
    <row r="3203" spans="1:19" ht="46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s="17">
        <f t="shared" ref="F3203:F3266" si="250">E3203/D3203</f>
        <v>1.2500000000000001E-2</v>
      </c>
      <c r="G3203" t="s">
        <v>8220</v>
      </c>
      <c r="H3203" t="s">
        <v>8224</v>
      </c>
      <c r="I3203" t="s">
        <v>8246</v>
      </c>
      <c r="J3203">
        <v>1409509477</v>
      </c>
      <c r="K3203" s="10">
        <v>1407695077</v>
      </c>
      <c r="L3203" s="15">
        <f t="shared" ref="L3203:L3266" si="251">(K3203/86400)+ DATE(1970,1,1)</f>
        <v>41861.767094907409</v>
      </c>
      <c r="M3203" t="b">
        <v>0</v>
      </c>
      <c r="N3203">
        <v>2</v>
      </c>
      <c r="O3203" t="b">
        <v>0</v>
      </c>
      <c r="P3203" t="s">
        <v>8303</v>
      </c>
      <c r="Q3203" t="str">
        <f t="shared" ref="Q3203:Q3266" si="252">LEFT(P3203, SEARCH("/",P3203)-1)</f>
        <v>theater</v>
      </c>
      <c r="R3203" t="str">
        <f t="shared" ref="R3203:R3266" si="253">RIGHT(P3203,LEN(P3203)-FIND("/",P3203))</f>
        <v>musical</v>
      </c>
      <c r="S3203">
        <f t="shared" ref="S3203:S3266" si="254">YEAR(L3203)</f>
        <v>2014</v>
      </c>
    </row>
    <row r="3204" spans="1:19" ht="46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s="17">
        <f t="shared" si="250"/>
        <v>0.54520000000000002</v>
      </c>
      <c r="G3204" t="s">
        <v>8220</v>
      </c>
      <c r="H3204" t="s">
        <v>8223</v>
      </c>
      <c r="I3204" t="s">
        <v>8245</v>
      </c>
      <c r="J3204">
        <v>1450072740</v>
      </c>
      <c r="K3204" s="10">
        <v>1445027346</v>
      </c>
      <c r="L3204" s="15">
        <f t="shared" si="251"/>
        <v>42293.853541666671</v>
      </c>
      <c r="M3204" t="b">
        <v>0</v>
      </c>
      <c r="N3204">
        <v>25</v>
      </c>
      <c r="O3204" t="b">
        <v>0</v>
      </c>
      <c r="P3204" t="s">
        <v>8303</v>
      </c>
      <c r="Q3204" t="str">
        <f t="shared" si="252"/>
        <v>theater</v>
      </c>
      <c r="R3204" t="str">
        <f t="shared" si="253"/>
        <v>musical</v>
      </c>
      <c r="S3204">
        <f t="shared" si="254"/>
        <v>2015</v>
      </c>
    </row>
    <row r="3205" spans="1:19" ht="3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s="17">
        <f t="shared" si="250"/>
        <v>0.25</v>
      </c>
      <c r="G3205" t="s">
        <v>8220</v>
      </c>
      <c r="H3205" t="s">
        <v>8223</v>
      </c>
      <c r="I3205" t="s">
        <v>8245</v>
      </c>
      <c r="J3205">
        <v>1443224622</v>
      </c>
      <c r="K3205" s="10">
        <v>1440632622</v>
      </c>
      <c r="L3205" s="15">
        <f t="shared" si="251"/>
        <v>42242.988680555558</v>
      </c>
      <c r="M3205" t="b">
        <v>0</v>
      </c>
      <c r="N3205">
        <v>6</v>
      </c>
      <c r="O3205" t="b">
        <v>0</v>
      </c>
      <c r="P3205" t="s">
        <v>8303</v>
      </c>
      <c r="Q3205" t="str">
        <f t="shared" si="252"/>
        <v>theater</v>
      </c>
      <c r="R3205" t="str">
        <f t="shared" si="253"/>
        <v>musical</v>
      </c>
      <c r="S3205">
        <f t="shared" si="254"/>
        <v>2015</v>
      </c>
    </row>
    <row r="3206" spans="1:19" ht="46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s="17">
        <f t="shared" si="250"/>
        <v>0</v>
      </c>
      <c r="G3206" t="s">
        <v>8220</v>
      </c>
      <c r="H3206" t="s">
        <v>8223</v>
      </c>
      <c r="I3206" t="s">
        <v>8245</v>
      </c>
      <c r="J3206">
        <v>1437149640</v>
      </c>
      <c r="K3206" s="10">
        <v>1434558479</v>
      </c>
      <c r="L3206" s="15">
        <f t="shared" si="251"/>
        <v>42172.686099537037</v>
      </c>
      <c r="M3206" t="b">
        <v>0</v>
      </c>
      <c r="N3206">
        <v>0</v>
      </c>
      <c r="O3206" t="b">
        <v>0</v>
      </c>
      <c r="P3206" t="s">
        <v>8303</v>
      </c>
      <c r="Q3206" t="str">
        <f t="shared" si="252"/>
        <v>theater</v>
      </c>
      <c r="R3206" t="str">
        <f t="shared" si="253"/>
        <v>musical</v>
      </c>
      <c r="S3206">
        <f t="shared" si="254"/>
        <v>2015</v>
      </c>
    </row>
    <row r="3207" spans="1:19" ht="46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s="17">
        <f t="shared" si="250"/>
        <v>3.4125000000000003E-2</v>
      </c>
      <c r="G3207" t="s">
        <v>8220</v>
      </c>
      <c r="H3207" t="s">
        <v>8224</v>
      </c>
      <c r="I3207" t="s">
        <v>8246</v>
      </c>
      <c r="J3207">
        <v>1430470772</v>
      </c>
      <c r="K3207" s="10">
        <v>1427878772</v>
      </c>
      <c r="L3207" s="15">
        <f t="shared" si="251"/>
        <v>42095.374675925923</v>
      </c>
      <c r="M3207" t="b">
        <v>0</v>
      </c>
      <c r="N3207">
        <v>12</v>
      </c>
      <c r="O3207" t="b">
        <v>0</v>
      </c>
      <c r="P3207" t="s">
        <v>8303</v>
      </c>
      <c r="Q3207" t="str">
        <f t="shared" si="252"/>
        <v>theater</v>
      </c>
      <c r="R3207" t="str">
        <f t="shared" si="253"/>
        <v>musical</v>
      </c>
      <c r="S3207">
        <f t="shared" si="254"/>
        <v>2015</v>
      </c>
    </row>
    <row r="3208" spans="1:19" ht="46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s="17">
        <f t="shared" si="250"/>
        <v>0</v>
      </c>
      <c r="G3208" t="s">
        <v>8220</v>
      </c>
      <c r="H3208" t="s">
        <v>8223</v>
      </c>
      <c r="I3208" t="s">
        <v>8245</v>
      </c>
      <c r="J3208">
        <v>1442644651</v>
      </c>
      <c r="K3208" s="10">
        <v>1440052651</v>
      </c>
      <c r="L3208" s="15">
        <f t="shared" si="251"/>
        <v>42236.276053240741</v>
      </c>
      <c r="M3208" t="b">
        <v>0</v>
      </c>
      <c r="N3208">
        <v>0</v>
      </c>
      <c r="O3208" t="b">
        <v>0</v>
      </c>
      <c r="P3208" t="s">
        <v>8303</v>
      </c>
      <c r="Q3208" t="str">
        <f t="shared" si="252"/>
        <v>theater</v>
      </c>
      <c r="R3208" t="str">
        <f t="shared" si="253"/>
        <v>musical</v>
      </c>
      <c r="S3208">
        <f t="shared" si="254"/>
        <v>2015</v>
      </c>
    </row>
    <row r="3209" spans="1:19" ht="46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s="17">
        <f t="shared" si="250"/>
        <v>0.46363636363636362</v>
      </c>
      <c r="G3209" t="s">
        <v>8220</v>
      </c>
      <c r="H3209" t="s">
        <v>8223</v>
      </c>
      <c r="I3209" t="s">
        <v>8245</v>
      </c>
      <c r="J3209">
        <v>1429767607</v>
      </c>
      <c r="K3209" s="10">
        <v>1424587207</v>
      </c>
      <c r="L3209" s="15">
        <f t="shared" si="251"/>
        <v>42057.277858796297</v>
      </c>
      <c r="M3209" t="b">
        <v>0</v>
      </c>
      <c r="N3209">
        <v>36</v>
      </c>
      <c r="O3209" t="b">
        <v>0</v>
      </c>
      <c r="P3209" t="s">
        <v>8303</v>
      </c>
      <c r="Q3209" t="str">
        <f t="shared" si="252"/>
        <v>theater</v>
      </c>
      <c r="R3209" t="str">
        <f t="shared" si="253"/>
        <v>musical</v>
      </c>
      <c r="S3209">
        <f t="shared" si="254"/>
        <v>2015</v>
      </c>
    </row>
    <row r="3210" spans="1:19" ht="46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s="17">
        <f t="shared" si="250"/>
        <v>1.0349999999999999</v>
      </c>
      <c r="G3210" t="s">
        <v>8218</v>
      </c>
      <c r="H3210" t="s">
        <v>8223</v>
      </c>
      <c r="I3210" t="s">
        <v>8245</v>
      </c>
      <c r="J3210">
        <v>1406557877</v>
      </c>
      <c r="K3210" s="10">
        <v>1404743477</v>
      </c>
      <c r="L3210" s="15">
        <f t="shared" si="251"/>
        <v>41827.605057870373</v>
      </c>
      <c r="M3210" t="b">
        <v>1</v>
      </c>
      <c r="N3210">
        <v>82</v>
      </c>
      <c r="O3210" t="b">
        <v>1</v>
      </c>
      <c r="P3210" t="s">
        <v>8269</v>
      </c>
      <c r="Q3210" t="str">
        <f t="shared" si="252"/>
        <v>theater</v>
      </c>
      <c r="R3210" t="str">
        <f t="shared" si="253"/>
        <v>plays</v>
      </c>
      <c r="S3210">
        <f t="shared" si="254"/>
        <v>2014</v>
      </c>
    </row>
    <row r="3211" spans="1:19" ht="46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s="17">
        <f t="shared" si="250"/>
        <v>1.1932315789473684</v>
      </c>
      <c r="G3211" t="s">
        <v>8218</v>
      </c>
      <c r="H3211" t="s">
        <v>8223</v>
      </c>
      <c r="I3211" t="s">
        <v>8245</v>
      </c>
      <c r="J3211">
        <v>1403305200</v>
      </c>
      <c r="K3211" s="10">
        <v>1400512658</v>
      </c>
      <c r="L3211" s="15">
        <f t="shared" si="251"/>
        <v>41778.637245370366</v>
      </c>
      <c r="M3211" t="b">
        <v>1</v>
      </c>
      <c r="N3211">
        <v>226</v>
      </c>
      <c r="O3211" t="b">
        <v>1</v>
      </c>
      <c r="P3211" t="s">
        <v>8269</v>
      </c>
      <c r="Q3211" t="str">
        <f t="shared" si="252"/>
        <v>theater</v>
      </c>
      <c r="R3211" t="str">
        <f t="shared" si="253"/>
        <v>plays</v>
      </c>
      <c r="S3211">
        <f t="shared" si="254"/>
        <v>2014</v>
      </c>
    </row>
    <row r="3212" spans="1:19" ht="46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s="17">
        <f t="shared" si="250"/>
        <v>1.2576666666666667</v>
      </c>
      <c r="G3212" t="s">
        <v>8218</v>
      </c>
      <c r="H3212" t="s">
        <v>8223</v>
      </c>
      <c r="I3212" t="s">
        <v>8245</v>
      </c>
      <c r="J3212">
        <v>1338523140</v>
      </c>
      <c r="K3212" s="10">
        <v>1334442519</v>
      </c>
      <c r="L3212" s="15">
        <f t="shared" si="251"/>
        <v>41013.936562499999</v>
      </c>
      <c r="M3212" t="b">
        <v>1</v>
      </c>
      <c r="N3212">
        <v>60</v>
      </c>
      <c r="O3212" t="b">
        <v>1</v>
      </c>
      <c r="P3212" t="s">
        <v>8269</v>
      </c>
      <c r="Q3212" t="str">
        <f t="shared" si="252"/>
        <v>theater</v>
      </c>
      <c r="R3212" t="str">
        <f t="shared" si="253"/>
        <v>plays</v>
      </c>
      <c r="S3212">
        <f t="shared" si="254"/>
        <v>2012</v>
      </c>
    </row>
    <row r="3213" spans="1:19" ht="46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s="17">
        <f t="shared" si="250"/>
        <v>1.1974347826086957</v>
      </c>
      <c r="G3213" t="s">
        <v>8218</v>
      </c>
      <c r="H3213" t="s">
        <v>8223</v>
      </c>
      <c r="I3213" t="s">
        <v>8245</v>
      </c>
      <c r="J3213">
        <v>1408068000</v>
      </c>
      <c r="K3213" s="10">
        <v>1405346680</v>
      </c>
      <c r="L3213" s="15">
        <f t="shared" si="251"/>
        <v>41834.58657407407</v>
      </c>
      <c r="M3213" t="b">
        <v>1</v>
      </c>
      <c r="N3213">
        <v>322</v>
      </c>
      <c r="O3213" t="b">
        <v>1</v>
      </c>
      <c r="P3213" t="s">
        <v>8269</v>
      </c>
      <c r="Q3213" t="str">
        <f t="shared" si="252"/>
        <v>theater</v>
      </c>
      <c r="R3213" t="str">
        <f t="shared" si="253"/>
        <v>plays</v>
      </c>
      <c r="S3213">
        <f t="shared" si="254"/>
        <v>2014</v>
      </c>
    </row>
    <row r="3214" spans="1:19" ht="3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s="17">
        <f t="shared" si="250"/>
        <v>1.2625</v>
      </c>
      <c r="G3214" t="s">
        <v>8218</v>
      </c>
      <c r="H3214" t="s">
        <v>8223</v>
      </c>
      <c r="I3214" t="s">
        <v>8245</v>
      </c>
      <c r="J3214">
        <v>1407524751</v>
      </c>
      <c r="K3214" s="10">
        <v>1404932751</v>
      </c>
      <c r="L3214" s="15">
        <f t="shared" si="251"/>
        <v>41829.795729166668</v>
      </c>
      <c r="M3214" t="b">
        <v>1</v>
      </c>
      <c r="N3214">
        <v>94</v>
      </c>
      <c r="O3214" t="b">
        <v>1</v>
      </c>
      <c r="P3214" t="s">
        <v>8269</v>
      </c>
      <c r="Q3214" t="str">
        <f t="shared" si="252"/>
        <v>theater</v>
      </c>
      <c r="R3214" t="str">
        <f t="shared" si="253"/>
        <v>plays</v>
      </c>
      <c r="S3214">
        <f t="shared" si="254"/>
        <v>2014</v>
      </c>
    </row>
    <row r="3215" spans="1:19" ht="46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s="17">
        <f t="shared" si="250"/>
        <v>1.0011666666666668</v>
      </c>
      <c r="G3215" t="s">
        <v>8218</v>
      </c>
      <c r="H3215" t="s">
        <v>8224</v>
      </c>
      <c r="I3215" t="s">
        <v>8246</v>
      </c>
      <c r="J3215">
        <v>1437934759</v>
      </c>
      <c r="K3215" s="10">
        <v>1434478759</v>
      </c>
      <c r="L3215" s="15">
        <f t="shared" si="251"/>
        <v>42171.763414351852</v>
      </c>
      <c r="M3215" t="b">
        <v>1</v>
      </c>
      <c r="N3215">
        <v>47</v>
      </c>
      <c r="O3215" t="b">
        <v>1</v>
      </c>
      <c r="P3215" t="s">
        <v>8269</v>
      </c>
      <c r="Q3215" t="str">
        <f t="shared" si="252"/>
        <v>theater</v>
      </c>
      <c r="R3215" t="str">
        <f t="shared" si="253"/>
        <v>plays</v>
      </c>
      <c r="S3215">
        <f t="shared" si="254"/>
        <v>2015</v>
      </c>
    </row>
    <row r="3216" spans="1:19" ht="46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s="17">
        <f t="shared" si="250"/>
        <v>1.0213333333333334</v>
      </c>
      <c r="G3216" t="s">
        <v>8218</v>
      </c>
      <c r="H3216" t="s">
        <v>8224</v>
      </c>
      <c r="I3216" t="s">
        <v>8246</v>
      </c>
      <c r="J3216">
        <v>1452038100</v>
      </c>
      <c r="K3216" s="10">
        <v>1448823673</v>
      </c>
      <c r="L3216" s="15">
        <f t="shared" si="251"/>
        <v>42337.792511574073</v>
      </c>
      <c r="M3216" t="b">
        <v>1</v>
      </c>
      <c r="N3216">
        <v>115</v>
      </c>
      <c r="O3216" t="b">
        <v>1</v>
      </c>
      <c r="P3216" t="s">
        <v>8269</v>
      </c>
      <c r="Q3216" t="str">
        <f t="shared" si="252"/>
        <v>theater</v>
      </c>
      <c r="R3216" t="str">
        <f t="shared" si="253"/>
        <v>plays</v>
      </c>
      <c r="S3216">
        <f t="shared" si="254"/>
        <v>2015</v>
      </c>
    </row>
    <row r="3217" spans="1:19" ht="6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s="17">
        <f t="shared" si="250"/>
        <v>1.0035142857142858</v>
      </c>
      <c r="G3217" t="s">
        <v>8218</v>
      </c>
      <c r="H3217" t="s">
        <v>8223</v>
      </c>
      <c r="I3217" t="s">
        <v>8245</v>
      </c>
      <c r="J3217">
        <v>1441857540</v>
      </c>
      <c r="K3217" s="10">
        <v>1438617471</v>
      </c>
      <c r="L3217" s="15">
        <f t="shared" si="251"/>
        <v>42219.665173611109</v>
      </c>
      <c r="M3217" t="b">
        <v>1</v>
      </c>
      <c r="N3217">
        <v>134</v>
      </c>
      <c r="O3217" t="b">
        <v>1</v>
      </c>
      <c r="P3217" t="s">
        <v>8269</v>
      </c>
      <c r="Q3217" t="str">
        <f t="shared" si="252"/>
        <v>theater</v>
      </c>
      <c r="R3217" t="str">
        <f t="shared" si="253"/>
        <v>plays</v>
      </c>
      <c r="S3217">
        <f t="shared" si="254"/>
        <v>2015</v>
      </c>
    </row>
    <row r="3218" spans="1:19" ht="46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s="17">
        <f t="shared" si="250"/>
        <v>1.0004999999999999</v>
      </c>
      <c r="G3218" t="s">
        <v>8218</v>
      </c>
      <c r="H3218" t="s">
        <v>8224</v>
      </c>
      <c r="I3218" t="s">
        <v>8246</v>
      </c>
      <c r="J3218">
        <v>1436625000</v>
      </c>
      <c r="K3218" s="10">
        <v>1433934371</v>
      </c>
      <c r="L3218" s="15">
        <f t="shared" si="251"/>
        <v>42165.462627314817</v>
      </c>
      <c r="M3218" t="b">
        <v>1</v>
      </c>
      <c r="N3218">
        <v>35</v>
      </c>
      <c r="O3218" t="b">
        <v>1</v>
      </c>
      <c r="P3218" t="s">
        <v>8269</v>
      </c>
      <c r="Q3218" t="str">
        <f t="shared" si="252"/>
        <v>theater</v>
      </c>
      <c r="R3218" t="str">
        <f t="shared" si="253"/>
        <v>plays</v>
      </c>
      <c r="S3218">
        <f t="shared" si="254"/>
        <v>2015</v>
      </c>
    </row>
    <row r="3219" spans="1:19" ht="3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s="17">
        <f t="shared" si="250"/>
        <v>1.1602222222222223</v>
      </c>
      <c r="G3219" t="s">
        <v>8218</v>
      </c>
      <c r="H3219" t="s">
        <v>8223</v>
      </c>
      <c r="I3219" t="s">
        <v>8245</v>
      </c>
      <c r="J3219">
        <v>1478264784</v>
      </c>
      <c r="K3219" s="10">
        <v>1475672784</v>
      </c>
      <c r="L3219" s="15">
        <f t="shared" si="251"/>
        <v>42648.546111111107</v>
      </c>
      <c r="M3219" t="b">
        <v>1</v>
      </c>
      <c r="N3219">
        <v>104</v>
      </c>
      <c r="O3219" t="b">
        <v>1</v>
      </c>
      <c r="P3219" t="s">
        <v>8269</v>
      </c>
      <c r="Q3219" t="str">
        <f t="shared" si="252"/>
        <v>theater</v>
      </c>
      <c r="R3219" t="str">
        <f t="shared" si="253"/>
        <v>plays</v>
      </c>
      <c r="S3219">
        <f t="shared" si="254"/>
        <v>2016</v>
      </c>
    </row>
    <row r="3220" spans="1:19" ht="46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s="17">
        <f t="shared" si="250"/>
        <v>1.0209999999999999</v>
      </c>
      <c r="G3220" t="s">
        <v>8218</v>
      </c>
      <c r="H3220" t="s">
        <v>8224</v>
      </c>
      <c r="I3220" t="s">
        <v>8246</v>
      </c>
      <c r="J3220">
        <v>1419984000</v>
      </c>
      <c r="K3220" s="10">
        <v>1417132986</v>
      </c>
      <c r="L3220" s="15">
        <f t="shared" si="251"/>
        <v>41971.002152777779</v>
      </c>
      <c r="M3220" t="b">
        <v>1</v>
      </c>
      <c r="N3220">
        <v>184</v>
      </c>
      <c r="O3220" t="b">
        <v>1</v>
      </c>
      <c r="P3220" t="s">
        <v>8269</v>
      </c>
      <c r="Q3220" t="str">
        <f t="shared" si="252"/>
        <v>theater</v>
      </c>
      <c r="R3220" t="str">
        <f t="shared" si="253"/>
        <v>plays</v>
      </c>
      <c r="S3220">
        <f t="shared" si="254"/>
        <v>2014</v>
      </c>
    </row>
    <row r="3221" spans="1:19" ht="3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s="17">
        <f t="shared" si="250"/>
        <v>1.0011000000000001</v>
      </c>
      <c r="G3221" t="s">
        <v>8218</v>
      </c>
      <c r="H3221" t="s">
        <v>8223</v>
      </c>
      <c r="I3221" t="s">
        <v>8245</v>
      </c>
      <c r="J3221">
        <v>1427063747</v>
      </c>
      <c r="K3221" s="10">
        <v>1424043347</v>
      </c>
      <c r="L3221" s="15">
        <f t="shared" si="251"/>
        <v>42050.983182870375</v>
      </c>
      <c r="M3221" t="b">
        <v>1</v>
      </c>
      <c r="N3221">
        <v>119</v>
      </c>
      <c r="O3221" t="b">
        <v>1</v>
      </c>
      <c r="P3221" t="s">
        <v>8269</v>
      </c>
      <c r="Q3221" t="str">
        <f t="shared" si="252"/>
        <v>theater</v>
      </c>
      <c r="R3221" t="str">
        <f t="shared" si="253"/>
        <v>plays</v>
      </c>
      <c r="S3221">
        <f t="shared" si="254"/>
        <v>2015</v>
      </c>
    </row>
    <row r="3222" spans="1:19" ht="3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s="17">
        <f t="shared" si="250"/>
        <v>1.0084</v>
      </c>
      <c r="G3222" t="s">
        <v>8218</v>
      </c>
      <c r="H3222" t="s">
        <v>8223</v>
      </c>
      <c r="I3222" t="s">
        <v>8245</v>
      </c>
      <c r="J3222">
        <v>1489352400</v>
      </c>
      <c r="K3222" s="10">
        <v>1486411204</v>
      </c>
      <c r="L3222" s="15">
        <f t="shared" si="251"/>
        <v>42772.833379629628</v>
      </c>
      <c r="M3222" t="b">
        <v>1</v>
      </c>
      <c r="N3222">
        <v>59</v>
      </c>
      <c r="O3222" t="b">
        <v>1</v>
      </c>
      <c r="P3222" t="s">
        <v>8269</v>
      </c>
      <c r="Q3222" t="str">
        <f t="shared" si="252"/>
        <v>theater</v>
      </c>
      <c r="R3222" t="str">
        <f t="shared" si="253"/>
        <v>plays</v>
      </c>
      <c r="S3222">
        <f t="shared" si="254"/>
        <v>2017</v>
      </c>
    </row>
    <row r="3223" spans="1:19" ht="46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s="17">
        <f t="shared" si="250"/>
        <v>1.0342499999999999</v>
      </c>
      <c r="G3223" t="s">
        <v>8218</v>
      </c>
      <c r="H3223" t="s">
        <v>8224</v>
      </c>
      <c r="I3223" t="s">
        <v>8246</v>
      </c>
      <c r="J3223">
        <v>1436114603</v>
      </c>
      <c r="K3223" s="10">
        <v>1433090603</v>
      </c>
      <c r="L3223" s="15">
        <f t="shared" si="251"/>
        <v>42155.696793981479</v>
      </c>
      <c r="M3223" t="b">
        <v>1</v>
      </c>
      <c r="N3223">
        <v>113</v>
      </c>
      <c r="O3223" t="b">
        <v>1</v>
      </c>
      <c r="P3223" t="s">
        <v>8269</v>
      </c>
      <c r="Q3223" t="str">
        <f t="shared" si="252"/>
        <v>theater</v>
      </c>
      <c r="R3223" t="str">
        <f t="shared" si="253"/>
        <v>plays</v>
      </c>
      <c r="S3223">
        <f t="shared" si="254"/>
        <v>2015</v>
      </c>
    </row>
    <row r="3224" spans="1:19" ht="3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s="17">
        <f t="shared" si="250"/>
        <v>1.248</v>
      </c>
      <c r="G3224" t="s">
        <v>8218</v>
      </c>
      <c r="H3224" t="s">
        <v>8223</v>
      </c>
      <c r="I3224" t="s">
        <v>8245</v>
      </c>
      <c r="J3224">
        <v>1445722140</v>
      </c>
      <c r="K3224" s="10">
        <v>1443016697</v>
      </c>
      <c r="L3224" s="15">
        <f t="shared" si="251"/>
        <v>42270.582141203704</v>
      </c>
      <c r="M3224" t="b">
        <v>1</v>
      </c>
      <c r="N3224">
        <v>84</v>
      </c>
      <c r="O3224" t="b">
        <v>1</v>
      </c>
      <c r="P3224" t="s">
        <v>8269</v>
      </c>
      <c r="Q3224" t="str">
        <f t="shared" si="252"/>
        <v>theater</v>
      </c>
      <c r="R3224" t="str">
        <f t="shared" si="253"/>
        <v>plays</v>
      </c>
      <c r="S3224">
        <f t="shared" si="254"/>
        <v>2015</v>
      </c>
    </row>
    <row r="3225" spans="1:19" ht="3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s="17">
        <f t="shared" si="250"/>
        <v>1.0951612903225807</v>
      </c>
      <c r="G3225" t="s">
        <v>8218</v>
      </c>
      <c r="H3225" t="s">
        <v>8223</v>
      </c>
      <c r="I3225" t="s">
        <v>8245</v>
      </c>
      <c r="J3225">
        <v>1440100976</v>
      </c>
      <c r="K3225" s="10">
        <v>1437508976</v>
      </c>
      <c r="L3225" s="15">
        <f t="shared" si="251"/>
        <v>42206.835370370369</v>
      </c>
      <c r="M3225" t="b">
        <v>1</v>
      </c>
      <c r="N3225">
        <v>74</v>
      </c>
      <c r="O3225" t="b">
        <v>1</v>
      </c>
      <c r="P3225" t="s">
        <v>8269</v>
      </c>
      <c r="Q3225" t="str">
        <f t="shared" si="252"/>
        <v>theater</v>
      </c>
      <c r="R3225" t="str">
        <f t="shared" si="253"/>
        <v>plays</v>
      </c>
      <c r="S3225">
        <f t="shared" si="254"/>
        <v>2015</v>
      </c>
    </row>
    <row r="3226" spans="1:19" ht="46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s="17">
        <f t="shared" si="250"/>
        <v>1.0203333333333333</v>
      </c>
      <c r="G3226" t="s">
        <v>8218</v>
      </c>
      <c r="H3226" t="s">
        <v>8223</v>
      </c>
      <c r="I3226" t="s">
        <v>8245</v>
      </c>
      <c r="J3226">
        <v>1484024400</v>
      </c>
      <c r="K3226" s="10">
        <v>1479932713</v>
      </c>
      <c r="L3226" s="15">
        <f t="shared" si="251"/>
        <v>42697.850844907407</v>
      </c>
      <c r="M3226" t="b">
        <v>1</v>
      </c>
      <c r="N3226">
        <v>216</v>
      </c>
      <c r="O3226" t="b">
        <v>1</v>
      </c>
      <c r="P3226" t="s">
        <v>8269</v>
      </c>
      <c r="Q3226" t="str">
        <f t="shared" si="252"/>
        <v>theater</v>
      </c>
      <c r="R3226" t="str">
        <f t="shared" si="253"/>
        <v>plays</v>
      </c>
      <c r="S3226">
        <f t="shared" si="254"/>
        <v>2016</v>
      </c>
    </row>
    <row r="3227" spans="1:19" ht="46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s="17">
        <f t="shared" si="250"/>
        <v>1.0235000000000001</v>
      </c>
      <c r="G3227" t="s">
        <v>8218</v>
      </c>
      <c r="H3227" t="s">
        <v>8223</v>
      </c>
      <c r="I3227" t="s">
        <v>8245</v>
      </c>
      <c r="J3227">
        <v>1464987600</v>
      </c>
      <c r="K3227" s="10">
        <v>1463145938</v>
      </c>
      <c r="L3227" s="15">
        <f t="shared" si="251"/>
        <v>42503.559467592597</v>
      </c>
      <c r="M3227" t="b">
        <v>1</v>
      </c>
      <c r="N3227">
        <v>39</v>
      </c>
      <c r="O3227" t="b">
        <v>1</v>
      </c>
      <c r="P3227" t="s">
        <v>8269</v>
      </c>
      <c r="Q3227" t="str">
        <f t="shared" si="252"/>
        <v>theater</v>
      </c>
      <c r="R3227" t="str">
        <f t="shared" si="253"/>
        <v>plays</v>
      </c>
      <c r="S3227">
        <f t="shared" si="254"/>
        <v>2016</v>
      </c>
    </row>
    <row r="3228" spans="1:19" ht="46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s="17">
        <f t="shared" si="250"/>
        <v>1.0416666666666667</v>
      </c>
      <c r="G3228" t="s">
        <v>8218</v>
      </c>
      <c r="H3228" t="s">
        <v>8224</v>
      </c>
      <c r="I3228" t="s">
        <v>8246</v>
      </c>
      <c r="J3228">
        <v>1446213612</v>
      </c>
      <c r="K3228" s="10">
        <v>1443621612</v>
      </c>
      <c r="L3228" s="15">
        <f t="shared" si="251"/>
        <v>42277.583472222221</v>
      </c>
      <c r="M3228" t="b">
        <v>1</v>
      </c>
      <c r="N3228">
        <v>21</v>
      </c>
      <c r="O3228" t="b">
        <v>1</v>
      </c>
      <c r="P3228" t="s">
        <v>8269</v>
      </c>
      <c r="Q3228" t="str">
        <f t="shared" si="252"/>
        <v>theater</v>
      </c>
      <c r="R3228" t="str">
        <f t="shared" si="253"/>
        <v>plays</v>
      </c>
      <c r="S3228">
        <f t="shared" si="254"/>
        <v>2015</v>
      </c>
    </row>
    <row r="3229" spans="1:19" ht="46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s="17">
        <f t="shared" si="250"/>
        <v>1.25</v>
      </c>
      <c r="G3229" t="s">
        <v>8218</v>
      </c>
      <c r="H3229" t="s">
        <v>8224</v>
      </c>
      <c r="I3229" t="s">
        <v>8246</v>
      </c>
      <c r="J3229">
        <v>1484687436</v>
      </c>
      <c r="K3229" s="10">
        <v>1482095436</v>
      </c>
      <c r="L3229" s="15">
        <f t="shared" si="251"/>
        <v>42722.882361111115</v>
      </c>
      <c r="M3229" t="b">
        <v>0</v>
      </c>
      <c r="N3229">
        <v>30</v>
      </c>
      <c r="O3229" t="b">
        <v>1</v>
      </c>
      <c r="P3229" t="s">
        <v>8269</v>
      </c>
      <c r="Q3229" t="str">
        <f t="shared" si="252"/>
        <v>theater</v>
      </c>
      <c r="R3229" t="str">
        <f t="shared" si="253"/>
        <v>plays</v>
      </c>
      <c r="S3229">
        <f t="shared" si="254"/>
        <v>2016</v>
      </c>
    </row>
    <row r="3230" spans="1:19" ht="16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s="17">
        <f t="shared" si="250"/>
        <v>1.0234285714285714</v>
      </c>
      <c r="G3230" t="s">
        <v>8218</v>
      </c>
      <c r="H3230" t="s">
        <v>8223</v>
      </c>
      <c r="I3230" t="s">
        <v>8245</v>
      </c>
      <c r="J3230">
        <v>1450328340</v>
      </c>
      <c r="K3230" s="10">
        <v>1447606884</v>
      </c>
      <c r="L3230" s="15">
        <f t="shared" si="251"/>
        <v>42323.70930555556</v>
      </c>
      <c r="M3230" t="b">
        <v>1</v>
      </c>
      <c r="N3230">
        <v>37</v>
      </c>
      <c r="O3230" t="b">
        <v>1</v>
      </c>
      <c r="P3230" t="s">
        <v>8269</v>
      </c>
      <c r="Q3230" t="str">
        <f t="shared" si="252"/>
        <v>theater</v>
      </c>
      <c r="R3230" t="str">
        <f t="shared" si="253"/>
        <v>plays</v>
      </c>
      <c r="S3230">
        <f t="shared" si="254"/>
        <v>2015</v>
      </c>
    </row>
    <row r="3231" spans="1:19" ht="46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s="17">
        <f t="shared" si="250"/>
        <v>1.0786500000000001</v>
      </c>
      <c r="G3231" t="s">
        <v>8218</v>
      </c>
      <c r="H3231" t="s">
        <v>8223</v>
      </c>
      <c r="I3231" t="s">
        <v>8245</v>
      </c>
      <c r="J3231">
        <v>1416470398</v>
      </c>
      <c r="K3231" s="10">
        <v>1413874798</v>
      </c>
      <c r="L3231" s="15">
        <f t="shared" si="251"/>
        <v>41933.291643518518</v>
      </c>
      <c r="M3231" t="b">
        <v>1</v>
      </c>
      <c r="N3231">
        <v>202</v>
      </c>
      <c r="O3231" t="b">
        <v>1</v>
      </c>
      <c r="P3231" t="s">
        <v>8269</v>
      </c>
      <c r="Q3231" t="str">
        <f t="shared" si="252"/>
        <v>theater</v>
      </c>
      <c r="R3231" t="str">
        <f t="shared" si="253"/>
        <v>plays</v>
      </c>
      <c r="S3231">
        <f t="shared" si="254"/>
        <v>2014</v>
      </c>
    </row>
    <row r="3232" spans="1:19" ht="46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s="17">
        <f t="shared" si="250"/>
        <v>1.0988461538461538</v>
      </c>
      <c r="G3232" t="s">
        <v>8218</v>
      </c>
      <c r="H3232" t="s">
        <v>8223</v>
      </c>
      <c r="I3232" t="s">
        <v>8245</v>
      </c>
      <c r="J3232">
        <v>1412135940</v>
      </c>
      <c r="K3232" s="10">
        <v>1410840126</v>
      </c>
      <c r="L3232" s="15">
        <f t="shared" si="251"/>
        <v>41898.168124999997</v>
      </c>
      <c r="M3232" t="b">
        <v>1</v>
      </c>
      <c r="N3232">
        <v>37</v>
      </c>
      <c r="O3232" t="b">
        <v>1</v>
      </c>
      <c r="P3232" t="s">
        <v>8269</v>
      </c>
      <c r="Q3232" t="str">
        <f t="shared" si="252"/>
        <v>theater</v>
      </c>
      <c r="R3232" t="str">
        <f t="shared" si="253"/>
        <v>plays</v>
      </c>
      <c r="S3232">
        <f t="shared" si="254"/>
        <v>2014</v>
      </c>
    </row>
    <row r="3233" spans="1:19" ht="46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s="17">
        <f t="shared" si="250"/>
        <v>1.61</v>
      </c>
      <c r="G3233" t="s">
        <v>8218</v>
      </c>
      <c r="H3233" t="s">
        <v>8223</v>
      </c>
      <c r="I3233" t="s">
        <v>8245</v>
      </c>
      <c r="J3233">
        <v>1460846347</v>
      </c>
      <c r="K3233" s="10">
        <v>1458254347</v>
      </c>
      <c r="L3233" s="15">
        <f t="shared" si="251"/>
        <v>42446.943831018521</v>
      </c>
      <c r="M3233" t="b">
        <v>0</v>
      </c>
      <c r="N3233">
        <v>28</v>
      </c>
      <c r="O3233" t="b">
        <v>1</v>
      </c>
      <c r="P3233" t="s">
        <v>8269</v>
      </c>
      <c r="Q3233" t="str">
        <f t="shared" si="252"/>
        <v>theater</v>
      </c>
      <c r="R3233" t="str">
        <f t="shared" si="253"/>
        <v>plays</v>
      </c>
      <c r="S3233">
        <f t="shared" si="254"/>
        <v>2016</v>
      </c>
    </row>
    <row r="3234" spans="1:19" ht="46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s="17">
        <f t="shared" si="250"/>
        <v>1.3120000000000001</v>
      </c>
      <c r="G3234" t="s">
        <v>8218</v>
      </c>
      <c r="H3234" t="s">
        <v>8223</v>
      </c>
      <c r="I3234" t="s">
        <v>8245</v>
      </c>
      <c r="J3234">
        <v>1462334340</v>
      </c>
      <c r="K3234" s="10">
        <v>1459711917</v>
      </c>
      <c r="L3234" s="15">
        <f t="shared" si="251"/>
        <v>42463.81385416667</v>
      </c>
      <c r="M3234" t="b">
        <v>1</v>
      </c>
      <c r="N3234">
        <v>26</v>
      </c>
      <c r="O3234" t="b">
        <v>1</v>
      </c>
      <c r="P3234" t="s">
        <v>8269</v>
      </c>
      <c r="Q3234" t="str">
        <f t="shared" si="252"/>
        <v>theater</v>
      </c>
      <c r="R3234" t="str">
        <f t="shared" si="253"/>
        <v>plays</v>
      </c>
      <c r="S3234">
        <f t="shared" si="254"/>
        <v>2016</v>
      </c>
    </row>
    <row r="3235" spans="1:19" ht="46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s="17">
        <f t="shared" si="250"/>
        <v>1.1879999999999999</v>
      </c>
      <c r="G3235" t="s">
        <v>8218</v>
      </c>
      <c r="H3235" t="s">
        <v>8223</v>
      </c>
      <c r="I3235" t="s">
        <v>8245</v>
      </c>
      <c r="J3235">
        <v>1488482355</v>
      </c>
      <c r="K3235" s="10">
        <v>1485890355</v>
      </c>
      <c r="L3235" s="15">
        <f t="shared" si="251"/>
        <v>42766.805034722223</v>
      </c>
      <c r="M3235" t="b">
        <v>0</v>
      </c>
      <c r="N3235">
        <v>61</v>
      </c>
      <c r="O3235" t="b">
        <v>1</v>
      </c>
      <c r="P3235" t="s">
        <v>8269</v>
      </c>
      <c r="Q3235" t="str">
        <f t="shared" si="252"/>
        <v>theater</v>
      </c>
      <c r="R3235" t="str">
        <f t="shared" si="253"/>
        <v>plays</v>
      </c>
      <c r="S3235">
        <f t="shared" si="254"/>
        <v>2017</v>
      </c>
    </row>
    <row r="3236" spans="1:19" ht="46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s="17">
        <f t="shared" si="250"/>
        <v>1.0039275000000001</v>
      </c>
      <c r="G3236" t="s">
        <v>8218</v>
      </c>
      <c r="H3236" t="s">
        <v>8224</v>
      </c>
      <c r="I3236" t="s">
        <v>8246</v>
      </c>
      <c r="J3236">
        <v>1485991860</v>
      </c>
      <c r="K3236" s="10">
        <v>1483124208</v>
      </c>
      <c r="L3236" s="15">
        <f t="shared" si="251"/>
        <v>42734.789444444439</v>
      </c>
      <c r="M3236" t="b">
        <v>0</v>
      </c>
      <c r="N3236">
        <v>115</v>
      </c>
      <c r="O3236" t="b">
        <v>1</v>
      </c>
      <c r="P3236" t="s">
        <v>8269</v>
      </c>
      <c r="Q3236" t="str">
        <f t="shared" si="252"/>
        <v>theater</v>
      </c>
      <c r="R3236" t="str">
        <f t="shared" si="253"/>
        <v>plays</v>
      </c>
      <c r="S3236">
        <f t="shared" si="254"/>
        <v>2016</v>
      </c>
    </row>
    <row r="3237" spans="1:19" ht="46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s="17">
        <f t="shared" si="250"/>
        <v>1.0320666666666667</v>
      </c>
      <c r="G3237" t="s">
        <v>8218</v>
      </c>
      <c r="H3237" t="s">
        <v>8223</v>
      </c>
      <c r="I3237" t="s">
        <v>8245</v>
      </c>
      <c r="J3237">
        <v>1467361251</v>
      </c>
      <c r="K3237" s="10">
        <v>1464769251</v>
      </c>
      <c r="L3237" s="15">
        <f t="shared" si="251"/>
        <v>42522.347812499997</v>
      </c>
      <c r="M3237" t="b">
        <v>1</v>
      </c>
      <c r="N3237">
        <v>181</v>
      </c>
      <c r="O3237" t="b">
        <v>1</v>
      </c>
      <c r="P3237" t="s">
        <v>8269</v>
      </c>
      <c r="Q3237" t="str">
        <f t="shared" si="252"/>
        <v>theater</v>
      </c>
      <c r="R3237" t="str">
        <f t="shared" si="253"/>
        <v>plays</v>
      </c>
      <c r="S3237">
        <f t="shared" si="254"/>
        <v>2016</v>
      </c>
    </row>
    <row r="3238" spans="1:19" ht="46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s="17">
        <f t="shared" si="250"/>
        <v>1.006</v>
      </c>
      <c r="G3238" t="s">
        <v>8218</v>
      </c>
      <c r="H3238" t="s">
        <v>8223</v>
      </c>
      <c r="I3238" t="s">
        <v>8245</v>
      </c>
      <c r="J3238">
        <v>1482962433</v>
      </c>
      <c r="K3238" s="10">
        <v>1480370433</v>
      </c>
      <c r="L3238" s="15">
        <f t="shared" si="251"/>
        <v>42702.917048611111</v>
      </c>
      <c r="M3238" t="b">
        <v>0</v>
      </c>
      <c r="N3238">
        <v>110</v>
      </c>
      <c r="O3238" t="b">
        <v>1</v>
      </c>
      <c r="P3238" t="s">
        <v>8269</v>
      </c>
      <c r="Q3238" t="str">
        <f t="shared" si="252"/>
        <v>theater</v>
      </c>
      <c r="R3238" t="str">
        <f t="shared" si="253"/>
        <v>plays</v>
      </c>
      <c r="S3238">
        <f t="shared" si="254"/>
        <v>2016</v>
      </c>
    </row>
    <row r="3239" spans="1:19" ht="3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s="17">
        <f t="shared" si="250"/>
        <v>1.0078754285714286</v>
      </c>
      <c r="G3239" t="s">
        <v>8218</v>
      </c>
      <c r="H3239" t="s">
        <v>8223</v>
      </c>
      <c r="I3239" t="s">
        <v>8245</v>
      </c>
      <c r="J3239">
        <v>1443499140</v>
      </c>
      <c r="K3239" s="10">
        <v>1441452184</v>
      </c>
      <c r="L3239" s="15">
        <f t="shared" si="251"/>
        <v>42252.474351851852</v>
      </c>
      <c r="M3239" t="b">
        <v>1</v>
      </c>
      <c r="N3239">
        <v>269</v>
      </c>
      <c r="O3239" t="b">
        <v>1</v>
      </c>
      <c r="P3239" t="s">
        <v>8269</v>
      </c>
      <c r="Q3239" t="str">
        <f t="shared" si="252"/>
        <v>theater</v>
      </c>
      <c r="R3239" t="str">
        <f t="shared" si="253"/>
        <v>plays</v>
      </c>
      <c r="S3239">
        <f t="shared" si="254"/>
        <v>2015</v>
      </c>
    </row>
    <row r="3240" spans="1:19" ht="46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s="17">
        <f t="shared" si="250"/>
        <v>1.1232142857142857</v>
      </c>
      <c r="G3240" t="s">
        <v>8218</v>
      </c>
      <c r="H3240" t="s">
        <v>8224</v>
      </c>
      <c r="I3240" t="s">
        <v>8246</v>
      </c>
      <c r="J3240">
        <v>1435752898</v>
      </c>
      <c r="K3240" s="10">
        <v>1433160898</v>
      </c>
      <c r="L3240" s="15">
        <f t="shared" si="251"/>
        <v>42156.510393518518</v>
      </c>
      <c r="M3240" t="b">
        <v>1</v>
      </c>
      <c r="N3240">
        <v>79</v>
      </c>
      <c r="O3240" t="b">
        <v>1</v>
      </c>
      <c r="P3240" t="s">
        <v>8269</v>
      </c>
      <c r="Q3240" t="str">
        <f t="shared" si="252"/>
        <v>theater</v>
      </c>
      <c r="R3240" t="str">
        <f t="shared" si="253"/>
        <v>plays</v>
      </c>
      <c r="S3240">
        <f t="shared" si="254"/>
        <v>2015</v>
      </c>
    </row>
    <row r="3241" spans="1:19" ht="46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s="17">
        <f t="shared" si="250"/>
        <v>1.0591914022517912</v>
      </c>
      <c r="G3241" t="s">
        <v>8218</v>
      </c>
      <c r="H3241" t="s">
        <v>8224</v>
      </c>
      <c r="I3241" t="s">
        <v>8246</v>
      </c>
      <c r="J3241">
        <v>1445817540</v>
      </c>
      <c r="K3241" s="10">
        <v>1443665293</v>
      </c>
      <c r="L3241" s="15">
        <f t="shared" si="251"/>
        <v>42278.089039351849</v>
      </c>
      <c r="M3241" t="b">
        <v>1</v>
      </c>
      <c r="N3241">
        <v>104</v>
      </c>
      <c r="O3241" t="b">
        <v>1</v>
      </c>
      <c r="P3241" t="s">
        <v>8269</v>
      </c>
      <c r="Q3241" t="str">
        <f t="shared" si="252"/>
        <v>theater</v>
      </c>
      <c r="R3241" t="str">
        <f t="shared" si="253"/>
        <v>plays</v>
      </c>
      <c r="S3241">
        <f t="shared" si="254"/>
        <v>2015</v>
      </c>
    </row>
    <row r="3242" spans="1:19" ht="46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s="17">
        <f t="shared" si="250"/>
        <v>1.0056666666666667</v>
      </c>
      <c r="G3242" t="s">
        <v>8218</v>
      </c>
      <c r="H3242" t="s">
        <v>8224</v>
      </c>
      <c r="I3242" t="s">
        <v>8246</v>
      </c>
      <c r="J3242">
        <v>1487286000</v>
      </c>
      <c r="K3242" s="10">
        <v>1484843948</v>
      </c>
      <c r="L3242" s="15">
        <f t="shared" si="251"/>
        <v>42754.693842592591</v>
      </c>
      <c r="M3242" t="b">
        <v>0</v>
      </c>
      <c r="N3242">
        <v>34</v>
      </c>
      <c r="O3242" t="b">
        <v>1</v>
      </c>
      <c r="P3242" t="s">
        <v>8269</v>
      </c>
      <c r="Q3242" t="str">
        <f t="shared" si="252"/>
        <v>theater</v>
      </c>
      <c r="R3242" t="str">
        <f t="shared" si="253"/>
        <v>plays</v>
      </c>
      <c r="S3242">
        <f t="shared" si="254"/>
        <v>2017</v>
      </c>
    </row>
    <row r="3243" spans="1:19" ht="6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s="17">
        <f t="shared" si="250"/>
        <v>1.1530588235294117</v>
      </c>
      <c r="G3243" t="s">
        <v>8218</v>
      </c>
      <c r="H3243" t="s">
        <v>8223</v>
      </c>
      <c r="I3243" t="s">
        <v>8245</v>
      </c>
      <c r="J3243">
        <v>1413269940</v>
      </c>
      <c r="K3243" s="10">
        <v>1410421670</v>
      </c>
      <c r="L3243" s="15">
        <f t="shared" si="251"/>
        <v>41893.324884259258</v>
      </c>
      <c r="M3243" t="b">
        <v>1</v>
      </c>
      <c r="N3243">
        <v>167</v>
      </c>
      <c r="O3243" t="b">
        <v>1</v>
      </c>
      <c r="P3243" t="s">
        <v>8269</v>
      </c>
      <c r="Q3243" t="str">
        <f t="shared" si="252"/>
        <v>theater</v>
      </c>
      <c r="R3243" t="str">
        <f t="shared" si="253"/>
        <v>plays</v>
      </c>
      <c r="S3243">
        <f t="shared" si="254"/>
        <v>2014</v>
      </c>
    </row>
    <row r="3244" spans="1:19" ht="3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s="17">
        <f t="shared" si="250"/>
        <v>1.273042</v>
      </c>
      <c r="G3244" t="s">
        <v>8218</v>
      </c>
      <c r="H3244" t="s">
        <v>8223</v>
      </c>
      <c r="I3244" t="s">
        <v>8245</v>
      </c>
      <c r="J3244">
        <v>1411150092</v>
      </c>
      <c r="K3244" s="10">
        <v>1408558092</v>
      </c>
      <c r="L3244" s="15">
        <f t="shared" si="251"/>
        <v>41871.755694444444</v>
      </c>
      <c r="M3244" t="b">
        <v>1</v>
      </c>
      <c r="N3244">
        <v>183</v>
      </c>
      <c r="O3244" t="b">
        <v>1</v>
      </c>
      <c r="P3244" t="s">
        <v>8269</v>
      </c>
      <c r="Q3244" t="str">
        <f t="shared" si="252"/>
        <v>theater</v>
      </c>
      <c r="R3244" t="str">
        <f t="shared" si="253"/>
        <v>plays</v>
      </c>
      <c r="S3244">
        <f t="shared" si="254"/>
        <v>2014</v>
      </c>
    </row>
    <row r="3245" spans="1:19" ht="46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s="17">
        <f t="shared" si="250"/>
        <v>1.028375</v>
      </c>
      <c r="G3245" t="s">
        <v>8218</v>
      </c>
      <c r="H3245" t="s">
        <v>8223</v>
      </c>
      <c r="I3245" t="s">
        <v>8245</v>
      </c>
      <c r="J3245">
        <v>1444348800</v>
      </c>
      <c r="K3245" s="10">
        <v>1442283562</v>
      </c>
      <c r="L3245" s="15">
        <f t="shared" si="251"/>
        <v>42262.096782407403</v>
      </c>
      <c r="M3245" t="b">
        <v>1</v>
      </c>
      <c r="N3245">
        <v>71</v>
      </c>
      <c r="O3245" t="b">
        <v>1</v>
      </c>
      <c r="P3245" t="s">
        <v>8269</v>
      </c>
      <c r="Q3245" t="str">
        <f t="shared" si="252"/>
        <v>theater</v>
      </c>
      <c r="R3245" t="str">
        <f t="shared" si="253"/>
        <v>plays</v>
      </c>
      <c r="S3245">
        <f t="shared" si="254"/>
        <v>2015</v>
      </c>
    </row>
    <row r="3246" spans="1:19" ht="46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s="17">
        <f t="shared" si="250"/>
        <v>1.0293749999999999</v>
      </c>
      <c r="G3246" t="s">
        <v>8218</v>
      </c>
      <c r="H3246" t="s">
        <v>8224</v>
      </c>
      <c r="I3246" t="s">
        <v>8246</v>
      </c>
      <c r="J3246">
        <v>1480613982</v>
      </c>
      <c r="K3246" s="10">
        <v>1478018382</v>
      </c>
      <c r="L3246" s="15">
        <f t="shared" si="251"/>
        <v>42675.694236111114</v>
      </c>
      <c r="M3246" t="b">
        <v>0</v>
      </c>
      <c r="N3246">
        <v>69</v>
      </c>
      <c r="O3246" t="b">
        <v>1</v>
      </c>
      <c r="P3246" t="s">
        <v>8269</v>
      </c>
      <c r="Q3246" t="str">
        <f t="shared" si="252"/>
        <v>theater</v>
      </c>
      <c r="R3246" t="str">
        <f t="shared" si="253"/>
        <v>plays</v>
      </c>
      <c r="S3246">
        <f t="shared" si="254"/>
        <v>2016</v>
      </c>
    </row>
    <row r="3247" spans="1:19" ht="46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s="17">
        <f t="shared" si="250"/>
        <v>1.043047619047619</v>
      </c>
      <c r="G3247" t="s">
        <v>8218</v>
      </c>
      <c r="H3247" t="s">
        <v>8223</v>
      </c>
      <c r="I3247" t="s">
        <v>8245</v>
      </c>
      <c r="J3247">
        <v>1434074400</v>
      </c>
      <c r="K3247" s="10">
        <v>1431354258</v>
      </c>
      <c r="L3247" s="15">
        <f t="shared" si="251"/>
        <v>42135.60020833333</v>
      </c>
      <c r="M3247" t="b">
        <v>0</v>
      </c>
      <c r="N3247">
        <v>270</v>
      </c>
      <c r="O3247" t="b">
        <v>1</v>
      </c>
      <c r="P3247" t="s">
        <v>8269</v>
      </c>
      <c r="Q3247" t="str">
        <f t="shared" si="252"/>
        <v>theater</v>
      </c>
      <c r="R3247" t="str">
        <f t="shared" si="253"/>
        <v>plays</v>
      </c>
      <c r="S3247">
        <f t="shared" si="254"/>
        <v>2015</v>
      </c>
    </row>
    <row r="3248" spans="1:19" ht="46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s="17">
        <f t="shared" si="250"/>
        <v>1.1122000000000001</v>
      </c>
      <c r="G3248" t="s">
        <v>8218</v>
      </c>
      <c r="H3248" t="s">
        <v>8223</v>
      </c>
      <c r="I3248" t="s">
        <v>8245</v>
      </c>
      <c r="J3248">
        <v>1442030340</v>
      </c>
      <c r="K3248" s="10">
        <v>1439551200</v>
      </c>
      <c r="L3248" s="15">
        <f t="shared" si="251"/>
        <v>42230.472222222219</v>
      </c>
      <c r="M3248" t="b">
        <v>1</v>
      </c>
      <c r="N3248">
        <v>193</v>
      </c>
      <c r="O3248" t="b">
        <v>1</v>
      </c>
      <c r="P3248" t="s">
        <v>8269</v>
      </c>
      <c r="Q3248" t="str">
        <f t="shared" si="252"/>
        <v>theater</v>
      </c>
      <c r="R3248" t="str">
        <f t="shared" si="253"/>
        <v>plays</v>
      </c>
      <c r="S3248">
        <f t="shared" si="254"/>
        <v>2015</v>
      </c>
    </row>
    <row r="3249" spans="1:19" ht="46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s="17">
        <f t="shared" si="250"/>
        <v>1.0586</v>
      </c>
      <c r="G3249" t="s">
        <v>8218</v>
      </c>
      <c r="H3249" t="s">
        <v>8224</v>
      </c>
      <c r="I3249" t="s">
        <v>8246</v>
      </c>
      <c r="J3249">
        <v>1436696712</v>
      </c>
      <c r="K3249" s="10">
        <v>1434104712</v>
      </c>
      <c r="L3249" s="15">
        <f t="shared" si="251"/>
        <v>42167.434166666666</v>
      </c>
      <c r="M3249" t="b">
        <v>1</v>
      </c>
      <c r="N3249">
        <v>57</v>
      </c>
      <c r="O3249" t="b">
        <v>1</v>
      </c>
      <c r="P3249" t="s">
        <v>8269</v>
      </c>
      <c r="Q3249" t="str">
        <f t="shared" si="252"/>
        <v>theater</v>
      </c>
      <c r="R3249" t="str">
        <f t="shared" si="253"/>
        <v>plays</v>
      </c>
      <c r="S3249">
        <f t="shared" si="254"/>
        <v>2015</v>
      </c>
    </row>
    <row r="3250" spans="1:19" ht="3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s="17">
        <f t="shared" si="250"/>
        <v>1.0079166666666666</v>
      </c>
      <c r="G3250" t="s">
        <v>8218</v>
      </c>
      <c r="H3250" t="s">
        <v>8223</v>
      </c>
      <c r="I3250" t="s">
        <v>8245</v>
      </c>
      <c r="J3250">
        <v>1428178757</v>
      </c>
      <c r="K3250" s="10">
        <v>1425590357</v>
      </c>
      <c r="L3250" s="15">
        <f t="shared" si="251"/>
        <v>42068.888391203705</v>
      </c>
      <c r="M3250" t="b">
        <v>1</v>
      </c>
      <c r="N3250">
        <v>200</v>
      </c>
      <c r="O3250" t="b">
        <v>1</v>
      </c>
      <c r="P3250" t="s">
        <v>8269</v>
      </c>
      <c r="Q3250" t="str">
        <f t="shared" si="252"/>
        <v>theater</v>
      </c>
      <c r="R3250" t="str">
        <f t="shared" si="253"/>
        <v>plays</v>
      </c>
      <c r="S3250">
        <f t="shared" si="254"/>
        <v>2015</v>
      </c>
    </row>
    <row r="3251" spans="1:19" ht="46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s="17">
        <f t="shared" si="250"/>
        <v>1.0492727272727274</v>
      </c>
      <c r="G3251" t="s">
        <v>8218</v>
      </c>
      <c r="H3251" t="s">
        <v>8223</v>
      </c>
      <c r="I3251" t="s">
        <v>8245</v>
      </c>
      <c r="J3251">
        <v>1434822914</v>
      </c>
      <c r="K3251" s="10">
        <v>1432230914</v>
      </c>
      <c r="L3251" s="15">
        <f t="shared" si="251"/>
        <v>42145.746689814812</v>
      </c>
      <c r="M3251" t="b">
        <v>1</v>
      </c>
      <c r="N3251">
        <v>88</v>
      </c>
      <c r="O3251" t="b">
        <v>1</v>
      </c>
      <c r="P3251" t="s">
        <v>8269</v>
      </c>
      <c r="Q3251" t="str">
        <f t="shared" si="252"/>
        <v>theater</v>
      </c>
      <c r="R3251" t="str">
        <f t="shared" si="253"/>
        <v>plays</v>
      </c>
      <c r="S3251">
        <f t="shared" si="254"/>
        <v>2015</v>
      </c>
    </row>
    <row r="3252" spans="1:19" ht="46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s="17">
        <f t="shared" si="250"/>
        <v>1.01552</v>
      </c>
      <c r="G3252" t="s">
        <v>8218</v>
      </c>
      <c r="H3252" t="s">
        <v>8223</v>
      </c>
      <c r="I3252" t="s">
        <v>8245</v>
      </c>
      <c r="J3252">
        <v>1415213324</v>
      </c>
      <c r="K3252" s="10">
        <v>1412617724</v>
      </c>
      <c r="L3252" s="15">
        <f t="shared" si="251"/>
        <v>41918.742175925923</v>
      </c>
      <c r="M3252" t="b">
        <v>1</v>
      </c>
      <c r="N3252">
        <v>213</v>
      </c>
      <c r="O3252" t="b">
        <v>1</v>
      </c>
      <c r="P3252" t="s">
        <v>8269</v>
      </c>
      <c r="Q3252" t="str">
        <f t="shared" si="252"/>
        <v>theater</v>
      </c>
      <c r="R3252" t="str">
        <f t="shared" si="253"/>
        <v>plays</v>
      </c>
      <c r="S3252">
        <f t="shared" si="254"/>
        <v>2014</v>
      </c>
    </row>
    <row r="3253" spans="1:19" ht="46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s="17">
        <f t="shared" si="250"/>
        <v>1.1073333333333333</v>
      </c>
      <c r="G3253" t="s">
        <v>8218</v>
      </c>
      <c r="H3253" t="s">
        <v>8223</v>
      </c>
      <c r="I3253" t="s">
        <v>8245</v>
      </c>
      <c r="J3253">
        <v>1434907966</v>
      </c>
      <c r="K3253" s="10">
        <v>1432315966</v>
      </c>
      <c r="L3253" s="15">
        <f t="shared" si="251"/>
        <v>42146.731087962966</v>
      </c>
      <c r="M3253" t="b">
        <v>1</v>
      </c>
      <c r="N3253">
        <v>20</v>
      </c>
      <c r="O3253" t="b">
        <v>1</v>
      </c>
      <c r="P3253" t="s">
        <v>8269</v>
      </c>
      <c r="Q3253" t="str">
        <f t="shared" si="252"/>
        <v>theater</v>
      </c>
      <c r="R3253" t="str">
        <f t="shared" si="253"/>
        <v>plays</v>
      </c>
      <c r="S3253">
        <f t="shared" si="254"/>
        <v>2015</v>
      </c>
    </row>
    <row r="3254" spans="1:19" ht="3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s="17">
        <f t="shared" si="250"/>
        <v>1.2782222222222221</v>
      </c>
      <c r="G3254" t="s">
        <v>8218</v>
      </c>
      <c r="H3254" t="s">
        <v>8224</v>
      </c>
      <c r="I3254" t="s">
        <v>8246</v>
      </c>
      <c r="J3254">
        <v>1473247240</v>
      </c>
      <c r="K3254" s="10">
        <v>1470655240</v>
      </c>
      <c r="L3254" s="15">
        <f t="shared" si="251"/>
        <v>42590.472685185188</v>
      </c>
      <c r="M3254" t="b">
        <v>1</v>
      </c>
      <c r="N3254">
        <v>50</v>
      </c>
      <c r="O3254" t="b">
        <v>1</v>
      </c>
      <c r="P3254" t="s">
        <v>8269</v>
      </c>
      <c r="Q3254" t="str">
        <f t="shared" si="252"/>
        <v>theater</v>
      </c>
      <c r="R3254" t="str">
        <f t="shared" si="253"/>
        <v>plays</v>
      </c>
      <c r="S3254">
        <f t="shared" si="254"/>
        <v>2016</v>
      </c>
    </row>
    <row r="3255" spans="1:19" ht="46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s="17">
        <f t="shared" si="250"/>
        <v>1.0182500000000001</v>
      </c>
      <c r="G3255" t="s">
        <v>8218</v>
      </c>
      <c r="H3255" t="s">
        <v>8223</v>
      </c>
      <c r="I3255" t="s">
        <v>8245</v>
      </c>
      <c r="J3255">
        <v>1473306300</v>
      </c>
      <c r="K3255" s="10">
        <v>1471701028</v>
      </c>
      <c r="L3255" s="15">
        <f t="shared" si="251"/>
        <v>42602.576712962968</v>
      </c>
      <c r="M3255" t="b">
        <v>1</v>
      </c>
      <c r="N3255">
        <v>115</v>
      </c>
      <c r="O3255" t="b">
        <v>1</v>
      </c>
      <c r="P3255" t="s">
        <v>8269</v>
      </c>
      <c r="Q3255" t="str">
        <f t="shared" si="252"/>
        <v>theater</v>
      </c>
      <c r="R3255" t="str">
        <f t="shared" si="253"/>
        <v>plays</v>
      </c>
      <c r="S3255">
        <f t="shared" si="254"/>
        <v>2016</v>
      </c>
    </row>
    <row r="3256" spans="1:19" ht="46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s="17">
        <f t="shared" si="250"/>
        <v>1.012576923076923</v>
      </c>
      <c r="G3256" t="s">
        <v>8218</v>
      </c>
      <c r="H3256" t="s">
        <v>8224</v>
      </c>
      <c r="I3256" t="s">
        <v>8246</v>
      </c>
      <c r="J3256">
        <v>1427331809</v>
      </c>
      <c r="K3256" s="10">
        <v>1424743409</v>
      </c>
      <c r="L3256" s="15">
        <f t="shared" si="251"/>
        <v>42059.085752314815</v>
      </c>
      <c r="M3256" t="b">
        <v>1</v>
      </c>
      <c r="N3256">
        <v>186</v>
      </c>
      <c r="O3256" t="b">
        <v>1</v>
      </c>
      <c r="P3256" t="s">
        <v>8269</v>
      </c>
      <c r="Q3256" t="str">
        <f t="shared" si="252"/>
        <v>theater</v>
      </c>
      <c r="R3256" t="str">
        <f t="shared" si="253"/>
        <v>plays</v>
      </c>
      <c r="S3256">
        <f t="shared" si="254"/>
        <v>2015</v>
      </c>
    </row>
    <row r="3257" spans="1:19" ht="46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s="17">
        <f t="shared" si="250"/>
        <v>1.75</v>
      </c>
      <c r="G3257" t="s">
        <v>8218</v>
      </c>
      <c r="H3257" t="s">
        <v>8224</v>
      </c>
      <c r="I3257" t="s">
        <v>8246</v>
      </c>
      <c r="J3257">
        <v>1412706375</v>
      </c>
      <c r="K3257" s="10">
        <v>1410114375</v>
      </c>
      <c r="L3257" s="15">
        <f t="shared" si="251"/>
        <v>41889.768229166664</v>
      </c>
      <c r="M3257" t="b">
        <v>1</v>
      </c>
      <c r="N3257">
        <v>18</v>
      </c>
      <c r="O3257" t="b">
        <v>1</v>
      </c>
      <c r="P3257" t="s">
        <v>8269</v>
      </c>
      <c r="Q3257" t="str">
        <f t="shared" si="252"/>
        <v>theater</v>
      </c>
      <c r="R3257" t="str">
        <f t="shared" si="253"/>
        <v>plays</v>
      </c>
      <c r="S3257">
        <f t="shared" si="254"/>
        <v>2014</v>
      </c>
    </row>
    <row r="3258" spans="1:19" ht="46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s="17">
        <f t="shared" si="250"/>
        <v>1.2806</v>
      </c>
      <c r="G3258" t="s">
        <v>8218</v>
      </c>
      <c r="H3258" t="s">
        <v>8223</v>
      </c>
      <c r="I3258" t="s">
        <v>8245</v>
      </c>
      <c r="J3258">
        <v>1433995140</v>
      </c>
      <c r="K3258" s="10">
        <v>1432129577</v>
      </c>
      <c r="L3258" s="15">
        <f t="shared" si="251"/>
        <v>42144.573807870373</v>
      </c>
      <c r="M3258" t="b">
        <v>1</v>
      </c>
      <c r="N3258">
        <v>176</v>
      </c>
      <c r="O3258" t="b">
        <v>1</v>
      </c>
      <c r="P3258" t="s">
        <v>8269</v>
      </c>
      <c r="Q3258" t="str">
        <f t="shared" si="252"/>
        <v>theater</v>
      </c>
      <c r="R3258" t="str">
        <f t="shared" si="253"/>
        <v>plays</v>
      </c>
      <c r="S3258">
        <f t="shared" si="254"/>
        <v>2015</v>
      </c>
    </row>
    <row r="3259" spans="1:19" ht="46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s="17">
        <f t="shared" si="250"/>
        <v>1.0629949999999999</v>
      </c>
      <c r="G3259" t="s">
        <v>8218</v>
      </c>
      <c r="H3259" t="s">
        <v>8224</v>
      </c>
      <c r="I3259" t="s">
        <v>8246</v>
      </c>
      <c r="J3259">
        <v>1487769952</v>
      </c>
      <c r="K3259" s="10">
        <v>1485177952</v>
      </c>
      <c r="L3259" s="15">
        <f t="shared" si="251"/>
        <v>42758.559629629628</v>
      </c>
      <c r="M3259" t="b">
        <v>0</v>
      </c>
      <c r="N3259">
        <v>41</v>
      </c>
      <c r="O3259" t="b">
        <v>1</v>
      </c>
      <c r="P3259" t="s">
        <v>8269</v>
      </c>
      <c r="Q3259" t="str">
        <f t="shared" si="252"/>
        <v>theater</v>
      </c>
      <c r="R3259" t="str">
        <f t="shared" si="253"/>
        <v>plays</v>
      </c>
      <c r="S3259">
        <f t="shared" si="254"/>
        <v>2017</v>
      </c>
    </row>
    <row r="3260" spans="1:19" ht="3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s="17">
        <f t="shared" si="250"/>
        <v>1.052142857142857</v>
      </c>
      <c r="G3260" t="s">
        <v>8218</v>
      </c>
      <c r="H3260" t="s">
        <v>8223</v>
      </c>
      <c r="I3260" t="s">
        <v>8245</v>
      </c>
      <c r="J3260">
        <v>1420751861</v>
      </c>
      <c r="K3260" s="10">
        <v>1418159861</v>
      </c>
      <c r="L3260" s="15">
        <f t="shared" si="251"/>
        <v>41982.887280092589</v>
      </c>
      <c r="M3260" t="b">
        <v>1</v>
      </c>
      <c r="N3260">
        <v>75</v>
      </c>
      <c r="O3260" t="b">
        <v>1</v>
      </c>
      <c r="P3260" t="s">
        <v>8269</v>
      </c>
      <c r="Q3260" t="str">
        <f t="shared" si="252"/>
        <v>theater</v>
      </c>
      <c r="R3260" t="str">
        <f t="shared" si="253"/>
        <v>plays</v>
      </c>
      <c r="S3260">
        <f t="shared" si="254"/>
        <v>2014</v>
      </c>
    </row>
    <row r="3261" spans="1:19" ht="46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s="17">
        <f t="shared" si="250"/>
        <v>1.0616782608695652</v>
      </c>
      <c r="G3261" t="s">
        <v>8218</v>
      </c>
      <c r="H3261" t="s">
        <v>8223</v>
      </c>
      <c r="I3261" t="s">
        <v>8245</v>
      </c>
      <c r="J3261">
        <v>1475294340</v>
      </c>
      <c r="K3261" s="10">
        <v>1472753745</v>
      </c>
      <c r="L3261" s="15">
        <f t="shared" si="251"/>
        <v>42614.760937500003</v>
      </c>
      <c r="M3261" t="b">
        <v>1</v>
      </c>
      <c r="N3261">
        <v>97</v>
      </c>
      <c r="O3261" t="b">
        <v>1</v>
      </c>
      <c r="P3261" t="s">
        <v>8269</v>
      </c>
      <c r="Q3261" t="str">
        <f t="shared" si="252"/>
        <v>theater</v>
      </c>
      <c r="R3261" t="str">
        <f t="shared" si="253"/>
        <v>plays</v>
      </c>
      <c r="S3261">
        <f t="shared" si="254"/>
        <v>2016</v>
      </c>
    </row>
    <row r="3262" spans="1:19" ht="46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s="17">
        <f t="shared" si="250"/>
        <v>1.0924</v>
      </c>
      <c r="G3262" t="s">
        <v>8218</v>
      </c>
      <c r="H3262" t="s">
        <v>8223</v>
      </c>
      <c r="I3262" t="s">
        <v>8245</v>
      </c>
      <c r="J3262">
        <v>1448903318</v>
      </c>
      <c r="K3262" s="10">
        <v>1445875718</v>
      </c>
      <c r="L3262" s="15">
        <f t="shared" si="251"/>
        <v>42303.672662037032</v>
      </c>
      <c r="M3262" t="b">
        <v>1</v>
      </c>
      <c r="N3262">
        <v>73</v>
      </c>
      <c r="O3262" t="b">
        <v>1</v>
      </c>
      <c r="P3262" t="s">
        <v>8269</v>
      </c>
      <c r="Q3262" t="str">
        <f t="shared" si="252"/>
        <v>theater</v>
      </c>
      <c r="R3262" t="str">
        <f t="shared" si="253"/>
        <v>plays</v>
      </c>
      <c r="S3262">
        <f t="shared" si="254"/>
        <v>2015</v>
      </c>
    </row>
    <row r="3263" spans="1:19" ht="46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s="17">
        <f t="shared" si="250"/>
        <v>1.0045454545454546</v>
      </c>
      <c r="G3263" t="s">
        <v>8218</v>
      </c>
      <c r="H3263" t="s">
        <v>8223</v>
      </c>
      <c r="I3263" t="s">
        <v>8245</v>
      </c>
      <c r="J3263">
        <v>1437067476</v>
      </c>
      <c r="K3263" s="10">
        <v>1434475476</v>
      </c>
      <c r="L3263" s="15">
        <f t="shared" si="251"/>
        <v>42171.725416666668</v>
      </c>
      <c r="M3263" t="b">
        <v>1</v>
      </c>
      <c r="N3263">
        <v>49</v>
      </c>
      <c r="O3263" t="b">
        <v>1</v>
      </c>
      <c r="P3263" t="s">
        <v>8269</v>
      </c>
      <c r="Q3263" t="str">
        <f t="shared" si="252"/>
        <v>theater</v>
      </c>
      <c r="R3263" t="str">
        <f t="shared" si="253"/>
        <v>plays</v>
      </c>
      <c r="S3263">
        <f t="shared" si="254"/>
        <v>2015</v>
      </c>
    </row>
    <row r="3264" spans="1:19" ht="3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s="17">
        <f t="shared" si="250"/>
        <v>1.0304098360655738</v>
      </c>
      <c r="G3264" t="s">
        <v>8218</v>
      </c>
      <c r="H3264" t="s">
        <v>8223</v>
      </c>
      <c r="I3264" t="s">
        <v>8245</v>
      </c>
      <c r="J3264">
        <v>1419220800</v>
      </c>
      <c r="K3264" s="10">
        <v>1416555262</v>
      </c>
      <c r="L3264" s="15">
        <f t="shared" si="251"/>
        <v>41964.315532407403</v>
      </c>
      <c r="M3264" t="b">
        <v>1</v>
      </c>
      <c r="N3264">
        <v>134</v>
      </c>
      <c r="O3264" t="b">
        <v>1</v>
      </c>
      <c r="P3264" t="s">
        <v>8269</v>
      </c>
      <c r="Q3264" t="str">
        <f t="shared" si="252"/>
        <v>theater</v>
      </c>
      <c r="R3264" t="str">
        <f t="shared" si="253"/>
        <v>plays</v>
      </c>
      <c r="S3264">
        <f t="shared" si="254"/>
        <v>2014</v>
      </c>
    </row>
    <row r="3265" spans="1:19" ht="3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s="17">
        <f t="shared" si="250"/>
        <v>1.121664</v>
      </c>
      <c r="G3265" t="s">
        <v>8218</v>
      </c>
      <c r="H3265" t="s">
        <v>8223</v>
      </c>
      <c r="I3265" t="s">
        <v>8245</v>
      </c>
      <c r="J3265">
        <v>1446238800</v>
      </c>
      <c r="K3265" s="10">
        <v>1444220588</v>
      </c>
      <c r="L3265" s="15">
        <f t="shared" si="251"/>
        <v>42284.516064814816</v>
      </c>
      <c r="M3265" t="b">
        <v>1</v>
      </c>
      <c r="N3265">
        <v>68</v>
      </c>
      <c r="O3265" t="b">
        <v>1</v>
      </c>
      <c r="P3265" t="s">
        <v>8269</v>
      </c>
      <c r="Q3265" t="str">
        <f t="shared" si="252"/>
        <v>theater</v>
      </c>
      <c r="R3265" t="str">
        <f t="shared" si="253"/>
        <v>plays</v>
      </c>
      <c r="S3265">
        <f t="shared" si="254"/>
        <v>2015</v>
      </c>
    </row>
    <row r="3266" spans="1:19" ht="3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s="17">
        <f t="shared" si="250"/>
        <v>1.03</v>
      </c>
      <c r="G3266" t="s">
        <v>8218</v>
      </c>
      <c r="H3266" t="s">
        <v>8223</v>
      </c>
      <c r="I3266" t="s">
        <v>8245</v>
      </c>
      <c r="J3266">
        <v>1422482400</v>
      </c>
      <c r="K3266" s="10">
        <v>1421089938</v>
      </c>
      <c r="L3266" s="15">
        <f t="shared" si="251"/>
        <v>42016.800208333334</v>
      </c>
      <c r="M3266" t="b">
        <v>1</v>
      </c>
      <c r="N3266">
        <v>49</v>
      </c>
      <c r="O3266" t="b">
        <v>1</v>
      </c>
      <c r="P3266" t="s">
        <v>8269</v>
      </c>
      <c r="Q3266" t="str">
        <f t="shared" si="252"/>
        <v>theater</v>
      </c>
      <c r="R3266" t="str">
        <f t="shared" si="253"/>
        <v>plays</v>
      </c>
      <c r="S3266">
        <f t="shared" si="254"/>
        <v>2015</v>
      </c>
    </row>
    <row r="3267" spans="1:19" ht="46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s="17">
        <f t="shared" ref="F3267:F3330" si="255">E3267/D3267</f>
        <v>1.64</v>
      </c>
      <c r="G3267" t="s">
        <v>8218</v>
      </c>
      <c r="H3267" t="s">
        <v>8240</v>
      </c>
      <c r="I3267" t="s">
        <v>8248</v>
      </c>
      <c r="J3267">
        <v>1449162000</v>
      </c>
      <c r="K3267" s="10">
        <v>1446570315</v>
      </c>
      <c r="L3267" s="15">
        <f t="shared" ref="L3267:L3330" si="256">(K3267/86400)+ DATE(1970,1,1)</f>
        <v>42311.711979166663</v>
      </c>
      <c r="M3267" t="b">
        <v>1</v>
      </c>
      <c r="N3267">
        <v>63</v>
      </c>
      <c r="O3267" t="b">
        <v>1</v>
      </c>
      <c r="P3267" t="s">
        <v>8269</v>
      </c>
      <c r="Q3267" t="str">
        <f t="shared" ref="Q3267:Q3330" si="257">LEFT(P3267, SEARCH("/",P3267)-1)</f>
        <v>theater</v>
      </c>
      <c r="R3267" t="str">
        <f t="shared" ref="R3267:R3330" si="258">RIGHT(P3267,LEN(P3267)-FIND("/",P3267))</f>
        <v>plays</v>
      </c>
      <c r="S3267">
        <f t="shared" ref="S3267:S3330" si="259">YEAR(L3267)</f>
        <v>2015</v>
      </c>
    </row>
    <row r="3268" spans="1:19" ht="46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s="17">
        <f t="shared" si="255"/>
        <v>1.3128333333333333</v>
      </c>
      <c r="G3268" t="s">
        <v>8218</v>
      </c>
      <c r="H3268" t="s">
        <v>8223</v>
      </c>
      <c r="I3268" t="s">
        <v>8245</v>
      </c>
      <c r="J3268">
        <v>1434142800</v>
      </c>
      <c r="K3268" s="10">
        <v>1431435122</v>
      </c>
      <c r="L3268" s="15">
        <f t="shared" si="256"/>
        <v>42136.536134259259</v>
      </c>
      <c r="M3268" t="b">
        <v>1</v>
      </c>
      <c r="N3268">
        <v>163</v>
      </c>
      <c r="O3268" t="b">
        <v>1</v>
      </c>
      <c r="P3268" t="s">
        <v>8269</v>
      </c>
      <c r="Q3268" t="str">
        <f t="shared" si="257"/>
        <v>theater</v>
      </c>
      <c r="R3268" t="str">
        <f t="shared" si="258"/>
        <v>plays</v>
      </c>
      <c r="S3268">
        <f t="shared" si="259"/>
        <v>2015</v>
      </c>
    </row>
    <row r="3269" spans="1:19" ht="46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s="17">
        <f t="shared" si="255"/>
        <v>1.0209999999999999</v>
      </c>
      <c r="G3269" t="s">
        <v>8218</v>
      </c>
      <c r="H3269" t="s">
        <v>8223</v>
      </c>
      <c r="I3269" t="s">
        <v>8245</v>
      </c>
      <c r="J3269">
        <v>1437156660</v>
      </c>
      <c r="K3269" s="10">
        <v>1434564660</v>
      </c>
      <c r="L3269" s="15">
        <f t="shared" si="256"/>
        <v>42172.757638888885</v>
      </c>
      <c r="M3269" t="b">
        <v>1</v>
      </c>
      <c r="N3269">
        <v>288</v>
      </c>
      <c r="O3269" t="b">
        <v>1</v>
      </c>
      <c r="P3269" t="s">
        <v>8269</v>
      </c>
      <c r="Q3269" t="str">
        <f t="shared" si="257"/>
        <v>theater</v>
      </c>
      <c r="R3269" t="str">
        <f t="shared" si="258"/>
        <v>plays</v>
      </c>
      <c r="S3269">
        <f t="shared" si="259"/>
        <v>2015</v>
      </c>
    </row>
    <row r="3270" spans="1:19" ht="46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s="17">
        <f t="shared" si="255"/>
        <v>1.28</v>
      </c>
      <c r="G3270" t="s">
        <v>8218</v>
      </c>
      <c r="H3270" t="s">
        <v>8223</v>
      </c>
      <c r="I3270" t="s">
        <v>8245</v>
      </c>
      <c r="J3270">
        <v>1472074928</v>
      </c>
      <c r="K3270" s="10">
        <v>1470692528</v>
      </c>
      <c r="L3270" s="15">
        <f t="shared" si="256"/>
        <v>42590.90425925926</v>
      </c>
      <c r="M3270" t="b">
        <v>1</v>
      </c>
      <c r="N3270">
        <v>42</v>
      </c>
      <c r="O3270" t="b">
        <v>1</v>
      </c>
      <c r="P3270" t="s">
        <v>8269</v>
      </c>
      <c r="Q3270" t="str">
        <f t="shared" si="257"/>
        <v>theater</v>
      </c>
      <c r="R3270" t="str">
        <f t="shared" si="258"/>
        <v>plays</v>
      </c>
      <c r="S3270">
        <f t="shared" si="259"/>
        <v>2016</v>
      </c>
    </row>
    <row r="3271" spans="1:19" ht="46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s="17">
        <f t="shared" si="255"/>
        <v>1.0149999999999999</v>
      </c>
      <c r="G3271" t="s">
        <v>8218</v>
      </c>
      <c r="H3271" t="s">
        <v>8224</v>
      </c>
      <c r="I3271" t="s">
        <v>8246</v>
      </c>
      <c r="J3271">
        <v>1434452400</v>
      </c>
      <c r="K3271" s="10">
        <v>1431509397</v>
      </c>
      <c r="L3271" s="15">
        <f t="shared" si="256"/>
        <v>42137.395798611113</v>
      </c>
      <c r="M3271" t="b">
        <v>1</v>
      </c>
      <c r="N3271">
        <v>70</v>
      </c>
      <c r="O3271" t="b">
        <v>1</v>
      </c>
      <c r="P3271" t="s">
        <v>8269</v>
      </c>
      <c r="Q3271" t="str">
        <f t="shared" si="257"/>
        <v>theater</v>
      </c>
      <c r="R3271" t="str">
        <f t="shared" si="258"/>
        <v>plays</v>
      </c>
      <c r="S3271">
        <f t="shared" si="259"/>
        <v>2015</v>
      </c>
    </row>
    <row r="3272" spans="1:19" ht="46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s="17">
        <f t="shared" si="255"/>
        <v>1.0166666666666666</v>
      </c>
      <c r="G3272" t="s">
        <v>8218</v>
      </c>
      <c r="H3272" t="s">
        <v>8224</v>
      </c>
      <c r="I3272" t="s">
        <v>8246</v>
      </c>
      <c r="J3272">
        <v>1436705265</v>
      </c>
      <c r="K3272" s="10">
        <v>1434113265</v>
      </c>
      <c r="L3272" s="15">
        <f t="shared" si="256"/>
        <v>42167.533159722225</v>
      </c>
      <c r="M3272" t="b">
        <v>1</v>
      </c>
      <c r="N3272">
        <v>30</v>
      </c>
      <c r="O3272" t="b">
        <v>1</v>
      </c>
      <c r="P3272" t="s">
        <v>8269</v>
      </c>
      <c r="Q3272" t="str">
        <f t="shared" si="257"/>
        <v>theater</v>
      </c>
      <c r="R3272" t="str">
        <f t="shared" si="258"/>
        <v>plays</v>
      </c>
      <c r="S3272">
        <f t="shared" si="259"/>
        <v>2015</v>
      </c>
    </row>
    <row r="3273" spans="1:19" ht="16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s="17">
        <f t="shared" si="255"/>
        <v>1.3</v>
      </c>
      <c r="G3273" t="s">
        <v>8218</v>
      </c>
      <c r="H3273" t="s">
        <v>8224</v>
      </c>
      <c r="I3273" t="s">
        <v>8246</v>
      </c>
      <c r="J3273">
        <v>1414927775</v>
      </c>
      <c r="K3273" s="10">
        <v>1412332175</v>
      </c>
      <c r="L3273" s="15">
        <f t="shared" si="256"/>
        <v>41915.437210648146</v>
      </c>
      <c r="M3273" t="b">
        <v>1</v>
      </c>
      <c r="N3273">
        <v>51</v>
      </c>
      <c r="O3273" t="b">
        <v>1</v>
      </c>
      <c r="P3273" t="s">
        <v>8269</v>
      </c>
      <c r="Q3273" t="str">
        <f t="shared" si="257"/>
        <v>theater</v>
      </c>
      <c r="R3273" t="str">
        <f t="shared" si="258"/>
        <v>plays</v>
      </c>
      <c r="S3273">
        <f t="shared" si="259"/>
        <v>2014</v>
      </c>
    </row>
    <row r="3274" spans="1:19" ht="46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s="17">
        <f t="shared" si="255"/>
        <v>1.5443</v>
      </c>
      <c r="G3274" t="s">
        <v>8218</v>
      </c>
      <c r="H3274" t="s">
        <v>8223</v>
      </c>
      <c r="I3274" t="s">
        <v>8245</v>
      </c>
      <c r="J3274">
        <v>1446814809</v>
      </c>
      <c r="K3274" s="10">
        <v>1444219209</v>
      </c>
      <c r="L3274" s="15">
        <f t="shared" si="256"/>
        <v>42284.500104166669</v>
      </c>
      <c r="M3274" t="b">
        <v>1</v>
      </c>
      <c r="N3274">
        <v>145</v>
      </c>
      <c r="O3274" t="b">
        <v>1</v>
      </c>
      <c r="P3274" t="s">
        <v>8269</v>
      </c>
      <c r="Q3274" t="str">
        <f t="shared" si="257"/>
        <v>theater</v>
      </c>
      <c r="R3274" t="str">
        <f t="shared" si="258"/>
        <v>plays</v>
      </c>
      <c r="S3274">
        <f t="shared" si="259"/>
        <v>2015</v>
      </c>
    </row>
    <row r="3275" spans="1:19" ht="46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s="17">
        <f t="shared" si="255"/>
        <v>1.0740000000000001</v>
      </c>
      <c r="G3275" t="s">
        <v>8218</v>
      </c>
      <c r="H3275" t="s">
        <v>8223</v>
      </c>
      <c r="I3275" t="s">
        <v>8245</v>
      </c>
      <c r="J3275">
        <v>1473879600</v>
      </c>
      <c r="K3275" s="10">
        <v>1472498042</v>
      </c>
      <c r="L3275" s="15">
        <f t="shared" si="256"/>
        <v>42611.801412037035</v>
      </c>
      <c r="M3275" t="b">
        <v>1</v>
      </c>
      <c r="N3275">
        <v>21</v>
      </c>
      <c r="O3275" t="b">
        <v>1</v>
      </c>
      <c r="P3275" t="s">
        <v>8269</v>
      </c>
      <c r="Q3275" t="str">
        <f t="shared" si="257"/>
        <v>theater</v>
      </c>
      <c r="R3275" t="str">
        <f t="shared" si="258"/>
        <v>plays</v>
      </c>
      <c r="S3275">
        <f t="shared" si="259"/>
        <v>2016</v>
      </c>
    </row>
    <row r="3276" spans="1:19" ht="46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s="17">
        <f t="shared" si="255"/>
        <v>1.0132258064516129</v>
      </c>
      <c r="G3276" t="s">
        <v>8218</v>
      </c>
      <c r="H3276" t="s">
        <v>8223</v>
      </c>
      <c r="I3276" t="s">
        <v>8245</v>
      </c>
      <c r="J3276">
        <v>1458075600</v>
      </c>
      <c r="K3276" s="10">
        <v>1454259272</v>
      </c>
      <c r="L3276" s="15">
        <f t="shared" si="256"/>
        <v>42400.704537037032</v>
      </c>
      <c r="M3276" t="b">
        <v>1</v>
      </c>
      <c r="N3276">
        <v>286</v>
      </c>
      <c r="O3276" t="b">
        <v>1</v>
      </c>
      <c r="P3276" t="s">
        <v>8269</v>
      </c>
      <c r="Q3276" t="str">
        <f t="shared" si="257"/>
        <v>theater</v>
      </c>
      <c r="R3276" t="str">
        <f t="shared" si="258"/>
        <v>plays</v>
      </c>
      <c r="S3276">
        <f t="shared" si="259"/>
        <v>2016</v>
      </c>
    </row>
    <row r="3277" spans="1:19" ht="46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s="17">
        <f t="shared" si="255"/>
        <v>1.0027777777777778</v>
      </c>
      <c r="G3277" t="s">
        <v>8218</v>
      </c>
      <c r="H3277" t="s">
        <v>8223</v>
      </c>
      <c r="I3277" t="s">
        <v>8245</v>
      </c>
      <c r="J3277">
        <v>1423456200</v>
      </c>
      <c r="K3277" s="10">
        <v>1421183271</v>
      </c>
      <c r="L3277" s="15">
        <f t="shared" si="256"/>
        <v>42017.88045138889</v>
      </c>
      <c r="M3277" t="b">
        <v>1</v>
      </c>
      <c r="N3277">
        <v>12</v>
      </c>
      <c r="O3277" t="b">
        <v>1</v>
      </c>
      <c r="P3277" t="s">
        <v>8269</v>
      </c>
      <c r="Q3277" t="str">
        <f t="shared" si="257"/>
        <v>theater</v>
      </c>
      <c r="R3277" t="str">
        <f t="shared" si="258"/>
        <v>plays</v>
      </c>
      <c r="S3277">
        <f t="shared" si="259"/>
        <v>2015</v>
      </c>
    </row>
    <row r="3278" spans="1:19" ht="46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s="17">
        <f t="shared" si="255"/>
        <v>1.1684444444444444</v>
      </c>
      <c r="G3278" t="s">
        <v>8218</v>
      </c>
      <c r="H3278" t="s">
        <v>8228</v>
      </c>
      <c r="I3278" t="s">
        <v>8250</v>
      </c>
      <c r="J3278">
        <v>1459483140</v>
      </c>
      <c r="K3278" s="10">
        <v>1456526879</v>
      </c>
      <c r="L3278" s="15">
        <f t="shared" si="256"/>
        <v>42426.949988425928</v>
      </c>
      <c r="M3278" t="b">
        <v>1</v>
      </c>
      <c r="N3278">
        <v>100</v>
      </c>
      <c r="O3278" t="b">
        <v>1</v>
      </c>
      <c r="P3278" t="s">
        <v>8269</v>
      </c>
      <c r="Q3278" t="str">
        <f t="shared" si="257"/>
        <v>theater</v>
      </c>
      <c r="R3278" t="str">
        <f t="shared" si="258"/>
        <v>plays</v>
      </c>
      <c r="S3278">
        <f t="shared" si="259"/>
        <v>2016</v>
      </c>
    </row>
    <row r="3279" spans="1:19" ht="46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s="17">
        <f t="shared" si="255"/>
        <v>1.0860000000000001</v>
      </c>
      <c r="G3279" t="s">
        <v>8218</v>
      </c>
      <c r="H3279" t="s">
        <v>8224</v>
      </c>
      <c r="I3279" t="s">
        <v>8246</v>
      </c>
      <c r="J3279">
        <v>1416331406</v>
      </c>
      <c r="K3279" s="10">
        <v>1413735806</v>
      </c>
      <c r="L3279" s="15">
        <f t="shared" si="256"/>
        <v>41931.682939814811</v>
      </c>
      <c r="M3279" t="b">
        <v>1</v>
      </c>
      <c r="N3279">
        <v>100</v>
      </c>
      <c r="O3279" t="b">
        <v>1</v>
      </c>
      <c r="P3279" t="s">
        <v>8269</v>
      </c>
      <c r="Q3279" t="str">
        <f t="shared" si="257"/>
        <v>theater</v>
      </c>
      <c r="R3279" t="str">
        <f t="shared" si="258"/>
        <v>plays</v>
      </c>
      <c r="S3279">
        <f t="shared" si="259"/>
        <v>2014</v>
      </c>
    </row>
    <row r="3280" spans="1:19" ht="46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s="17">
        <f t="shared" si="255"/>
        <v>1.034</v>
      </c>
      <c r="G3280" t="s">
        <v>8218</v>
      </c>
      <c r="H3280" t="s">
        <v>8224</v>
      </c>
      <c r="I3280" t="s">
        <v>8246</v>
      </c>
      <c r="J3280">
        <v>1433017303</v>
      </c>
      <c r="K3280" s="10">
        <v>1430425303</v>
      </c>
      <c r="L3280" s="15">
        <f t="shared" si="256"/>
        <v>42124.848414351851</v>
      </c>
      <c r="M3280" t="b">
        <v>1</v>
      </c>
      <c r="N3280">
        <v>34</v>
      </c>
      <c r="O3280" t="b">
        <v>1</v>
      </c>
      <c r="P3280" t="s">
        <v>8269</v>
      </c>
      <c r="Q3280" t="str">
        <f t="shared" si="257"/>
        <v>theater</v>
      </c>
      <c r="R3280" t="str">
        <f t="shared" si="258"/>
        <v>plays</v>
      </c>
      <c r="S3280">
        <f t="shared" si="259"/>
        <v>2015</v>
      </c>
    </row>
    <row r="3281" spans="1:19" ht="46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s="17">
        <f t="shared" si="255"/>
        <v>1.1427586206896552</v>
      </c>
      <c r="G3281" t="s">
        <v>8218</v>
      </c>
      <c r="H3281" t="s">
        <v>8223</v>
      </c>
      <c r="I3281" t="s">
        <v>8245</v>
      </c>
      <c r="J3281">
        <v>1459474059</v>
      </c>
      <c r="K3281" s="10">
        <v>1456885659</v>
      </c>
      <c r="L3281" s="15">
        <f t="shared" si="256"/>
        <v>42431.102534722224</v>
      </c>
      <c r="M3281" t="b">
        <v>0</v>
      </c>
      <c r="N3281">
        <v>63</v>
      </c>
      <c r="O3281" t="b">
        <v>1</v>
      </c>
      <c r="P3281" t="s">
        <v>8269</v>
      </c>
      <c r="Q3281" t="str">
        <f t="shared" si="257"/>
        <v>theater</v>
      </c>
      <c r="R3281" t="str">
        <f t="shared" si="258"/>
        <v>plays</v>
      </c>
      <c r="S3281">
        <f t="shared" si="259"/>
        <v>2016</v>
      </c>
    </row>
    <row r="3282" spans="1:19" ht="46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s="17">
        <f t="shared" si="255"/>
        <v>1.03</v>
      </c>
      <c r="G3282" t="s">
        <v>8218</v>
      </c>
      <c r="H3282" t="s">
        <v>8223</v>
      </c>
      <c r="I3282" t="s">
        <v>8245</v>
      </c>
      <c r="J3282">
        <v>1433134800</v>
      </c>
      <c r="K3282" s="10">
        <v>1430158198</v>
      </c>
      <c r="L3282" s="15">
        <f t="shared" si="256"/>
        <v>42121.756921296299</v>
      </c>
      <c r="M3282" t="b">
        <v>0</v>
      </c>
      <c r="N3282">
        <v>30</v>
      </c>
      <c r="O3282" t="b">
        <v>1</v>
      </c>
      <c r="P3282" t="s">
        <v>8269</v>
      </c>
      <c r="Q3282" t="str">
        <f t="shared" si="257"/>
        <v>theater</v>
      </c>
      <c r="R3282" t="str">
        <f t="shared" si="258"/>
        <v>plays</v>
      </c>
      <c r="S3282">
        <f t="shared" si="259"/>
        <v>2015</v>
      </c>
    </row>
    <row r="3283" spans="1:19" ht="3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s="17">
        <f t="shared" si="255"/>
        <v>1.216</v>
      </c>
      <c r="G3283" t="s">
        <v>8218</v>
      </c>
      <c r="H3283" t="s">
        <v>8223</v>
      </c>
      <c r="I3283" t="s">
        <v>8245</v>
      </c>
      <c r="J3283">
        <v>1441153705</v>
      </c>
      <c r="K3283" s="10">
        <v>1438561705</v>
      </c>
      <c r="L3283" s="15">
        <f t="shared" si="256"/>
        <v>42219.019733796296</v>
      </c>
      <c r="M3283" t="b">
        <v>0</v>
      </c>
      <c r="N3283">
        <v>47</v>
      </c>
      <c r="O3283" t="b">
        <v>1</v>
      </c>
      <c r="P3283" t="s">
        <v>8269</v>
      </c>
      <c r="Q3283" t="str">
        <f t="shared" si="257"/>
        <v>theater</v>
      </c>
      <c r="R3283" t="str">
        <f t="shared" si="258"/>
        <v>plays</v>
      </c>
      <c r="S3283">
        <f t="shared" si="259"/>
        <v>2015</v>
      </c>
    </row>
    <row r="3284" spans="1:19" ht="46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s="17">
        <f t="shared" si="255"/>
        <v>1.026467741935484</v>
      </c>
      <c r="G3284" t="s">
        <v>8218</v>
      </c>
      <c r="H3284" t="s">
        <v>8223</v>
      </c>
      <c r="I3284" t="s">
        <v>8245</v>
      </c>
      <c r="J3284">
        <v>1461904788</v>
      </c>
      <c r="K3284" s="10">
        <v>1458103188</v>
      </c>
      <c r="L3284" s="15">
        <f t="shared" si="256"/>
        <v>42445.19430555556</v>
      </c>
      <c r="M3284" t="b">
        <v>0</v>
      </c>
      <c r="N3284">
        <v>237</v>
      </c>
      <c r="O3284" t="b">
        <v>1</v>
      </c>
      <c r="P3284" t="s">
        <v>8269</v>
      </c>
      <c r="Q3284" t="str">
        <f t="shared" si="257"/>
        <v>theater</v>
      </c>
      <c r="R3284" t="str">
        <f t="shared" si="258"/>
        <v>plays</v>
      </c>
      <c r="S3284">
        <f t="shared" si="259"/>
        <v>2016</v>
      </c>
    </row>
    <row r="3285" spans="1:19" ht="46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s="17">
        <f t="shared" si="255"/>
        <v>1.0475000000000001</v>
      </c>
      <c r="G3285" t="s">
        <v>8218</v>
      </c>
      <c r="H3285" t="s">
        <v>8224</v>
      </c>
      <c r="I3285" t="s">
        <v>8246</v>
      </c>
      <c r="J3285">
        <v>1455138000</v>
      </c>
      <c r="K3285" s="10">
        <v>1452448298</v>
      </c>
      <c r="L3285" s="15">
        <f t="shared" si="256"/>
        <v>42379.74418981481</v>
      </c>
      <c r="M3285" t="b">
        <v>0</v>
      </c>
      <c r="N3285">
        <v>47</v>
      </c>
      <c r="O3285" t="b">
        <v>1</v>
      </c>
      <c r="P3285" t="s">
        <v>8269</v>
      </c>
      <c r="Q3285" t="str">
        <f t="shared" si="257"/>
        <v>theater</v>
      </c>
      <c r="R3285" t="str">
        <f t="shared" si="258"/>
        <v>plays</v>
      </c>
      <c r="S3285">
        <f t="shared" si="259"/>
        <v>2016</v>
      </c>
    </row>
    <row r="3286" spans="1:19" ht="46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s="17">
        <f t="shared" si="255"/>
        <v>1.016</v>
      </c>
      <c r="G3286" t="s">
        <v>8218</v>
      </c>
      <c r="H3286" t="s">
        <v>8223</v>
      </c>
      <c r="I3286" t="s">
        <v>8245</v>
      </c>
      <c r="J3286">
        <v>1454047140</v>
      </c>
      <c r="K3286" s="10">
        <v>1452546853</v>
      </c>
      <c r="L3286" s="15">
        <f t="shared" si="256"/>
        <v>42380.884872685187</v>
      </c>
      <c r="M3286" t="b">
        <v>0</v>
      </c>
      <c r="N3286">
        <v>15</v>
      </c>
      <c r="O3286" t="b">
        <v>1</v>
      </c>
      <c r="P3286" t="s">
        <v>8269</v>
      </c>
      <c r="Q3286" t="str">
        <f t="shared" si="257"/>
        <v>theater</v>
      </c>
      <c r="R3286" t="str">
        <f t="shared" si="258"/>
        <v>plays</v>
      </c>
      <c r="S3286">
        <f t="shared" si="259"/>
        <v>2016</v>
      </c>
    </row>
    <row r="3287" spans="1:19" ht="16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s="17">
        <f t="shared" si="255"/>
        <v>1.1210242048409682</v>
      </c>
      <c r="G3287" t="s">
        <v>8218</v>
      </c>
      <c r="H3287" t="s">
        <v>8223</v>
      </c>
      <c r="I3287" t="s">
        <v>8245</v>
      </c>
      <c r="J3287">
        <v>1488258000</v>
      </c>
      <c r="K3287" s="10">
        <v>1485556626</v>
      </c>
      <c r="L3287" s="15">
        <f t="shared" si="256"/>
        <v>42762.942430555559</v>
      </c>
      <c r="M3287" t="b">
        <v>0</v>
      </c>
      <c r="N3287">
        <v>81</v>
      </c>
      <c r="O3287" t="b">
        <v>1</v>
      </c>
      <c r="P3287" t="s">
        <v>8269</v>
      </c>
      <c r="Q3287" t="str">
        <f t="shared" si="257"/>
        <v>theater</v>
      </c>
      <c r="R3287" t="str">
        <f t="shared" si="258"/>
        <v>plays</v>
      </c>
      <c r="S3287">
        <f t="shared" si="259"/>
        <v>2017</v>
      </c>
    </row>
    <row r="3288" spans="1:19" ht="46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s="17">
        <f t="shared" si="255"/>
        <v>1.0176666666666667</v>
      </c>
      <c r="G3288" t="s">
        <v>8218</v>
      </c>
      <c r="H3288" t="s">
        <v>8223</v>
      </c>
      <c r="I3288" t="s">
        <v>8245</v>
      </c>
      <c r="J3288">
        <v>1471291782</v>
      </c>
      <c r="K3288" s="10">
        <v>1468699782</v>
      </c>
      <c r="L3288" s="15">
        <f t="shared" si="256"/>
        <v>42567.840069444443</v>
      </c>
      <c r="M3288" t="b">
        <v>0</v>
      </c>
      <c r="N3288">
        <v>122</v>
      </c>
      <c r="O3288" t="b">
        <v>1</v>
      </c>
      <c r="P3288" t="s">
        <v>8269</v>
      </c>
      <c r="Q3288" t="str">
        <f t="shared" si="257"/>
        <v>theater</v>
      </c>
      <c r="R3288" t="str">
        <f t="shared" si="258"/>
        <v>plays</v>
      </c>
      <c r="S3288">
        <f t="shared" si="259"/>
        <v>2016</v>
      </c>
    </row>
    <row r="3289" spans="1:19" ht="3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s="17">
        <f t="shared" si="255"/>
        <v>1</v>
      </c>
      <c r="G3289" t="s">
        <v>8218</v>
      </c>
      <c r="H3289" t="s">
        <v>8228</v>
      </c>
      <c r="I3289" t="s">
        <v>8250</v>
      </c>
      <c r="J3289">
        <v>1448733628</v>
      </c>
      <c r="K3289" s="10">
        <v>1446573628</v>
      </c>
      <c r="L3289" s="15">
        <f t="shared" si="256"/>
        <v>42311.750324074077</v>
      </c>
      <c r="M3289" t="b">
        <v>0</v>
      </c>
      <c r="N3289">
        <v>34</v>
      </c>
      <c r="O3289" t="b">
        <v>1</v>
      </c>
      <c r="P3289" t="s">
        <v>8269</v>
      </c>
      <c r="Q3289" t="str">
        <f t="shared" si="257"/>
        <v>theater</v>
      </c>
      <c r="R3289" t="str">
        <f t="shared" si="258"/>
        <v>plays</v>
      </c>
      <c r="S3289">
        <f t="shared" si="259"/>
        <v>2015</v>
      </c>
    </row>
    <row r="3290" spans="1:19" ht="46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s="17">
        <f t="shared" si="255"/>
        <v>1.0026489999999999</v>
      </c>
      <c r="G3290" t="s">
        <v>8218</v>
      </c>
      <c r="H3290" t="s">
        <v>8224</v>
      </c>
      <c r="I3290" t="s">
        <v>8246</v>
      </c>
      <c r="J3290">
        <v>1466463600</v>
      </c>
      <c r="K3290" s="10">
        <v>1463337315</v>
      </c>
      <c r="L3290" s="15">
        <f t="shared" si="256"/>
        <v>42505.774479166663</v>
      </c>
      <c r="M3290" t="b">
        <v>0</v>
      </c>
      <c r="N3290">
        <v>207</v>
      </c>
      <c r="O3290" t="b">
        <v>1</v>
      </c>
      <c r="P3290" t="s">
        <v>8269</v>
      </c>
      <c r="Q3290" t="str">
        <f t="shared" si="257"/>
        <v>theater</v>
      </c>
      <c r="R3290" t="str">
        <f t="shared" si="258"/>
        <v>plays</v>
      </c>
      <c r="S3290">
        <f t="shared" si="259"/>
        <v>2016</v>
      </c>
    </row>
    <row r="3291" spans="1:19" ht="46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s="17">
        <f t="shared" si="255"/>
        <v>1.3304200000000002</v>
      </c>
      <c r="G3291" t="s">
        <v>8218</v>
      </c>
      <c r="H3291" t="s">
        <v>8224</v>
      </c>
      <c r="I3291" t="s">
        <v>8246</v>
      </c>
      <c r="J3291">
        <v>1487580602</v>
      </c>
      <c r="K3291" s="10">
        <v>1485161402</v>
      </c>
      <c r="L3291" s="15">
        <f t="shared" si="256"/>
        <v>42758.368078703701</v>
      </c>
      <c r="M3291" t="b">
        <v>0</v>
      </c>
      <c r="N3291">
        <v>25</v>
      </c>
      <c r="O3291" t="b">
        <v>1</v>
      </c>
      <c r="P3291" t="s">
        <v>8269</v>
      </c>
      <c r="Q3291" t="str">
        <f t="shared" si="257"/>
        <v>theater</v>
      </c>
      <c r="R3291" t="str">
        <f t="shared" si="258"/>
        <v>plays</v>
      </c>
      <c r="S3291">
        <f t="shared" si="259"/>
        <v>2017</v>
      </c>
    </row>
    <row r="3292" spans="1:19" ht="6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s="17">
        <f t="shared" si="255"/>
        <v>1.212</v>
      </c>
      <c r="G3292" t="s">
        <v>8218</v>
      </c>
      <c r="H3292" t="s">
        <v>8224</v>
      </c>
      <c r="I3292" t="s">
        <v>8246</v>
      </c>
      <c r="J3292">
        <v>1489234891</v>
      </c>
      <c r="K3292" s="10">
        <v>1486642891</v>
      </c>
      <c r="L3292" s="15">
        <f t="shared" si="256"/>
        <v>42775.51494212963</v>
      </c>
      <c r="M3292" t="b">
        <v>0</v>
      </c>
      <c r="N3292">
        <v>72</v>
      </c>
      <c r="O3292" t="b">
        <v>1</v>
      </c>
      <c r="P3292" t="s">
        <v>8269</v>
      </c>
      <c r="Q3292" t="str">
        <f t="shared" si="257"/>
        <v>theater</v>
      </c>
      <c r="R3292" t="str">
        <f t="shared" si="258"/>
        <v>plays</v>
      </c>
      <c r="S3292">
        <f t="shared" si="259"/>
        <v>2017</v>
      </c>
    </row>
    <row r="3293" spans="1:19" ht="46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s="17">
        <f t="shared" si="255"/>
        <v>1.1399999999999999</v>
      </c>
      <c r="G3293" t="s">
        <v>8218</v>
      </c>
      <c r="H3293" t="s">
        <v>8223</v>
      </c>
      <c r="I3293" t="s">
        <v>8245</v>
      </c>
      <c r="J3293">
        <v>1442462340</v>
      </c>
      <c r="K3293" s="10">
        <v>1439743900</v>
      </c>
      <c r="L3293" s="15">
        <f t="shared" si="256"/>
        <v>42232.702546296292</v>
      </c>
      <c r="M3293" t="b">
        <v>0</v>
      </c>
      <c r="N3293">
        <v>14</v>
      </c>
      <c r="O3293" t="b">
        <v>1</v>
      </c>
      <c r="P3293" t="s">
        <v>8269</v>
      </c>
      <c r="Q3293" t="str">
        <f t="shared" si="257"/>
        <v>theater</v>
      </c>
      <c r="R3293" t="str">
        <f t="shared" si="258"/>
        <v>plays</v>
      </c>
      <c r="S3293">
        <f t="shared" si="259"/>
        <v>2015</v>
      </c>
    </row>
    <row r="3294" spans="1:19" ht="46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s="17">
        <f t="shared" si="255"/>
        <v>2.8613861386138613</v>
      </c>
      <c r="G3294" t="s">
        <v>8218</v>
      </c>
      <c r="H3294" t="s">
        <v>8224</v>
      </c>
      <c r="I3294" t="s">
        <v>8246</v>
      </c>
      <c r="J3294">
        <v>1449257348</v>
      </c>
      <c r="K3294" s="10">
        <v>1444069748</v>
      </c>
      <c r="L3294" s="15">
        <f t="shared" si="256"/>
        <v>42282.770231481481</v>
      </c>
      <c r="M3294" t="b">
        <v>0</v>
      </c>
      <c r="N3294">
        <v>15</v>
      </c>
      <c r="O3294" t="b">
        <v>1</v>
      </c>
      <c r="P3294" t="s">
        <v>8269</v>
      </c>
      <c r="Q3294" t="str">
        <f t="shared" si="257"/>
        <v>theater</v>
      </c>
      <c r="R3294" t="str">
        <f t="shared" si="258"/>
        <v>plays</v>
      </c>
      <c r="S3294">
        <f t="shared" si="259"/>
        <v>2015</v>
      </c>
    </row>
    <row r="3295" spans="1:19" ht="46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s="17">
        <f t="shared" si="255"/>
        <v>1.7044444444444444</v>
      </c>
      <c r="G3295" t="s">
        <v>8218</v>
      </c>
      <c r="H3295" t="s">
        <v>8227</v>
      </c>
      <c r="I3295" t="s">
        <v>8249</v>
      </c>
      <c r="J3295">
        <v>1488622352</v>
      </c>
      <c r="K3295" s="10">
        <v>1486030352</v>
      </c>
      <c r="L3295" s="15">
        <f t="shared" si="256"/>
        <v>42768.425370370373</v>
      </c>
      <c r="M3295" t="b">
        <v>0</v>
      </c>
      <c r="N3295">
        <v>91</v>
      </c>
      <c r="O3295" t="b">
        <v>1</v>
      </c>
      <c r="P3295" t="s">
        <v>8269</v>
      </c>
      <c r="Q3295" t="str">
        <f t="shared" si="257"/>
        <v>theater</v>
      </c>
      <c r="R3295" t="str">
        <f t="shared" si="258"/>
        <v>plays</v>
      </c>
      <c r="S3295">
        <f t="shared" si="259"/>
        <v>2017</v>
      </c>
    </row>
    <row r="3296" spans="1:19" ht="46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s="17">
        <f t="shared" si="255"/>
        <v>1.1833333333333333</v>
      </c>
      <c r="G3296" t="s">
        <v>8218</v>
      </c>
      <c r="H3296" t="s">
        <v>8224</v>
      </c>
      <c r="I3296" t="s">
        <v>8246</v>
      </c>
      <c r="J3296">
        <v>1434459554</v>
      </c>
      <c r="K3296" s="10">
        <v>1431867554</v>
      </c>
      <c r="L3296" s="15">
        <f t="shared" si="256"/>
        <v>42141.541134259256</v>
      </c>
      <c r="M3296" t="b">
        <v>0</v>
      </c>
      <c r="N3296">
        <v>24</v>
      </c>
      <c r="O3296" t="b">
        <v>1</v>
      </c>
      <c r="P3296" t="s">
        <v>8269</v>
      </c>
      <c r="Q3296" t="str">
        <f t="shared" si="257"/>
        <v>theater</v>
      </c>
      <c r="R3296" t="str">
        <f t="shared" si="258"/>
        <v>plays</v>
      </c>
      <c r="S3296">
        <f t="shared" si="259"/>
        <v>2015</v>
      </c>
    </row>
    <row r="3297" spans="1:19" ht="46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s="17">
        <f t="shared" si="255"/>
        <v>1.0285857142857142</v>
      </c>
      <c r="G3297" t="s">
        <v>8218</v>
      </c>
      <c r="H3297" t="s">
        <v>8224</v>
      </c>
      <c r="I3297" t="s">
        <v>8246</v>
      </c>
      <c r="J3297">
        <v>1474886229</v>
      </c>
      <c r="K3297" s="10">
        <v>1472294229</v>
      </c>
      <c r="L3297" s="15">
        <f t="shared" si="256"/>
        <v>42609.442465277782</v>
      </c>
      <c r="M3297" t="b">
        <v>0</v>
      </c>
      <c r="N3297">
        <v>27</v>
      </c>
      <c r="O3297" t="b">
        <v>1</v>
      </c>
      <c r="P3297" t="s">
        <v>8269</v>
      </c>
      <c r="Q3297" t="str">
        <f t="shared" si="257"/>
        <v>theater</v>
      </c>
      <c r="R3297" t="str">
        <f t="shared" si="258"/>
        <v>plays</v>
      </c>
      <c r="S3297">
        <f t="shared" si="259"/>
        <v>2016</v>
      </c>
    </row>
    <row r="3298" spans="1:19" ht="46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s="17">
        <f t="shared" si="255"/>
        <v>1.4406666666666668</v>
      </c>
      <c r="G3298" t="s">
        <v>8218</v>
      </c>
      <c r="H3298" t="s">
        <v>8224</v>
      </c>
      <c r="I3298" t="s">
        <v>8246</v>
      </c>
      <c r="J3298">
        <v>1448229600</v>
      </c>
      <c r="K3298" s="10">
        <v>1446401372</v>
      </c>
      <c r="L3298" s="15">
        <f t="shared" si="256"/>
        <v>42309.756620370375</v>
      </c>
      <c r="M3298" t="b">
        <v>0</v>
      </c>
      <c r="N3298">
        <v>47</v>
      </c>
      <c r="O3298" t="b">
        <v>1</v>
      </c>
      <c r="P3298" t="s">
        <v>8269</v>
      </c>
      <c r="Q3298" t="str">
        <f t="shared" si="257"/>
        <v>theater</v>
      </c>
      <c r="R3298" t="str">
        <f t="shared" si="258"/>
        <v>plays</v>
      </c>
      <c r="S3298">
        <f t="shared" si="259"/>
        <v>2015</v>
      </c>
    </row>
    <row r="3299" spans="1:19" ht="46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s="17">
        <f t="shared" si="255"/>
        <v>1.0007272727272727</v>
      </c>
      <c r="G3299" t="s">
        <v>8218</v>
      </c>
      <c r="H3299" t="s">
        <v>8224</v>
      </c>
      <c r="I3299" t="s">
        <v>8246</v>
      </c>
      <c r="J3299">
        <v>1438037940</v>
      </c>
      <c r="K3299" s="10">
        <v>1436380256</v>
      </c>
      <c r="L3299" s="15">
        <f t="shared" si="256"/>
        <v>42193.771481481483</v>
      </c>
      <c r="M3299" t="b">
        <v>0</v>
      </c>
      <c r="N3299">
        <v>44</v>
      </c>
      <c r="O3299" t="b">
        <v>1</v>
      </c>
      <c r="P3299" t="s">
        <v>8269</v>
      </c>
      <c r="Q3299" t="str">
        <f t="shared" si="257"/>
        <v>theater</v>
      </c>
      <c r="R3299" t="str">
        <f t="shared" si="258"/>
        <v>plays</v>
      </c>
      <c r="S3299">
        <f t="shared" si="259"/>
        <v>2015</v>
      </c>
    </row>
    <row r="3300" spans="1:19" ht="46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s="17">
        <f t="shared" si="255"/>
        <v>1.0173000000000001</v>
      </c>
      <c r="G3300" t="s">
        <v>8218</v>
      </c>
      <c r="H3300" t="s">
        <v>8223</v>
      </c>
      <c r="I3300" t="s">
        <v>8245</v>
      </c>
      <c r="J3300">
        <v>1442102400</v>
      </c>
      <c r="K3300" s="10">
        <v>1440370768</v>
      </c>
      <c r="L3300" s="15">
        <f t="shared" si="256"/>
        <v>42239.957962962959</v>
      </c>
      <c r="M3300" t="b">
        <v>0</v>
      </c>
      <c r="N3300">
        <v>72</v>
      </c>
      <c r="O3300" t="b">
        <v>1</v>
      </c>
      <c r="P3300" t="s">
        <v>8269</v>
      </c>
      <c r="Q3300" t="str">
        <f t="shared" si="257"/>
        <v>theater</v>
      </c>
      <c r="R3300" t="str">
        <f t="shared" si="258"/>
        <v>plays</v>
      </c>
      <c r="S3300">
        <f t="shared" si="259"/>
        <v>2015</v>
      </c>
    </row>
    <row r="3301" spans="1:19" ht="46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s="17">
        <f t="shared" si="255"/>
        <v>1.1619999999999999</v>
      </c>
      <c r="G3301" t="s">
        <v>8218</v>
      </c>
      <c r="H3301" t="s">
        <v>8223</v>
      </c>
      <c r="I3301" t="s">
        <v>8245</v>
      </c>
      <c r="J3301">
        <v>1444860063</v>
      </c>
      <c r="K3301" s="10">
        <v>1442268063</v>
      </c>
      <c r="L3301" s="15">
        <f t="shared" si="256"/>
        <v>42261.917395833334</v>
      </c>
      <c r="M3301" t="b">
        <v>0</v>
      </c>
      <c r="N3301">
        <v>63</v>
      </c>
      <c r="O3301" t="b">
        <v>1</v>
      </c>
      <c r="P3301" t="s">
        <v>8269</v>
      </c>
      <c r="Q3301" t="str">
        <f t="shared" si="257"/>
        <v>theater</v>
      </c>
      <c r="R3301" t="str">
        <f t="shared" si="258"/>
        <v>plays</v>
      </c>
      <c r="S3301">
        <f t="shared" si="259"/>
        <v>2015</v>
      </c>
    </row>
    <row r="3302" spans="1:19" ht="3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s="17">
        <f t="shared" si="255"/>
        <v>1.3616666666666666</v>
      </c>
      <c r="G3302" t="s">
        <v>8218</v>
      </c>
      <c r="H3302" t="s">
        <v>8223</v>
      </c>
      <c r="I3302" t="s">
        <v>8245</v>
      </c>
      <c r="J3302">
        <v>1430329862</v>
      </c>
      <c r="K3302" s="10">
        <v>1428515462</v>
      </c>
      <c r="L3302" s="15">
        <f t="shared" si="256"/>
        <v>42102.743773148148</v>
      </c>
      <c r="M3302" t="b">
        <v>0</v>
      </c>
      <c r="N3302">
        <v>88</v>
      </c>
      <c r="O3302" t="b">
        <v>1</v>
      </c>
      <c r="P3302" t="s">
        <v>8269</v>
      </c>
      <c r="Q3302" t="str">
        <f t="shared" si="257"/>
        <v>theater</v>
      </c>
      <c r="R3302" t="str">
        <f t="shared" si="258"/>
        <v>plays</v>
      </c>
      <c r="S3302">
        <f t="shared" si="259"/>
        <v>2015</v>
      </c>
    </row>
    <row r="3303" spans="1:19" ht="46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s="17">
        <f t="shared" si="255"/>
        <v>1.3346666666666667</v>
      </c>
      <c r="G3303" t="s">
        <v>8218</v>
      </c>
      <c r="H3303" t="s">
        <v>8223</v>
      </c>
      <c r="I3303" t="s">
        <v>8245</v>
      </c>
      <c r="J3303">
        <v>1470034740</v>
      </c>
      <c r="K3303" s="10">
        <v>1466185176</v>
      </c>
      <c r="L3303" s="15">
        <f t="shared" si="256"/>
        <v>42538.735833333332</v>
      </c>
      <c r="M3303" t="b">
        <v>0</v>
      </c>
      <c r="N3303">
        <v>70</v>
      </c>
      <c r="O3303" t="b">
        <v>1</v>
      </c>
      <c r="P3303" t="s">
        <v>8269</v>
      </c>
      <c r="Q3303" t="str">
        <f t="shared" si="257"/>
        <v>theater</v>
      </c>
      <c r="R3303" t="str">
        <f t="shared" si="258"/>
        <v>plays</v>
      </c>
      <c r="S3303">
        <f t="shared" si="259"/>
        <v>2016</v>
      </c>
    </row>
    <row r="3304" spans="1:19" ht="16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s="17">
        <f t="shared" si="255"/>
        <v>1.0339285714285715</v>
      </c>
      <c r="G3304" t="s">
        <v>8218</v>
      </c>
      <c r="H3304" t="s">
        <v>8226</v>
      </c>
      <c r="I3304" t="s">
        <v>8248</v>
      </c>
      <c r="J3304">
        <v>1481099176</v>
      </c>
      <c r="K3304" s="10">
        <v>1478507176</v>
      </c>
      <c r="L3304" s="15">
        <f t="shared" si="256"/>
        <v>42681.35157407407</v>
      </c>
      <c r="M3304" t="b">
        <v>0</v>
      </c>
      <c r="N3304">
        <v>50</v>
      </c>
      <c r="O3304" t="b">
        <v>1</v>
      </c>
      <c r="P3304" t="s">
        <v>8269</v>
      </c>
      <c r="Q3304" t="str">
        <f t="shared" si="257"/>
        <v>theater</v>
      </c>
      <c r="R3304" t="str">
        <f t="shared" si="258"/>
        <v>plays</v>
      </c>
      <c r="S3304">
        <f t="shared" si="259"/>
        <v>2016</v>
      </c>
    </row>
    <row r="3305" spans="1:19" ht="46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s="17">
        <f t="shared" si="255"/>
        <v>1.1588888888888889</v>
      </c>
      <c r="G3305" t="s">
        <v>8218</v>
      </c>
      <c r="H3305" t="s">
        <v>8223</v>
      </c>
      <c r="I3305" t="s">
        <v>8245</v>
      </c>
      <c r="J3305">
        <v>1427553484</v>
      </c>
      <c r="K3305" s="10">
        <v>1424533084</v>
      </c>
      <c r="L3305" s="15">
        <f t="shared" si="256"/>
        <v>42056.65143518518</v>
      </c>
      <c r="M3305" t="b">
        <v>0</v>
      </c>
      <c r="N3305">
        <v>35</v>
      </c>
      <c r="O3305" t="b">
        <v>1</v>
      </c>
      <c r="P3305" t="s">
        <v>8269</v>
      </c>
      <c r="Q3305" t="str">
        <f t="shared" si="257"/>
        <v>theater</v>
      </c>
      <c r="R3305" t="str">
        <f t="shared" si="258"/>
        <v>plays</v>
      </c>
      <c r="S3305">
        <f t="shared" si="259"/>
        <v>2015</v>
      </c>
    </row>
    <row r="3306" spans="1:19" ht="46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s="17">
        <f t="shared" si="255"/>
        <v>1.0451666666666666</v>
      </c>
      <c r="G3306" t="s">
        <v>8218</v>
      </c>
      <c r="H3306" t="s">
        <v>8223</v>
      </c>
      <c r="I3306" t="s">
        <v>8245</v>
      </c>
      <c r="J3306">
        <v>1482418752</v>
      </c>
      <c r="K3306" s="10">
        <v>1479826752</v>
      </c>
      <c r="L3306" s="15">
        <f t="shared" si="256"/>
        <v>42696.624444444446</v>
      </c>
      <c r="M3306" t="b">
        <v>0</v>
      </c>
      <c r="N3306">
        <v>175</v>
      </c>
      <c r="O3306" t="b">
        <v>1</v>
      </c>
      <c r="P3306" t="s">
        <v>8269</v>
      </c>
      <c r="Q3306" t="str">
        <f t="shared" si="257"/>
        <v>theater</v>
      </c>
      <c r="R3306" t="str">
        <f t="shared" si="258"/>
        <v>plays</v>
      </c>
      <c r="S3306">
        <f t="shared" si="259"/>
        <v>2016</v>
      </c>
    </row>
    <row r="3307" spans="1:19" ht="46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s="17">
        <f t="shared" si="255"/>
        <v>1.0202500000000001</v>
      </c>
      <c r="G3307" t="s">
        <v>8218</v>
      </c>
      <c r="H3307" t="s">
        <v>8223</v>
      </c>
      <c r="I3307" t="s">
        <v>8245</v>
      </c>
      <c r="J3307">
        <v>1438374748</v>
      </c>
      <c r="K3307" s="10">
        <v>1435782748</v>
      </c>
      <c r="L3307" s="15">
        <f t="shared" si="256"/>
        <v>42186.855879629627</v>
      </c>
      <c r="M3307" t="b">
        <v>0</v>
      </c>
      <c r="N3307">
        <v>20</v>
      </c>
      <c r="O3307" t="b">
        <v>1</v>
      </c>
      <c r="P3307" t="s">
        <v>8269</v>
      </c>
      <c r="Q3307" t="str">
        <f t="shared" si="257"/>
        <v>theater</v>
      </c>
      <c r="R3307" t="str">
        <f t="shared" si="258"/>
        <v>plays</v>
      </c>
      <c r="S3307">
        <f t="shared" si="259"/>
        <v>2015</v>
      </c>
    </row>
    <row r="3308" spans="1:19" ht="46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s="17">
        <f t="shared" si="255"/>
        <v>1.7533333333333334</v>
      </c>
      <c r="G3308" t="s">
        <v>8218</v>
      </c>
      <c r="H3308" t="s">
        <v>8223</v>
      </c>
      <c r="I3308" t="s">
        <v>8245</v>
      </c>
      <c r="J3308">
        <v>1465527600</v>
      </c>
      <c r="K3308" s="10">
        <v>1462252542</v>
      </c>
      <c r="L3308" s="15">
        <f t="shared" si="256"/>
        <v>42493.219236111108</v>
      </c>
      <c r="M3308" t="b">
        <v>0</v>
      </c>
      <c r="N3308">
        <v>54</v>
      </c>
      <c r="O3308" t="b">
        <v>1</v>
      </c>
      <c r="P3308" t="s">
        <v>8269</v>
      </c>
      <c r="Q3308" t="str">
        <f t="shared" si="257"/>
        <v>theater</v>
      </c>
      <c r="R3308" t="str">
        <f t="shared" si="258"/>
        <v>plays</v>
      </c>
      <c r="S3308">
        <f t="shared" si="259"/>
        <v>2016</v>
      </c>
    </row>
    <row r="3309" spans="1:19" ht="46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s="17">
        <f t="shared" si="255"/>
        <v>1.0668</v>
      </c>
      <c r="G3309" t="s">
        <v>8218</v>
      </c>
      <c r="H3309" t="s">
        <v>8223</v>
      </c>
      <c r="I3309" t="s">
        <v>8245</v>
      </c>
      <c r="J3309">
        <v>1463275339</v>
      </c>
      <c r="K3309" s="10">
        <v>1460683339</v>
      </c>
      <c r="L3309" s="15">
        <f t="shared" si="256"/>
        <v>42475.057164351849</v>
      </c>
      <c r="M3309" t="b">
        <v>0</v>
      </c>
      <c r="N3309">
        <v>20</v>
      </c>
      <c r="O3309" t="b">
        <v>1</v>
      </c>
      <c r="P3309" t="s">
        <v>8269</v>
      </c>
      <c r="Q3309" t="str">
        <f t="shared" si="257"/>
        <v>theater</v>
      </c>
      <c r="R3309" t="str">
        <f t="shared" si="258"/>
        <v>plays</v>
      </c>
      <c r="S3309">
        <f t="shared" si="259"/>
        <v>2016</v>
      </c>
    </row>
    <row r="3310" spans="1:19" ht="46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s="17">
        <f t="shared" si="255"/>
        <v>1.2228571428571429</v>
      </c>
      <c r="G3310" t="s">
        <v>8218</v>
      </c>
      <c r="H3310" t="s">
        <v>8223</v>
      </c>
      <c r="I3310" t="s">
        <v>8245</v>
      </c>
      <c r="J3310">
        <v>1460581365</v>
      </c>
      <c r="K3310" s="10">
        <v>1458766965</v>
      </c>
      <c r="L3310" s="15">
        <f t="shared" si="256"/>
        <v>42452.876909722225</v>
      </c>
      <c r="M3310" t="b">
        <v>0</v>
      </c>
      <c r="N3310">
        <v>57</v>
      </c>
      <c r="O3310" t="b">
        <v>1</v>
      </c>
      <c r="P3310" t="s">
        <v>8269</v>
      </c>
      <c r="Q3310" t="str">
        <f t="shared" si="257"/>
        <v>theater</v>
      </c>
      <c r="R3310" t="str">
        <f t="shared" si="258"/>
        <v>plays</v>
      </c>
      <c r="S3310">
        <f t="shared" si="259"/>
        <v>2016</v>
      </c>
    </row>
    <row r="3311" spans="1:19" ht="3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s="17">
        <f t="shared" si="255"/>
        <v>1.5942857142857143</v>
      </c>
      <c r="G3311" t="s">
        <v>8218</v>
      </c>
      <c r="H3311" t="s">
        <v>8224</v>
      </c>
      <c r="I3311" t="s">
        <v>8246</v>
      </c>
      <c r="J3311">
        <v>1476632178</v>
      </c>
      <c r="K3311" s="10">
        <v>1473953778</v>
      </c>
      <c r="L3311" s="15">
        <f t="shared" si="256"/>
        <v>42628.650208333333</v>
      </c>
      <c r="M3311" t="b">
        <v>0</v>
      </c>
      <c r="N3311">
        <v>31</v>
      </c>
      <c r="O3311" t="b">
        <v>1</v>
      </c>
      <c r="P3311" t="s">
        <v>8269</v>
      </c>
      <c r="Q3311" t="str">
        <f t="shared" si="257"/>
        <v>theater</v>
      </c>
      <c r="R3311" t="str">
        <f t="shared" si="258"/>
        <v>plays</v>
      </c>
      <c r="S3311">
        <f t="shared" si="259"/>
        <v>2016</v>
      </c>
    </row>
    <row r="3312" spans="1:19" ht="3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s="17">
        <f t="shared" si="255"/>
        <v>1.0007692307692309</v>
      </c>
      <c r="G3312" t="s">
        <v>8218</v>
      </c>
      <c r="H3312" t="s">
        <v>8223</v>
      </c>
      <c r="I3312" t="s">
        <v>8245</v>
      </c>
      <c r="J3312">
        <v>1444169825</v>
      </c>
      <c r="K3312" s="10">
        <v>1441577825</v>
      </c>
      <c r="L3312" s="15">
        <f t="shared" si="256"/>
        <v>42253.928530092591</v>
      </c>
      <c r="M3312" t="b">
        <v>0</v>
      </c>
      <c r="N3312">
        <v>31</v>
      </c>
      <c r="O3312" t="b">
        <v>1</v>
      </c>
      <c r="P3312" t="s">
        <v>8269</v>
      </c>
      <c r="Q3312" t="str">
        <f t="shared" si="257"/>
        <v>theater</v>
      </c>
      <c r="R3312" t="str">
        <f t="shared" si="258"/>
        <v>plays</v>
      </c>
      <c r="S3312">
        <f t="shared" si="259"/>
        <v>2015</v>
      </c>
    </row>
    <row r="3313" spans="1:19" ht="46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s="17">
        <f t="shared" si="255"/>
        <v>1.0984</v>
      </c>
      <c r="G3313" t="s">
        <v>8218</v>
      </c>
      <c r="H3313" t="s">
        <v>8223</v>
      </c>
      <c r="I3313" t="s">
        <v>8245</v>
      </c>
      <c r="J3313">
        <v>1445065210</v>
      </c>
      <c r="K3313" s="10">
        <v>1442473210</v>
      </c>
      <c r="L3313" s="15">
        <f t="shared" si="256"/>
        <v>42264.29178240741</v>
      </c>
      <c r="M3313" t="b">
        <v>0</v>
      </c>
      <c r="N3313">
        <v>45</v>
      </c>
      <c r="O3313" t="b">
        <v>1</v>
      </c>
      <c r="P3313" t="s">
        <v>8269</v>
      </c>
      <c r="Q3313" t="str">
        <f t="shared" si="257"/>
        <v>theater</v>
      </c>
      <c r="R3313" t="str">
        <f t="shared" si="258"/>
        <v>plays</v>
      </c>
      <c r="S3313">
        <f t="shared" si="259"/>
        <v>2015</v>
      </c>
    </row>
    <row r="3314" spans="1:19" ht="46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s="17">
        <f t="shared" si="255"/>
        <v>1.0004</v>
      </c>
      <c r="G3314" t="s">
        <v>8218</v>
      </c>
      <c r="H3314" t="s">
        <v>8223</v>
      </c>
      <c r="I3314" t="s">
        <v>8245</v>
      </c>
      <c r="J3314">
        <v>1478901600</v>
      </c>
      <c r="K3314" s="10">
        <v>1477077946</v>
      </c>
      <c r="L3314" s="15">
        <f t="shared" si="256"/>
        <v>42664.809560185182</v>
      </c>
      <c r="M3314" t="b">
        <v>0</v>
      </c>
      <c r="N3314">
        <v>41</v>
      </c>
      <c r="O3314" t="b">
        <v>1</v>
      </c>
      <c r="P3314" t="s">
        <v>8269</v>
      </c>
      <c r="Q3314" t="str">
        <f t="shared" si="257"/>
        <v>theater</v>
      </c>
      <c r="R3314" t="str">
        <f t="shared" si="258"/>
        <v>plays</v>
      </c>
      <c r="S3314">
        <f t="shared" si="259"/>
        <v>2016</v>
      </c>
    </row>
    <row r="3315" spans="1:19" ht="46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s="17">
        <f t="shared" si="255"/>
        <v>1.1605000000000001</v>
      </c>
      <c r="G3315" t="s">
        <v>8218</v>
      </c>
      <c r="H3315" t="s">
        <v>8223</v>
      </c>
      <c r="I3315" t="s">
        <v>8245</v>
      </c>
      <c r="J3315">
        <v>1453856400</v>
      </c>
      <c r="K3315" s="10">
        <v>1452664317</v>
      </c>
      <c r="L3315" s="15">
        <f t="shared" si="256"/>
        <v>42382.244409722218</v>
      </c>
      <c r="M3315" t="b">
        <v>0</v>
      </c>
      <c r="N3315">
        <v>29</v>
      </c>
      <c r="O3315" t="b">
        <v>1</v>
      </c>
      <c r="P3315" t="s">
        <v>8269</v>
      </c>
      <c r="Q3315" t="str">
        <f t="shared" si="257"/>
        <v>theater</v>
      </c>
      <c r="R3315" t="str">
        <f t="shared" si="258"/>
        <v>plays</v>
      </c>
      <c r="S3315">
        <f t="shared" si="259"/>
        <v>2016</v>
      </c>
    </row>
    <row r="3316" spans="1:19" ht="46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s="17">
        <f t="shared" si="255"/>
        <v>2.1074999999999999</v>
      </c>
      <c r="G3316" t="s">
        <v>8218</v>
      </c>
      <c r="H3316" t="s">
        <v>8224</v>
      </c>
      <c r="I3316" t="s">
        <v>8246</v>
      </c>
      <c r="J3316">
        <v>1431115500</v>
      </c>
      <c r="K3316" s="10">
        <v>1428733511</v>
      </c>
      <c r="L3316" s="15">
        <f t="shared" si="256"/>
        <v>42105.267488425925</v>
      </c>
      <c r="M3316" t="b">
        <v>0</v>
      </c>
      <c r="N3316">
        <v>58</v>
      </c>
      <c r="O3316" t="b">
        <v>1</v>
      </c>
      <c r="P3316" t="s">
        <v>8269</v>
      </c>
      <c r="Q3316" t="str">
        <f t="shared" si="257"/>
        <v>theater</v>
      </c>
      <c r="R3316" t="str">
        <f t="shared" si="258"/>
        <v>plays</v>
      </c>
      <c r="S3316">
        <f t="shared" si="259"/>
        <v>2015</v>
      </c>
    </row>
    <row r="3317" spans="1:19" ht="46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s="17">
        <f t="shared" si="255"/>
        <v>1.1000000000000001</v>
      </c>
      <c r="G3317" t="s">
        <v>8218</v>
      </c>
      <c r="H3317" t="s">
        <v>8224</v>
      </c>
      <c r="I3317" t="s">
        <v>8246</v>
      </c>
      <c r="J3317">
        <v>1462519041</v>
      </c>
      <c r="K3317" s="10">
        <v>1459927041</v>
      </c>
      <c r="L3317" s="15">
        <f t="shared" si="256"/>
        <v>42466.303715277776</v>
      </c>
      <c r="M3317" t="b">
        <v>0</v>
      </c>
      <c r="N3317">
        <v>89</v>
      </c>
      <c r="O3317" t="b">
        <v>1</v>
      </c>
      <c r="P3317" t="s">
        <v>8269</v>
      </c>
      <c r="Q3317" t="str">
        <f t="shared" si="257"/>
        <v>theater</v>
      </c>
      <c r="R3317" t="str">
        <f t="shared" si="258"/>
        <v>plays</v>
      </c>
      <c r="S3317">
        <f t="shared" si="259"/>
        <v>2016</v>
      </c>
    </row>
    <row r="3318" spans="1:19" ht="76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s="17">
        <f t="shared" si="255"/>
        <v>1.0008673425918038</v>
      </c>
      <c r="G3318" t="s">
        <v>8218</v>
      </c>
      <c r="H3318" t="s">
        <v>8223</v>
      </c>
      <c r="I3318" t="s">
        <v>8245</v>
      </c>
      <c r="J3318">
        <v>1407506040</v>
      </c>
      <c r="K3318" s="10">
        <v>1404680075</v>
      </c>
      <c r="L3318" s="15">
        <f t="shared" si="256"/>
        <v>41826.871238425927</v>
      </c>
      <c r="M3318" t="b">
        <v>0</v>
      </c>
      <c r="N3318">
        <v>125</v>
      </c>
      <c r="O3318" t="b">
        <v>1</v>
      </c>
      <c r="P3318" t="s">
        <v>8269</v>
      </c>
      <c r="Q3318" t="str">
        <f t="shared" si="257"/>
        <v>theater</v>
      </c>
      <c r="R3318" t="str">
        <f t="shared" si="258"/>
        <v>plays</v>
      </c>
      <c r="S3318">
        <f t="shared" si="259"/>
        <v>2014</v>
      </c>
    </row>
    <row r="3319" spans="1:19" ht="46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s="17">
        <f t="shared" si="255"/>
        <v>1.0619047619047619</v>
      </c>
      <c r="G3319" t="s">
        <v>8218</v>
      </c>
      <c r="H3319" t="s">
        <v>8223</v>
      </c>
      <c r="I3319" t="s">
        <v>8245</v>
      </c>
      <c r="J3319">
        <v>1465347424</v>
      </c>
      <c r="K3319" s="10">
        <v>1462755424</v>
      </c>
      <c r="L3319" s="15">
        <f t="shared" si="256"/>
        <v>42499.039629629631</v>
      </c>
      <c r="M3319" t="b">
        <v>0</v>
      </c>
      <c r="N3319">
        <v>18</v>
      </c>
      <c r="O3319" t="b">
        <v>1</v>
      </c>
      <c r="P3319" t="s">
        <v>8269</v>
      </c>
      <c r="Q3319" t="str">
        <f t="shared" si="257"/>
        <v>theater</v>
      </c>
      <c r="R3319" t="str">
        <f t="shared" si="258"/>
        <v>plays</v>
      </c>
      <c r="S3319">
        <f t="shared" si="259"/>
        <v>2016</v>
      </c>
    </row>
    <row r="3320" spans="1:19" ht="3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s="17">
        <f t="shared" si="255"/>
        <v>1.256</v>
      </c>
      <c r="G3320" t="s">
        <v>8218</v>
      </c>
      <c r="H3320" t="s">
        <v>8228</v>
      </c>
      <c r="I3320" t="s">
        <v>8250</v>
      </c>
      <c r="J3320">
        <v>1460341800</v>
      </c>
      <c r="K3320" s="10">
        <v>1456902893</v>
      </c>
      <c r="L3320" s="15">
        <f t="shared" si="256"/>
        <v>42431.302002314813</v>
      </c>
      <c r="M3320" t="b">
        <v>0</v>
      </c>
      <c r="N3320">
        <v>32</v>
      </c>
      <c r="O3320" t="b">
        <v>1</v>
      </c>
      <c r="P3320" t="s">
        <v>8269</v>
      </c>
      <c r="Q3320" t="str">
        <f t="shared" si="257"/>
        <v>theater</v>
      </c>
      <c r="R3320" t="str">
        <f t="shared" si="258"/>
        <v>plays</v>
      </c>
      <c r="S3320">
        <f t="shared" si="259"/>
        <v>2016</v>
      </c>
    </row>
    <row r="3321" spans="1:19" ht="46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s="17">
        <f t="shared" si="255"/>
        <v>1.08</v>
      </c>
      <c r="G3321" t="s">
        <v>8218</v>
      </c>
      <c r="H3321" t="s">
        <v>8224</v>
      </c>
      <c r="I3321" t="s">
        <v>8246</v>
      </c>
      <c r="J3321">
        <v>1422712986</v>
      </c>
      <c r="K3321" s="10">
        <v>1418824986</v>
      </c>
      <c r="L3321" s="15">
        <f t="shared" si="256"/>
        <v>41990.585486111115</v>
      </c>
      <c r="M3321" t="b">
        <v>0</v>
      </c>
      <c r="N3321">
        <v>16</v>
      </c>
      <c r="O3321" t="b">
        <v>1</v>
      </c>
      <c r="P3321" t="s">
        <v>8269</v>
      </c>
      <c r="Q3321" t="str">
        <f t="shared" si="257"/>
        <v>theater</v>
      </c>
      <c r="R3321" t="str">
        <f t="shared" si="258"/>
        <v>plays</v>
      </c>
      <c r="S3321">
        <f t="shared" si="259"/>
        <v>2014</v>
      </c>
    </row>
    <row r="3322" spans="1:19" ht="46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s="17">
        <f t="shared" si="255"/>
        <v>1.01</v>
      </c>
      <c r="G3322" t="s">
        <v>8218</v>
      </c>
      <c r="H3322" t="s">
        <v>8223</v>
      </c>
      <c r="I3322" t="s">
        <v>8245</v>
      </c>
      <c r="J3322">
        <v>1466557557</v>
      </c>
      <c r="K3322" s="10">
        <v>1463965557</v>
      </c>
      <c r="L3322" s="15">
        <f t="shared" si="256"/>
        <v>42513.045798611114</v>
      </c>
      <c r="M3322" t="b">
        <v>0</v>
      </c>
      <c r="N3322">
        <v>38</v>
      </c>
      <c r="O3322" t="b">
        <v>1</v>
      </c>
      <c r="P3322" t="s">
        <v>8269</v>
      </c>
      <c r="Q3322" t="str">
        <f t="shared" si="257"/>
        <v>theater</v>
      </c>
      <c r="R3322" t="str">
        <f t="shared" si="258"/>
        <v>plays</v>
      </c>
      <c r="S3322">
        <f t="shared" si="259"/>
        <v>2016</v>
      </c>
    </row>
    <row r="3323" spans="1:19" ht="46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s="17">
        <f t="shared" si="255"/>
        <v>1.0740000000000001</v>
      </c>
      <c r="G3323" t="s">
        <v>8218</v>
      </c>
      <c r="H3323" t="s">
        <v>8223</v>
      </c>
      <c r="I3323" t="s">
        <v>8245</v>
      </c>
      <c r="J3323">
        <v>1413431940</v>
      </c>
      <c r="K3323" s="10">
        <v>1412216665</v>
      </c>
      <c r="L3323" s="15">
        <f t="shared" si="256"/>
        <v>41914.100289351853</v>
      </c>
      <c r="M3323" t="b">
        <v>0</v>
      </c>
      <c r="N3323">
        <v>15</v>
      </c>
      <c r="O3323" t="b">
        <v>1</v>
      </c>
      <c r="P3323" t="s">
        <v>8269</v>
      </c>
      <c r="Q3323" t="str">
        <f t="shared" si="257"/>
        <v>theater</v>
      </c>
      <c r="R3323" t="str">
        <f t="shared" si="258"/>
        <v>plays</v>
      </c>
      <c r="S3323">
        <f t="shared" si="259"/>
        <v>2014</v>
      </c>
    </row>
    <row r="3324" spans="1:19" ht="46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s="17">
        <f t="shared" si="255"/>
        <v>1.0151515151515151</v>
      </c>
      <c r="G3324" t="s">
        <v>8218</v>
      </c>
      <c r="H3324" t="s">
        <v>8223</v>
      </c>
      <c r="I3324" t="s">
        <v>8245</v>
      </c>
      <c r="J3324">
        <v>1466567700</v>
      </c>
      <c r="K3324" s="10">
        <v>1464653696</v>
      </c>
      <c r="L3324" s="15">
        <f t="shared" si="256"/>
        <v>42521.010370370372</v>
      </c>
      <c r="M3324" t="b">
        <v>0</v>
      </c>
      <c r="N3324">
        <v>23</v>
      </c>
      <c r="O3324" t="b">
        <v>1</v>
      </c>
      <c r="P3324" t="s">
        <v>8269</v>
      </c>
      <c r="Q3324" t="str">
        <f t="shared" si="257"/>
        <v>theater</v>
      </c>
      <c r="R3324" t="str">
        <f t="shared" si="258"/>
        <v>plays</v>
      </c>
      <c r="S3324">
        <f t="shared" si="259"/>
        <v>2016</v>
      </c>
    </row>
    <row r="3325" spans="1:19" ht="46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s="17">
        <f t="shared" si="255"/>
        <v>1.2589999999999999</v>
      </c>
      <c r="G3325" t="s">
        <v>8218</v>
      </c>
      <c r="H3325" t="s">
        <v>8224</v>
      </c>
      <c r="I3325" t="s">
        <v>8246</v>
      </c>
      <c r="J3325">
        <v>1474793208</v>
      </c>
      <c r="K3325" s="10">
        <v>1472201208</v>
      </c>
      <c r="L3325" s="15">
        <f t="shared" si="256"/>
        <v>42608.36583333333</v>
      </c>
      <c r="M3325" t="b">
        <v>0</v>
      </c>
      <c r="N3325">
        <v>49</v>
      </c>
      <c r="O3325" t="b">
        <v>1</v>
      </c>
      <c r="P3325" t="s">
        <v>8269</v>
      </c>
      <c r="Q3325" t="str">
        <f t="shared" si="257"/>
        <v>theater</v>
      </c>
      <c r="R3325" t="str">
        <f t="shared" si="258"/>
        <v>plays</v>
      </c>
      <c r="S3325">
        <f t="shared" si="259"/>
        <v>2016</v>
      </c>
    </row>
    <row r="3326" spans="1:19" ht="3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s="17">
        <f t="shared" si="255"/>
        <v>1.0166666666666666</v>
      </c>
      <c r="G3326" t="s">
        <v>8218</v>
      </c>
      <c r="H3326" t="s">
        <v>8240</v>
      </c>
      <c r="I3326" t="s">
        <v>8248</v>
      </c>
      <c r="J3326">
        <v>1465135190</v>
      </c>
      <c r="K3326" s="10">
        <v>1463925590</v>
      </c>
      <c r="L3326" s="15">
        <f t="shared" si="256"/>
        <v>42512.58321759259</v>
      </c>
      <c r="M3326" t="b">
        <v>0</v>
      </c>
      <c r="N3326">
        <v>10</v>
      </c>
      <c r="O3326" t="b">
        <v>1</v>
      </c>
      <c r="P3326" t="s">
        <v>8269</v>
      </c>
      <c r="Q3326" t="str">
        <f t="shared" si="257"/>
        <v>theater</v>
      </c>
      <c r="R3326" t="str">
        <f t="shared" si="258"/>
        <v>plays</v>
      </c>
      <c r="S3326">
        <f t="shared" si="259"/>
        <v>2016</v>
      </c>
    </row>
    <row r="3327" spans="1:19" ht="46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s="17">
        <f t="shared" si="255"/>
        <v>1.125</v>
      </c>
      <c r="G3327" t="s">
        <v>8218</v>
      </c>
      <c r="H3327" t="s">
        <v>8224</v>
      </c>
      <c r="I3327" t="s">
        <v>8246</v>
      </c>
      <c r="J3327">
        <v>1428256277</v>
      </c>
      <c r="K3327" s="10">
        <v>1425235877</v>
      </c>
      <c r="L3327" s="15">
        <f t="shared" si="256"/>
        <v>42064.785613425927</v>
      </c>
      <c r="M3327" t="b">
        <v>0</v>
      </c>
      <c r="N3327">
        <v>15</v>
      </c>
      <c r="O3327" t="b">
        <v>1</v>
      </c>
      <c r="P3327" t="s">
        <v>8269</v>
      </c>
      <c r="Q3327" t="str">
        <f t="shared" si="257"/>
        <v>theater</v>
      </c>
      <c r="R3327" t="str">
        <f t="shared" si="258"/>
        <v>plays</v>
      </c>
      <c r="S3327">
        <f t="shared" si="259"/>
        <v>2015</v>
      </c>
    </row>
    <row r="3328" spans="1:19" ht="46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s="17">
        <f t="shared" si="255"/>
        <v>1.0137499999999999</v>
      </c>
      <c r="G3328" t="s">
        <v>8218</v>
      </c>
      <c r="H3328" t="s">
        <v>8223</v>
      </c>
      <c r="I3328" t="s">
        <v>8245</v>
      </c>
      <c r="J3328">
        <v>1425830905</v>
      </c>
      <c r="K3328" s="10">
        <v>1423242505</v>
      </c>
      <c r="L3328" s="15">
        <f t="shared" si="256"/>
        <v>42041.714178240742</v>
      </c>
      <c r="M3328" t="b">
        <v>0</v>
      </c>
      <c r="N3328">
        <v>57</v>
      </c>
      <c r="O3328" t="b">
        <v>1</v>
      </c>
      <c r="P3328" t="s">
        <v>8269</v>
      </c>
      <c r="Q3328" t="str">
        <f t="shared" si="257"/>
        <v>theater</v>
      </c>
      <c r="R3328" t="str">
        <f t="shared" si="258"/>
        <v>plays</v>
      </c>
      <c r="S3328">
        <f t="shared" si="259"/>
        <v>2015</v>
      </c>
    </row>
    <row r="3329" spans="1:19" ht="46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s="17">
        <f t="shared" si="255"/>
        <v>1.0125</v>
      </c>
      <c r="G3329" t="s">
        <v>8218</v>
      </c>
      <c r="H3329" t="s">
        <v>8224</v>
      </c>
      <c r="I3329" t="s">
        <v>8246</v>
      </c>
      <c r="J3329">
        <v>1462697966</v>
      </c>
      <c r="K3329" s="10">
        <v>1460105966</v>
      </c>
      <c r="L3329" s="15">
        <f t="shared" si="256"/>
        <v>42468.374606481477</v>
      </c>
      <c r="M3329" t="b">
        <v>0</v>
      </c>
      <c r="N3329">
        <v>33</v>
      </c>
      <c r="O3329" t="b">
        <v>1</v>
      </c>
      <c r="P3329" t="s">
        <v>8269</v>
      </c>
      <c r="Q3329" t="str">
        <f t="shared" si="257"/>
        <v>theater</v>
      </c>
      <c r="R3329" t="str">
        <f t="shared" si="258"/>
        <v>plays</v>
      </c>
      <c r="S3329">
        <f t="shared" si="259"/>
        <v>2016</v>
      </c>
    </row>
    <row r="3330" spans="1:19" ht="46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s="17">
        <f t="shared" si="255"/>
        <v>1.4638888888888888</v>
      </c>
      <c r="G3330" t="s">
        <v>8218</v>
      </c>
      <c r="H3330" t="s">
        <v>8223</v>
      </c>
      <c r="I3330" t="s">
        <v>8245</v>
      </c>
      <c r="J3330">
        <v>1404522000</v>
      </c>
      <c r="K3330" s="10">
        <v>1404308883</v>
      </c>
      <c r="L3330" s="15">
        <f t="shared" si="256"/>
        <v>41822.57503472222</v>
      </c>
      <c r="M3330" t="b">
        <v>0</v>
      </c>
      <c r="N3330">
        <v>9</v>
      </c>
      <c r="O3330" t="b">
        <v>1</v>
      </c>
      <c r="P3330" t="s">
        <v>8269</v>
      </c>
      <c r="Q3330" t="str">
        <f t="shared" si="257"/>
        <v>theater</v>
      </c>
      <c r="R3330" t="str">
        <f t="shared" si="258"/>
        <v>plays</v>
      </c>
      <c r="S3330">
        <f t="shared" si="259"/>
        <v>2014</v>
      </c>
    </row>
    <row r="3331" spans="1:19" ht="46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s="17">
        <f t="shared" ref="F3331:F3394" si="260">E3331/D3331</f>
        <v>1.1679999999999999</v>
      </c>
      <c r="G3331" t="s">
        <v>8218</v>
      </c>
      <c r="H3331" t="s">
        <v>8224</v>
      </c>
      <c r="I3331" t="s">
        <v>8246</v>
      </c>
      <c r="J3331">
        <v>1406502000</v>
      </c>
      <c r="K3331" s="10">
        <v>1405583108</v>
      </c>
      <c r="L3331" s="15">
        <f t="shared" ref="L3331:L3394" si="261">(K3331/86400)+ DATE(1970,1,1)</f>
        <v>41837.323009259257</v>
      </c>
      <c r="M3331" t="b">
        <v>0</v>
      </c>
      <c r="N3331">
        <v>26</v>
      </c>
      <c r="O3331" t="b">
        <v>1</v>
      </c>
      <c r="P3331" t="s">
        <v>8269</v>
      </c>
      <c r="Q3331" t="str">
        <f t="shared" ref="Q3331:Q3394" si="262">LEFT(P3331, SEARCH("/",P3331)-1)</f>
        <v>theater</v>
      </c>
      <c r="R3331" t="str">
        <f t="shared" ref="R3331:R3394" si="263">RIGHT(P3331,LEN(P3331)-FIND("/",P3331))</f>
        <v>plays</v>
      </c>
      <c r="S3331">
        <f t="shared" ref="S3331:S3394" si="264">YEAR(L3331)</f>
        <v>2014</v>
      </c>
    </row>
    <row r="3332" spans="1:19" ht="46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s="17">
        <f t="shared" si="260"/>
        <v>1.0626666666666666</v>
      </c>
      <c r="G3332" t="s">
        <v>8218</v>
      </c>
      <c r="H3332" t="s">
        <v>8224</v>
      </c>
      <c r="I3332" t="s">
        <v>8246</v>
      </c>
      <c r="J3332">
        <v>1427919468</v>
      </c>
      <c r="K3332" s="10">
        <v>1425331068</v>
      </c>
      <c r="L3332" s="15">
        <f t="shared" si="261"/>
        <v>42065.887361111112</v>
      </c>
      <c r="M3332" t="b">
        <v>0</v>
      </c>
      <c r="N3332">
        <v>69</v>
      </c>
      <c r="O3332" t="b">
        <v>1</v>
      </c>
      <c r="P3332" t="s">
        <v>8269</v>
      </c>
      <c r="Q3332" t="str">
        <f t="shared" si="262"/>
        <v>theater</v>
      </c>
      <c r="R3332" t="str">
        <f t="shared" si="263"/>
        <v>plays</v>
      </c>
      <c r="S3332">
        <f t="shared" si="264"/>
        <v>2015</v>
      </c>
    </row>
    <row r="3333" spans="1:19" ht="46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s="17">
        <f t="shared" si="260"/>
        <v>1.0451999999999999</v>
      </c>
      <c r="G3333" t="s">
        <v>8218</v>
      </c>
      <c r="H3333" t="s">
        <v>8223</v>
      </c>
      <c r="I3333" t="s">
        <v>8245</v>
      </c>
      <c r="J3333">
        <v>1444149886</v>
      </c>
      <c r="K3333" s="10">
        <v>1441125886</v>
      </c>
      <c r="L3333" s="15">
        <f t="shared" si="261"/>
        <v>42248.697754629626</v>
      </c>
      <c r="M3333" t="b">
        <v>0</v>
      </c>
      <c r="N3333">
        <v>65</v>
      </c>
      <c r="O3333" t="b">
        <v>1</v>
      </c>
      <c r="P3333" t="s">
        <v>8269</v>
      </c>
      <c r="Q3333" t="str">
        <f t="shared" si="262"/>
        <v>theater</v>
      </c>
      <c r="R3333" t="str">
        <f t="shared" si="263"/>
        <v>plays</v>
      </c>
      <c r="S3333">
        <f t="shared" si="264"/>
        <v>2015</v>
      </c>
    </row>
    <row r="3334" spans="1:19" ht="46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s="17">
        <f t="shared" si="260"/>
        <v>1</v>
      </c>
      <c r="G3334" t="s">
        <v>8218</v>
      </c>
      <c r="H3334" t="s">
        <v>8223</v>
      </c>
      <c r="I3334" t="s">
        <v>8245</v>
      </c>
      <c r="J3334">
        <v>1405802330</v>
      </c>
      <c r="K3334" s="10">
        <v>1403210330</v>
      </c>
      <c r="L3334" s="15">
        <f t="shared" si="261"/>
        <v>41809.860300925924</v>
      </c>
      <c r="M3334" t="b">
        <v>0</v>
      </c>
      <c r="N3334">
        <v>83</v>
      </c>
      <c r="O3334" t="b">
        <v>1</v>
      </c>
      <c r="P3334" t="s">
        <v>8269</v>
      </c>
      <c r="Q3334" t="str">
        <f t="shared" si="262"/>
        <v>theater</v>
      </c>
      <c r="R3334" t="str">
        <f t="shared" si="263"/>
        <v>plays</v>
      </c>
      <c r="S3334">
        <f t="shared" si="264"/>
        <v>2014</v>
      </c>
    </row>
    <row r="3335" spans="1:19" ht="46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s="17">
        <f t="shared" si="260"/>
        <v>1.0457142857142858</v>
      </c>
      <c r="G3335" t="s">
        <v>8218</v>
      </c>
      <c r="H3335" t="s">
        <v>8223</v>
      </c>
      <c r="I3335" t="s">
        <v>8245</v>
      </c>
      <c r="J3335">
        <v>1434384880</v>
      </c>
      <c r="K3335" s="10">
        <v>1432484080</v>
      </c>
      <c r="L3335" s="15">
        <f t="shared" si="261"/>
        <v>42148.676851851851</v>
      </c>
      <c r="M3335" t="b">
        <v>0</v>
      </c>
      <c r="N3335">
        <v>111</v>
      </c>
      <c r="O3335" t="b">
        <v>1</v>
      </c>
      <c r="P3335" t="s">
        <v>8269</v>
      </c>
      <c r="Q3335" t="str">
        <f t="shared" si="262"/>
        <v>theater</v>
      </c>
      <c r="R3335" t="str">
        <f t="shared" si="263"/>
        <v>plays</v>
      </c>
      <c r="S3335">
        <f t="shared" si="264"/>
        <v>2015</v>
      </c>
    </row>
    <row r="3336" spans="1:19" ht="3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s="17">
        <f t="shared" si="260"/>
        <v>1.3862051149573753</v>
      </c>
      <c r="G3336" t="s">
        <v>8218</v>
      </c>
      <c r="H3336" t="s">
        <v>8223</v>
      </c>
      <c r="I3336" t="s">
        <v>8245</v>
      </c>
      <c r="J3336">
        <v>1438259422</v>
      </c>
      <c r="K3336" s="10">
        <v>1435667422</v>
      </c>
      <c r="L3336" s="15">
        <f t="shared" si="261"/>
        <v>42185.521087962959</v>
      </c>
      <c r="M3336" t="b">
        <v>0</v>
      </c>
      <c r="N3336">
        <v>46</v>
      </c>
      <c r="O3336" t="b">
        <v>1</v>
      </c>
      <c r="P3336" t="s">
        <v>8269</v>
      </c>
      <c r="Q3336" t="str">
        <f t="shared" si="262"/>
        <v>theater</v>
      </c>
      <c r="R3336" t="str">
        <f t="shared" si="263"/>
        <v>plays</v>
      </c>
      <c r="S3336">
        <f t="shared" si="264"/>
        <v>2015</v>
      </c>
    </row>
    <row r="3337" spans="1:19" ht="46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s="17">
        <f t="shared" si="260"/>
        <v>1.0032000000000001</v>
      </c>
      <c r="G3337" t="s">
        <v>8218</v>
      </c>
      <c r="H3337" t="s">
        <v>8224</v>
      </c>
      <c r="I3337" t="s">
        <v>8246</v>
      </c>
      <c r="J3337">
        <v>1407106800</v>
      </c>
      <c r="K3337" s="10">
        <v>1404749446</v>
      </c>
      <c r="L3337" s="15">
        <f t="shared" si="261"/>
        <v>41827.674143518518</v>
      </c>
      <c r="M3337" t="b">
        <v>0</v>
      </c>
      <c r="N3337">
        <v>63</v>
      </c>
      <c r="O3337" t="b">
        <v>1</v>
      </c>
      <c r="P3337" t="s">
        <v>8269</v>
      </c>
      <c r="Q3337" t="str">
        <f t="shared" si="262"/>
        <v>theater</v>
      </c>
      <c r="R3337" t="str">
        <f t="shared" si="263"/>
        <v>plays</v>
      </c>
      <c r="S3337">
        <f t="shared" si="264"/>
        <v>2014</v>
      </c>
    </row>
    <row r="3338" spans="1:19" ht="46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s="17">
        <f t="shared" si="260"/>
        <v>1</v>
      </c>
      <c r="G3338" t="s">
        <v>8218</v>
      </c>
      <c r="H3338" t="s">
        <v>8224</v>
      </c>
      <c r="I3338" t="s">
        <v>8246</v>
      </c>
      <c r="J3338">
        <v>1459845246</v>
      </c>
      <c r="K3338" s="10">
        <v>1457429646</v>
      </c>
      <c r="L3338" s="15">
        <f t="shared" si="261"/>
        <v>42437.398680555554</v>
      </c>
      <c r="M3338" t="b">
        <v>0</v>
      </c>
      <c r="N3338">
        <v>9</v>
      </c>
      <c r="O3338" t="b">
        <v>1</v>
      </c>
      <c r="P3338" t="s">
        <v>8269</v>
      </c>
      <c r="Q3338" t="str">
        <f t="shared" si="262"/>
        <v>theater</v>
      </c>
      <c r="R3338" t="str">
        <f t="shared" si="263"/>
        <v>plays</v>
      </c>
      <c r="S3338">
        <f t="shared" si="264"/>
        <v>2016</v>
      </c>
    </row>
    <row r="3339" spans="1:19" ht="46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s="17">
        <f t="shared" si="260"/>
        <v>1.1020000000000001</v>
      </c>
      <c r="G3339" t="s">
        <v>8218</v>
      </c>
      <c r="H3339" t="s">
        <v>8224</v>
      </c>
      <c r="I3339" t="s">
        <v>8246</v>
      </c>
      <c r="J3339">
        <v>1412974800</v>
      </c>
      <c r="K3339" s="10">
        <v>1411109167</v>
      </c>
      <c r="L3339" s="15">
        <f t="shared" si="261"/>
        <v>41901.282025462962</v>
      </c>
      <c r="M3339" t="b">
        <v>0</v>
      </c>
      <c r="N3339">
        <v>34</v>
      </c>
      <c r="O3339" t="b">
        <v>1</v>
      </c>
      <c r="P3339" t="s">
        <v>8269</v>
      </c>
      <c r="Q3339" t="str">
        <f t="shared" si="262"/>
        <v>theater</v>
      </c>
      <c r="R3339" t="str">
        <f t="shared" si="263"/>
        <v>plays</v>
      </c>
      <c r="S3339">
        <f t="shared" si="264"/>
        <v>2014</v>
      </c>
    </row>
    <row r="3340" spans="1:19" ht="3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s="17">
        <f t="shared" si="260"/>
        <v>1.0218</v>
      </c>
      <c r="G3340" t="s">
        <v>8218</v>
      </c>
      <c r="H3340" t="s">
        <v>8223</v>
      </c>
      <c r="I3340" t="s">
        <v>8245</v>
      </c>
      <c r="J3340">
        <v>1487944080</v>
      </c>
      <c r="K3340" s="10">
        <v>1486129680</v>
      </c>
      <c r="L3340" s="15">
        <f t="shared" si="261"/>
        <v>42769.574999999997</v>
      </c>
      <c r="M3340" t="b">
        <v>0</v>
      </c>
      <c r="N3340">
        <v>112</v>
      </c>
      <c r="O3340" t="b">
        <v>1</v>
      </c>
      <c r="P3340" t="s">
        <v>8269</v>
      </c>
      <c r="Q3340" t="str">
        <f t="shared" si="262"/>
        <v>theater</v>
      </c>
      <c r="R3340" t="str">
        <f t="shared" si="263"/>
        <v>plays</v>
      </c>
      <c r="S3340">
        <f t="shared" si="264"/>
        <v>2017</v>
      </c>
    </row>
    <row r="3341" spans="1:19" ht="3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s="17">
        <f t="shared" si="260"/>
        <v>1.0435000000000001</v>
      </c>
      <c r="G3341" t="s">
        <v>8218</v>
      </c>
      <c r="H3341" t="s">
        <v>8223</v>
      </c>
      <c r="I3341" t="s">
        <v>8245</v>
      </c>
      <c r="J3341">
        <v>1469721518</v>
      </c>
      <c r="K3341" s="10">
        <v>1467129518</v>
      </c>
      <c r="L3341" s="15">
        <f t="shared" si="261"/>
        <v>42549.665717592594</v>
      </c>
      <c r="M3341" t="b">
        <v>0</v>
      </c>
      <c r="N3341">
        <v>47</v>
      </c>
      <c r="O3341" t="b">
        <v>1</v>
      </c>
      <c r="P3341" t="s">
        <v>8269</v>
      </c>
      <c r="Q3341" t="str">
        <f t="shared" si="262"/>
        <v>theater</v>
      </c>
      <c r="R3341" t="str">
        <f t="shared" si="263"/>
        <v>plays</v>
      </c>
      <c r="S3341">
        <f t="shared" si="264"/>
        <v>2016</v>
      </c>
    </row>
    <row r="3342" spans="1:19" ht="46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s="17">
        <f t="shared" si="260"/>
        <v>1.3816666666666666</v>
      </c>
      <c r="G3342" t="s">
        <v>8218</v>
      </c>
      <c r="H3342" t="s">
        <v>8223</v>
      </c>
      <c r="I3342" t="s">
        <v>8245</v>
      </c>
      <c r="J3342">
        <v>1481066554</v>
      </c>
      <c r="K3342" s="10">
        <v>1478906554</v>
      </c>
      <c r="L3342" s="15">
        <f t="shared" si="261"/>
        <v>42685.974004629628</v>
      </c>
      <c r="M3342" t="b">
        <v>0</v>
      </c>
      <c r="N3342">
        <v>38</v>
      </c>
      <c r="O3342" t="b">
        <v>1</v>
      </c>
      <c r="P3342" t="s">
        <v>8269</v>
      </c>
      <c r="Q3342" t="str">
        <f t="shared" si="262"/>
        <v>theater</v>
      </c>
      <c r="R3342" t="str">
        <f t="shared" si="263"/>
        <v>plays</v>
      </c>
      <c r="S3342">
        <f t="shared" si="264"/>
        <v>2016</v>
      </c>
    </row>
    <row r="3343" spans="1:19" ht="46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s="17">
        <f t="shared" si="260"/>
        <v>1</v>
      </c>
      <c r="G3343" t="s">
        <v>8218</v>
      </c>
      <c r="H3343" t="s">
        <v>8224</v>
      </c>
      <c r="I3343" t="s">
        <v>8246</v>
      </c>
      <c r="J3343">
        <v>1465750800</v>
      </c>
      <c r="K3343" s="10">
        <v>1463771421</v>
      </c>
      <c r="L3343" s="15">
        <f t="shared" si="261"/>
        <v>42510.798854166671</v>
      </c>
      <c r="M3343" t="b">
        <v>0</v>
      </c>
      <c r="N3343">
        <v>28</v>
      </c>
      <c r="O3343" t="b">
        <v>1</v>
      </c>
      <c r="P3343" t="s">
        <v>8269</v>
      </c>
      <c r="Q3343" t="str">
        <f t="shared" si="262"/>
        <v>theater</v>
      </c>
      <c r="R3343" t="str">
        <f t="shared" si="263"/>
        <v>plays</v>
      </c>
      <c r="S3343">
        <f t="shared" si="264"/>
        <v>2016</v>
      </c>
    </row>
    <row r="3344" spans="1:19" ht="3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s="17">
        <f t="shared" si="260"/>
        <v>1.0166666666666666</v>
      </c>
      <c r="G3344" t="s">
        <v>8218</v>
      </c>
      <c r="H3344" t="s">
        <v>8223</v>
      </c>
      <c r="I3344" t="s">
        <v>8245</v>
      </c>
      <c r="J3344">
        <v>1427864340</v>
      </c>
      <c r="K3344" s="10">
        <v>1425020810</v>
      </c>
      <c r="L3344" s="15">
        <f t="shared" si="261"/>
        <v>42062.296412037038</v>
      </c>
      <c r="M3344" t="b">
        <v>0</v>
      </c>
      <c r="N3344">
        <v>78</v>
      </c>
      <c r="O3344" t="b">
        <v>1</v>
      </c>
      <c r="P3344" t="s">
        <v>8269</v>
      </c>
      <c r="Q3344" t="str">
        <f t="shared" si="262"/>
        <v>theater</v>
      </c>
      <c r="R3344" t="str">
        <f t="shared" si="263"/>
        <v>plays</v>
      </c>
      <c r="S3344">
        <f t="shared" si="264"/>
        <v>2015</v>
      </c>
    </row>
    <row r="3345" spans="1:19" ht="46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s="17">
        <f t="shared" si="260"/>
        <v>1.7142857142857142</v>
      </c>
      <c r="G3345" t="s">
        <v>8218</v>
      </c>
      <c r="H3345" t="s">
        <v>8224</v>
      </c>
      <c r="I3345" t="s">
        <v>8246</v>
      </c>
      <c r="J3345">
        <v>1460553480</v>
      </c>
      <c r="K3345" s="10">
        <v>1458770384</v>
      </c>
      <c r="L3345" s="15">
        <f t="shared" si="261"/>
        <v>42452.916481481487</v>
      </c>
      <c r="M3345" t="b">
        <v>0</v>
      </c>
      <c r="N3345">
        <v>23</v>
      </c>
      <c r="O3345" t="b">
        <v>1</v>
      </c>
      <c r="P3345" t="s">
        <v>8269</v>
      </c>
      <c r="Q3345" t="str">
        <f t="shared" si="262"/>
        <v>theater</v>
      </c>
      <c r="R3345" t="str">
        <f t="shared" si="263"/>
        <v>plays</v>
      </c>
      <c r="S3345">
        <f t="shared" si="264"/>
        <v>2016</v>
      </c>
    </row>
    <row r="3346" spans="1:19" ht="46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s="17">
        <f t="shared" si="260"/>
        <v>1.0144444444444445</v>
      </c>
      <c r="G3346" t="s">
        <v>8218</v>
      </c>
      <c r="H3346" t="s">
        <v>8223</v>
      </c>
      <c r="I3346" t="s">
        <v>8245</v>
      </c>
      <c r="J3346">
        <v>1409374093</v>
      </c>
      <c r="K3346" s="10">
        <v>1406782093</v>
      </c>
      <c r="L3346" s="15">
        <f t="shared" si="261"/>
        <v>41851.200150462959</v>
      </c>
      <c r="M3346" t="b">
        <v>0</v>
      </c>
      <c r="N3346">
        <v>40</v>
      </c>
      <c r="O3346" t="b">
        <v>1</v>
      </c>
      <c r="P3346" t="s">
        <v>8269</v>
      </c>
      <c r="Q3346" t="str">
        <f t="shared" si="262"/>
        <v>theater</v>
      </c>
      <c r="R3346" t="str">
        <f t="shared" si="263"/>
        <v>plays</v>
      </c>
      <c r="S3346">
        <f t="shared" si="264"/>
        <v>2014</v>
      </c>
    </row>
    <row r="3347" spans="1:19" ht="46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s="17">
        <f t="shared" si="260"/>
        <v>1.3</v>
      </c>
      <c r="G3347" t="s">
        <v>8218</v>
      </c>
      <c r="H3347" t="s">
        <v>8223</v>
      </c>
      <c r="I3347" t="s">
        <v>8245</v>
      </c>
      <c r="J3347">
        <v>1429317420</v>
      </c>
      <c r="K3347" s="10">
        <v>1424226768</v>
      </c>
      <c r="L3347" s="15">
        <f t="shared" si="261"/>
        <v>42053.106111111112</v>
      </c>
      <c r="M3347" t="b">
        <v>0</v>
      </c>
      <c r="N3347">
        <v>13</v>
      </c>
      <c r="O3347" t="b">
        <v>1</v>
      </c>
      <c r="P3347" t="s">
        <v>8269</v>
      </c>
      <c r="Q3347" t="str">
        <f t="shared" si="262"/>
        <v>theater</v>
      </c>
      <c r="R3347" t="str">
        <f t="shared" si="263"/>
        <v>plays</v>
      </c>
      <c r="S3347">
        <f t="shared" si="264"/>
        <v>2015</v>
      </c>
    </row>
    <row r="3348" spans="1:19" ht="46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s="17">
        <f t="shared" si="260"/>
        <v>1.1000000000000001</v>
      </c>
      <c r="G3348" t="s">
        <v>8218</v>
      </c>
      <c r="H3348" t="s">
        <v>8223</v>
      </c>
      <c r="I3348" t="s">
        <v>8245</v>
      </c>
      <c r="J3348">
        <v>1424910910</v>
      </c>
      <c r="K3348" s="10">
        <v>1424306110</v>
      </c>
      <c r="L3348" s="15">
        <f t="shared" si="261"/>
        <v>42054.024421296301</v>
      </c>
      <c r="M3348" t="b">
        <v>0</v>
      </c>
      <c r="N3348">
        <v>18</v>
      </c>
      <c r="O3348" t="b">
        <v>1</v>
      </c>
      <c r="P3348" t="s">
        <v>8269</v>
      </c>
      <c r="Q3348" t="str">
        <f t="shared" si="262"/>
        <v>theater</v>
      </c>
      <c r="R3348" t="str">
        <f t="shared" si="263"/>
        <v>plays</v>
      </c>
      <c r="S3348">
        <f t="shared" si="264"/>
        <v>2015</v>
      </c>
    </row>
    <row r="3349" spans="1:19" ht="46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s="17">
        <f t="shared" si="260"/>
        <v>1.1944999999999999</v>
      </c>
      <c r="G3349" t="s">
        <v>8218</v>
      </c>
      <c r="H3349" t="s">
        <v>8224</v>
      </c>
      <c r="I3349" t="s">
        <v>8246</v>
      </c>
      <c r="J3349">
        <v>1462741200</v>
      </c>
      <c r="K3349" s="10">
        <v>1461503654</v>
      </c>
      <c r="L3349" s="15">
        <f t="shared" si="261"/>
        <v>42484.551550925928</v>
      </c>
      <c r="M3349" t="b">
        <v>0</v>
      </c>
      <c r="N3349">
        <v>22</v>
      </c>
      <c r="O3349" t="b">
        <v>1</v>
      </c>
      <c r="P3349" t="s">
        <v>8269</v>
      </c>
      <c r="Q3349" t="str">
        <f t="shared" si="262"/>
        <v>theater</v>
      </c>
      <c r="R3349" t="str">
        <f t="shared" si="263"/>
        <v>plays</v>
      </c>
      <c r="S3349">
        <f t="shared" si="264"/>
        <v>2016</v>
      </c>
    </row>
    <row r="3350" spans="1:19" ht="46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s="17">
        <f t="shared" si="260"/>
        <v>1.002909090909091</v>
      </c>
      <c r="G3350" t="s">
        <v>8218</v>
      </c>
      <c r="H3350" t="s">
        <v>8223</v>
      </c>
      <c r="I3350" t="s">
        <v>8245</v>
      </c>
      <c r="J3350">
        <v>1461988740</v>
      </c>
      <c r="K3350" s="10">
        <v>1459949080</v>
      </c>
      <c r="L3350" s="15">
        <f t="shared" si="261"/>
        <v>42466.558796296296</v>
      </c>
      <c r="M3350" t="b">
        <v>0</v>
      </c>
      <c r="N3350">
        <v>79</v>
      </c>
      <c r="O3350" t="b">
        <v>1</v>
      </c>
      <c r="P3350" t="s">
        <v>8269</v>
      </c>
      <c r="Q3350" t="str">
        <f t="shared" si="262"/>
        <v>theater</v>
      </c>
      <c r="R3350" t="str">
        <f t="shared" si="263"/>
        <v>plays</v>
      </c>
      <c r="S3350">
        <f t="shared" si="264"/>
        <v>2016</v>
      </c>
    </row>
    <row r="3351" spans="1:19" ht="46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s="17">
        <f t="shared" si="260"/>
        <v>1.534</v>
      </c>
      <c r="G3351" t="s">
        <v>8218</v>
      </c>
      <c r="H3351" t="s">
        <v>8223</v>
      </c>
      <c r="I3351" t="s">
        <v>8245</v>
      </c>
      <c r="J3351">
        <v>1465837200</v>
      </c>
      <c r="K3351" s="10">
        <v>1463971172</v>
      </c>
      <c r="L3351" s="15">
        <f t="shared" si="261"/>
        <v>42513.110787037032</v>
      </c>
      <c r="M3351" t="b">
        <v>0</v>
      </c>
      <c r="N3351">
        <v>14</v>
      </c>
      <c r="O3351" t="b">
        <v>1</v>
      </c>
      <c r="P3351" t="s">
        <v>8269</v>
      </c>
      <c r="Q3351" t="str">
        <f t="shared" si="262"/>
        <v>theater</v>
      </c>
      <c r="R3351" t="str">
        <f t="shared" si="263"/>
        <v>plays</v>
      </c>
      <c r="S3351">
        <f t="shared" si="264"/>
        <v>2016</v>
      </c>
    </row>
    <row r="3352" spans="1:19" ht="46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s="17">
        <f t="shared" si="260"/>
        <v>1.0442857142857143</v>
      </c>
      <c r="G3352" t="s">
        <v>8218</v>
      </c>
      <c r="H3352" t="s">
        <v>8242</v>
      </c>
      <c r="I3352" t="s">
        <v>8248</v>
      </c>
      <c r="J3352">
        <v>1448838000</v>
      </c>
      <c r="K3352" s="10">
        <v>1445791811</v>
      </c>
      <c r="L3352" s="15">
        <f t="shared" si="261"/>
        <v>42302.701516203699</v>
      </c>
      <c r="M3352" t="b">
        <v>0</v>
      </c>
      <c r="N3352">
        <v>51</v>
      </c>
      <c r="O3352" t="b">
        <v>1</v>
      </c>
      <c r="P3352" t="s">
        <v>8269</v>
      </c>
      <c r="Q3352" t="str">
        <f t="shared" si="262"/>
        <v>theater</v>
      </c>
      <c r="R3352" t="str">
        <f t="shared" si="263"/>
        <v>plays</v>
      </c>
      <c r="S3352">
        <f t="shared" si="264"/>
        <v>2015</v>
      </c>
    </row>
    <row r="3353" spans="1:19" ht="46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s="17">
        <f t="shared" si="260"/>
        <v>1.0109999999999999</v>
      </c>
      <c r="G3353" t="s">
        <v>8218</v>
      </c>
      <c r="H3353" t="s">
        <v>8224</v>
      </c>
      <c r="I3353" t="s">
        <v>8246</v>
      </c>
      <c r="J3353">
        <v>1406113200</v>
      </c>
      <c r="K3353" s="10">
        <v>1402910965</v>
      </c>
      <c r="L3353" s="15">
        <f t="shared" si="261"/>
        <v>41806.395428240743</v>
      </c>
      <c r="M3353" t="b">
        <v>0</v>
      </c>
      <c r="N3353">
        <v>54</v>
      </c>
      <c r="O3353" t="b">
        <v>1</v>
      </c>
      <c r="P3353" t="s">
        <v>8269</v>
      </c>
      <c r="Q3353" t="str">
        <f t="shared" si="262"/>
        <v>theater</v>
      </c>
      <c r="R3353" t="str">
        <f t="shared" si="263"/>
        <v>plays</v>
      </c>
      <c r="S3353">
        <f t="shared" si="264"/>
        <v>2014</v>
      </c>
    </row>
    <row r="3354" spans="1:19" ht="46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s="17">
        <f t="shared" si="260"/>
        <v>1.0751999999999999</v>
      </c>
      <c r="G3354" t="s">
        <v>8218</v>
      </c>
      <c r="H3354" t="s">
        <v>8224</v>
      </c>
      <c r="I3354" t="s">
        <v>8246</v>
      </c>
      <c r="J3354">
        <v>1467414000</v>
      </c>
      <c r="K3354" s="10">
        <v>1462492178</v>
      </c>
      <c r="L3354" s="15">
        <f t="shared" si="261"/>
        <v>42495.992800925931</v>
      </c>
      <c r="M3354" t="b">
        <v>0</v>
      </c>
      <c r="N3354">
        <v>70</v>
      </c>
      <c r="O3354" t="b">
        <v>1</v>
      </c>
      <c r="P3354" t="s">
        <v>8269</v>
      </c>
      <c r="Q3354" t="str">
        <f t="shared" si="262"/>
        <v>theater</v>
      </c>
      <c r="R3354" t="str">
        <f t="shared" si="263"/>
        <v>plays</v>
      </c>
      <c r="S3354">
        <f t="shared" si="264"/>
        <v>2016</v>
      </c>
    </row>
    <row r="3355" spans="1:19" ht="46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s="17">
        <f t="shared" si="260"/>
        <v>3.15</v>
      </c>
      <c r="G3355" t="s">
        <v>8218</v>
      </c>
      <c r="H3355" t="s">
        <v>8224</v>
      </c>
      <c r="I3355" t="s">
        <v>8246</v>
      </c>
      <c r="J3355">
        <v>1462230000</v>
      </c>
      <c r="K3355" s="10">
        <v>1461061350</v>
      </c>
      <c r="L3355" s="15">
        <f t="shared" si="261"/>
        <v>42479.432291666672</v>
      </c>
      <c r="M3355" t="b">
        <v>0</v>
      </c>
      <c r="N3355">
        <v>44</v>
      </c>
      <c r="O3355" t="b">
        <v>1</v>
      </c>
      <c r="P3355" t="s">
        <v>8269</v>
      </c>
      <c r="Q3355" t="str">
        <f t="shared" si="262"/>
        <v>theater</v>
      </c>
      <c r="R3355" t="str">
        <f t="shared" si="263"/>
        <v>plays</v>
      </c>
      <c r="S3355">
        <f t="shared" si="264"/>
        <v>2016</v>
      </c>
    </row>
    <row r="3356" spans="1:19" ht="3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s="17">
        <f t="shared" si="260"/>
        <v>1.0193333333333334</v>
      </c>
      <c r="G3356" t="s">
        <v>8218</v>
      </c>
      <c r="H3356" t="s">
        <v>8223</v>
      </c>
      <c r="I3356" t="s">
        <v>8245</v>
      </c>
      <c r="J3356">
        <v>1446091260</v>
      </c>
      <c r="K3356" s="10">
        <v>1443029206</v>
      </c>
      <c r="L3356" s="15">
        <f t="shared" si="261"/>
        <v>42270.7269212963</v>
      </c>
      <c r="M3356" t="b">
        <v>0</v>
      </c>
      <c r="N3356">
        <v>55</v>
      </c>
      <c r="O3356" t="b">
        <v>1</v>
      </c>
      <c r="P3356" t="s">
        <v>8269</v>
      </c>
      <c r="Q3356" t="str">
        <f t="shared" si="262"/>
        <v>theater</v>
      </c>
      <c r="R3356" t="str">
        <f t="shared" si="263"/>
        <v>plays</v>
      </c>
      <c r="S3356">
        <f t="shared" si="264"/>
        <v>2015</v>
      </c>
    </row>
    <row r="3357" spans="1:19" ht="46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s="17">
        <f t="shared" si="260"/>
        <v>1.2628571428571429</v>
      </c>
      <c r="G3357" t="s">
        <v>8218</v>
      </c>
      <c r="H3357" t="s">
        <v>8224</v>
      </c>
      <c r="I3357" t="s">
        <v>8246</v>
      </c>
      <c r="J3357">
        <v>1462879020</v>
      </c>
      <c r="K3357" s="10">
        <v>1461941527</v>
      </c>
      <c r="L3357" s="15">
        <f t="shared" si="261"/>
        <v>42489.619525462964</v>
      </c>
      <c r="M3357" t="b">
        <v>0</v>
      </c>
      <c r="N3357">
        <v>15</v>
      </c>
      <c r="O3357" t="b">
        <v>1</v>
      </c>
      <c r="P3357" t="s">
        <v>8269</v>
      </c>
      <c r="Q3357" t="str">
        <f t="shared" si="262"/>
        <v>theater</v>
      </c>
      <c r="R3357" t="str">
        <f t="shared" si="263"/>
        <v>plays</v>
      </c>
      <c r="S3357">
        <f t="shared" si="264"/>
        <v>2016</v>
      </c>
    </row>
    <row r="3358" spans="1:19" ht="46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s="17">
        <f t="shared" si="260"/>
        <v>1.014</v>
      </c>
      <c r="G3358" t="s">
        <v>8218</v>
      </c>
      <c r="H3358" t="s">
        <v>8224</v>
      </c>
      <c r="I3358" t="s">
        <v>8246</v>
      </c>
      <c r="J3358">
        <v>1468611272</v>
      </c>
      <c r="K3358" s="10">
        <v>1466019272</v>
      </c>
      <c r="L3358" s="15">
        <f t="shared" si="261"/>
        <v>42536.815648148149</v>
      </c>
      <c r="M3358" t="b">
        <v>0</v>
      </c>
      <c r="N3358">
        <v>27</v>
      </c>
      <c r="O3358" t="b">
        <v>1</v>
      </c>
      <c r="P3358" t="s">
        <v>8269</v>
      </c>
      <c r="Q3358" t="str">
        <f t="shared" si="262"/>
        <v>theater</v>
      </c>
      <c r="R3358" t="str">
        <f t="shared" si="263"/>
        <v>plays</v>
      </c>
      <c r="S3358">
        <f t="shared" si="264"/>
        <v>2016</v>
      </c>
    </row>
    <row r="3359" spans="1:19" ht="46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s="17">
        <f t="shared" si="260"/>
        <v>1.01</v>
      </c>
      <c r="G3359" t="s">
        <v>8218</v>
      </c>
      <c r="H3359" t="s">
        <v>8224</v>
      </c>
      <c r="I3359" t="s">
        <v>8246</v>
      </c>
      <c r="J3359">
        <v>1406887310</v>
      </c>
      <c r="K3359" s="10">
        <v>1404295310</v>
      </c>
      <c r="L3359" s="15">
        <f t="shared" si="261"/>
        <v>41822.417939814812</v>
      </c>
      <c r="M3359" t="b">
        <v>0</v>
      </c>
      <c r="N3359">
        <v>21</v>
      </c>
      <c r="O3359" t="b">
        <v>1</v>
      </c>
      <c r="P3359" t="s">
        <v>8269</v>
      </c>
      <c r="Q3359" t="str">
        <f t="shared" si="262"/>
        <v>theater</v>
      </c>
      <c r="R3359" t="str">
        <f t="shared" si="263"/>
        <v>plays</v>
      </c>
      <c r="S3359">
        <f t="shared" si="264"/>
        <v>2014</v>
      </c>
    </row>
    <row r="3360" spans="1:19" ht="46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s="17">
        <f t="shared" si="260"/>
        <v>1.0299</v>
      </c>
      <c r="G3360" t="s">
        <v>8218</v>
      </c>
      <c r="H3360" t="s">
        <v>8223</v>
      </c>
      <c r="I3360" t="s">
        <v>8245</v>
      </c>
      <c r="J3360">
        <v>1416385679</v>
      </c>
      <c r="K3360" s="10">
        <v>1413790079</v>
      </c>
      <c r="L3360" s="15">
        <f t="shared" si="261"/>
        <v>41932.311099537037</v>
      </c>
      <c r="M3360" t="b">
        <v>0</v>
      </c>
      <c r="N3360">
        <v>162</v>
      </c>
      <c r="O3360" t="b">
        <v>1</v>
      </c>
      <c r="P3360" t="s">
        <v>8269</v>
      </c>
      <c r="Q3360" t="str">
        <f t="shared" si="262"/>
        <v>theater</v>
      </c>
      <c r="R3360" t="str">
        <f t="shared" si="263"/>
        <v>plays</v>
      </c>
      <c r="S3360">
        <f t="shared" si="264"/>
        <v>2014</v>
      </c>
    </row>
    <row r="3361" spans="1:19" ht="3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s="17">
        <f t="shared" si="260"/>
        <v>1.0625</v>
      </c>
      <c r="G3361" t="s">
        <v>8218</v>
      </c>
      <c r="H3361" t="s">
        <v>8223</v>
      </c>
      <c r="I3361" t="s">
        <v>8245</v>
      </c>
      <c r="J3361">
        <v>1487985734</v>
      </c>
      <c r="K3361" s="10">
        <v>1484097734</v>
      </c>
      <c r="L3361" s="15">
        <f t="shared" si="261"/>
        <v>42746.057106481487</v>
      </c>
      <c r="M3361" t="b">
        <v>0</v>
      </c>
      <c r="N3361">
        <v>23</v>
      </c>
      <c r="O3361" t="b">
        <v>1</v>
      </c>
      <c r="P3361" t="s">
        <v>8269</v>
      </c>
      <c r="Q3361" t="str">
        <f t="shared" si="262"/>
        <v>theater</v>
      </c>
      <c r="R3361" t="str">
        <f t="shared" si="263"/>
        <v>plays</v>
      </c>
      <c r="S3361">
        <f t="shared" si="264"/>
        <v>2017</v>
      </c>
    </row>
    <row r="3362" spans="1:19" ht="3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s="17">
        <f t="shared" si="260"/>
        <v>1.0137777777777779</v>
      </c>
      <c r="G3362" t="s">
        <v>8218</v>
      </c>
      <c r="H3362" t="s">
        <v>8243</v>
      </c>
      <c r="I3362" t="s">
        <v>8257</v>
      </c>
      <c r="J3362">
        <v>1481731140</v>
      </c>
      <c r="K3362" s="10">
        <v>1479866343</v>
      </c>
      <c r="L3362" s="15">
        <f t="shared" si="261"/>
        <v>42697.082673611112</v>
      </c>
      <c r="M3362" t="b">
        <v>0</v>
      </c>
      <c r="N3362">
        <v>72</v>
      </c>
      <c r="O3362" t="b">
        <v>1</v>
      </c>
      <c r="P3362" t="s">
        <v>8269</v>
      </c>
      <c r="Q3362" t="str">
        <f t="shared" si="262"/>
        <v>theater</v>
      </c>
      <c r="R3362" t="str">
        <f t="shared" si="263"/>
        <v>plays</v>
      </c>
      <c r="S3362">
        <f t="shared" si="264"/>
        <v>2016</v>
      </c>
    </row>
    <row r="3363" spans="1:19" ht="46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s="17">
        <f t="shared" si="260"/>
        <v>1.1346000000000001</v>
      </c>
      <c r="G3363" t="s">
        <v>8218</v>
      </c>
      <c r="H3363" t="s">
        <v>8223</v>
      </c>
      <c r="I3363" t="s">
        <v>8245</v>
      </c>
      <c r="J3363">
        <v>1409587140</v>
      </c>
      <c r="K3363" s="10">
        <v>1408062990</v>
      </c>
      <c r="L3363" s="15">
        <f t="shared" si="261"/>
        <v>41866.025347222225</v>
      </c>
      <c r="M3363" t="b">
        <v>0</v>
      </c>
      <c r="N3363">
        <v>68</v>
      </c>
      <c r="O3363" t="b">
        <v>1</v>
      </c>
      <c r="P3363" t="s">
        <v>8269</v>
      </c>
      <c r="Q3363" t="str">
        <f t="shared" si="262"/>
        <v>theater</v>
      </c>
      <c r="R3363" t="str">
        <f t="shared" si="263"/>
        <v>plays</v>
      </c>
      <c r="S3363">
        <f t="shared" si="264"/>
        <v>2014</v>
      </c>
    </row>
    <row r="3364" spans="1:19" ht="46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s="17">
        <f t="shared" si="260"/>
        <v>2.1800000000000002</v>
      </c>
      <c r="G3364" t="s">
        <v>8218</v>
      </c>
      <c r="H3364" t="s">
        <v>8223</v>
      </c>
      <c r="I3364" t="s">
        <v>8245</v>
      </c>
      <c r="J3364">
        <v>1425704100</v>
      </c>
      <c r="K3364" s="10">
        <v>1424484717</v>
      </c>
      <c r="L3364" s="15">
        <f t="shared" si="261"/>
        <v>42056.091631944444</v>
      </c>
      <c r="M3364" t="b">
        <v>0</v>
      </c>
      <c r="N3364">
        <v>20</v>
      </c>
      <c r="O3364" t="b">
        <v>1</v>
      </c>
      <c r="P3364" t="s">
        <v>8269</v>
      </c>
      <c r="Q3364" t="str">
        <f t="shared" si="262"/>
        <v>theater</v>
      </c>
      <c r="R3364" t="str">
        <f t="shared" si="263"/>
        <v>plays</v>
      </c>
      <c r="S3364">
        <f t="shared" si="264"/>
        <v>2015</v>
      </c>
    </row>
    <row r="3365" spans="1:19" ht="46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s="17">
        <f t="shared" si="260"/>
        <v>1.0141935483870967</v>
      </c>
      <c r="G3365" t="s">
        <v>8218</v>
      </c>
      <c r="H3365" t="s">
        <v>8223</v>
      </c>
      <c r="I3365" t="s">
        <v>8245</v>
      </c>
      <c r="J3365">
        <v>1408464000</v>
      </c>
      <c r="K3365" s="10">
        <v>1406831445</v>
      </c>
      <c r="L3365" s="15">
        <f t="shared" si="261"/>
        <v>41851.771354166667</v>
      </c>
      <c r="M3365" t="b">
        <v>0</v>
      </c>
      <c r="N3365">
        <v>26</v>
      </c>
      <c r="O3365" t="b">
        <v>1</v>
      </c>
      <c r="P3365" t="s">
        <v>8269</v>
      </c>
      <c r="Q3365" t="str">
        <f t="shared" si="262"/>
        <v>theater</v>
      </c>
      <c r="R3365" t="str">
        <f t="shared" si="263"/>
        <v>plays</v>
      </c>
      <c r="S3365">
        <f t="shared" si="264"/>
        <v>2014</v>
      </c>
    </row>
    <row r="3366" spans="1:19" ht="46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s="17">
        <f t="shared" si="260"/>
        <v>1.0593333333333332</v>
      </c>
      <c r="G3366" t="s">
        <v>8218</v>
      </c>
      <c r="H3366" t="s">
        <v>8224</v>
      </c>
      <c r="I3366" t="s">
        <v>8246</v>
      </c>
      <c r="J3366">
        <v>1458075600</v>
      </c>
      <c r="K3366" s="10">
        <v>1456183649</v>
      </c>
      <c r="L3366" s="15">
        <f t="shared" si="261"/>
        <v>42422.977418981478</v>
      </c>
      <c r="M3366" t="b">
        <v>0</v>
      </c>
      <c r="N3366">
        <v>72</v>
      </c>
      <c r="O3366" t="b">
        <v>1</v>
      </c>
      <c r="P3366" t="s">
        <v>8269</v>
      </c>
      <c r="Q3366" t="str">
        <f t="shared" si="262"/>
        <v>theater</v>
      </c>
      <c r="R3366" t="str">
        <f t="shared" si="263"/>
        <v>plays</v>
      </c>
      <c r="S3366">
        <f t="shared" si="264"/>
        <v>2016</v>
      </c>
    </row>
    <row r="3367" spans="1:19" ht="46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s="17">
        <f t="shared" si="260"/>
        <v>1.04</v>
      </c>
      <c r="G3367" t="s">
        <v>8218</v>
      </c>
      <c r="H3367" t="s">
        <v>8223</v>
      </c>
      <c r="I3367" t="s">
        <v>8245</v>
      </c>
      <c r="J3367">
        <v>1449973592</v>
      </c>
      <c r="K3367" s="10">
        <v>1447381592</v>
      </c>
      <c r="L3367" s="15">
        <f t="shared" si="261"/>
        <v>42321.101759259254</v>
      </c>
      <c r="M3367" t="b">
        <v>0</v>
      </c>
      <c r="N3367">
        <v>3</v>
      </c>
      <c r="O3367" t="b">
        <v>1</v>
      </c>
      <c r="P3367" t="s">
        <v>8269</v>
      </c>
      <c r="Q3367" t="str">
        <f t="shared" si="262"/>
        <v>theater</v>
      </c>
      <c r="R3367" t="str">
        <f t="shared" si="263"/>
        <v>plays</v>
      </c>
      <c r="S3367">
        <f t="shared" si="264"/>
        <v>2015</v>
      </c>
    </row>
    <row r="3368" spans="1:19" ht="46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s="17">
        <f t="shared" si="260"/>
        <v>2.21</v>
      </c>
      <c r="G3368" t="s">
        <v>8218</v>
      </c>
      <c r="H3368" t="s">
        <v>8223</v>
      </c>
      <c r="I3368" t="s">
        <v>8245</v>
      </c>
      <c r="J3368">
        <v>1431481037</v>
      </c>
      <c r="K3368" s="10">
        <v>1428889037</v>
      </c>
      <c r="L3368" s="15">
        <f t="shared" si="261"/>
        <v>42107.067557870367</v>
      </c>
      <c r="M3368" t="b">
        <v>0</v>
      </c>
      <c r="N3368">
        <v>18</v>
      </c>
      <c r="O3368" t="b">
        <v>1</v>
      </c>
      <c r="P3368" t="s">
        <v>8269</v>
      </c>
      <c r="Q3368" t="str">
        <f t="shared" si="262"/>
        <v>theater</v>
      </c>
      <c r="R3368" t="str">
        <f t="shared" si="263"/>
        <v>plays</v>
      </c>
      <c r="S3368">
        <f t="shared" si="264"/>
        <v>2015</v>
      </c>
    </row>
    <row r="3369" spans="1:19" ht="46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s="17">
        <f t="shared" si="260"/>
        <v>1.1866666666666668</v>
      </c>
      <c r="G3369" t="s">
        <v>8218</v>
      </c>
      <c r="H3369" t="s">
        <v>8224</v>
      </c>
      <c r="I3369" t="s">
        <v>8246</v>
      </c>
      <c r="J3369">
        <v>1438467894</v>
      </c>
      <c r="K3369" s="10">
        <v>1436307894</v>
      </c>
      <c r="L3369" s="15">
        <f t="shared" si="261"/>
        <v>42192.933958333335</v>
      </c>
      <c r="M3369" t="b">
        <v>0</v>
      </c>
      <c r="N3369">
        <v>30</v>
      </c>
      <c r="O3369" t="b">
        <v>1</v>
      </c>
      <c r="P3369" t="s">
        <v>8269</v>
      </c>
      <c r="Q3369" t="str">
        <f t="shared" si="262"/>
        <v>theater</v>
      </c>
      <c r="R3369" t="str">
        <f t="shared" si="263"/>
        <v>plays</v>
      </c>
      <c r="S3369">
        <f t="shared" si="264"/>
        <v>2015</v>
      </c>
    </row>
    <row r="3370" spans="1:19" ht="46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s="17">
        <f t="shared" si="260"/>
        <v>1.046</v>
      </c>
      <c r="G3370" t="s">
        <v>8218</v>
      </c>
      <c r="H3370" t="s">
        <v>8223</v>
      </c>
      <c r="I3370" t="s">
        <v>8245</v>
      </c>
      <c r="J3370">
        <v>1420088400</v>
      </c>
      <c r="K3370" s="10">
        <v>1416977259</v>
      </c>
      <c r="L3370" s="15">
        <f t="shared" si="261"/>
        <v>41969.199756944443</v>
      </c>
      <c r="M3370" t="b">
        <v>0</v>
      </c>
      <c r="N3370">
        <v>23</v>
      </c>
      <c r="O3370" t="b">
        <v>1</v>
      </c>
      <c r="P3370" t="s">
        <v>8269</v>
      </c>
      <c r="Q3370" t="str">
        <f t="shared" si="262"/>
        <v>theater</v>
      </c>
      <c r="R3370" t="str">
        <f t="shared" si="263"/>
        <v>plays</v>
      </c>
      <c r="S3370">
        <f t="shared" si="264"/>
        <v>2014</v>
      </c>
    </row>
    <row r="3371" spans="1:19" ht="46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s="17">
        <f t="shared" si="260"/>
        <v>1.0389999999999999</v>
      </c>
      <c r="G3371" t="s">
        <v>8218</v>
      </c>
      <c r="H3371" t="s">
        <v>8240</v>
      </c>
      <c r="I3371" t="s">
        <v>8248</v>
      </c>
      <c r="J3371">
        <v>1484441980</v>
      </c>
      <c r="K3371" s="10">
        <v>1479257980</v>
      </c>
      <c r="L3371" s="15">
        <f t="shared" si="261"/>
        <v>42690.041435185187</v>
      </c>
      <c r="M3371" t="b">
        <v>0</v>
      </c>
      <c r="N3371">
        <v>54</v>
      </c>
      <c r="O3371" t="b">
        <v>1</v>
      </c>
      <c r="P3371" t="s">
        <v>8269</v>
      </c>
      <c r="Q3371" t="str">
        <f t="shared" si="262"/>
        <v>theater</v>
      </c>
      <c r="R3371" t="str">
        <f t="shared" si="263"/>
        <v>plays</v>
      </c>
      <c r="S3371">
        <f t="shared" si="264"/>
        <v>2016</v>
      </c>
    </row>
    <row r="3372" spans="1:19" ht="3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s="17">
        <f t="shared" si="260"/>
        <v>1.1773333333333333</v>
      </c>
      <c r="G3372" t="s">
        <v>8218</v>
      </c>
      <c r="H3372" t="s">
        <v>8223</v>
      </c>
      <c r="I3372" t="s">
        <v>8245</v>
      </c>
      <c r="J3372">
        <v>1481961600</v>
      </c>
      <c r="K3372" s="10">
        <v>1479283285</v>
      </c>
      <c r="L3372" s="15">
        <f t="shared" si="261"/>
        <v>42690.334317129629</v>
      </c>
      <c r="M3372" t="b">
        <v>0</v>
      </c>
      <c r="N3372">
        <v>26</v>
      </c>
      <c r="O3372" t="b">
        <v>1</v>
      </c>
      <c r="P3372" t="s">
        <v>8269</v>
      </c>
      <c r="Q3372" t="str">
        <f t="shared" si="262"/>
        <v>theater</v>
      </c>
      <c r="R3372" t="str">
        <f t="shared" si="263"/>
        <v>plays</v>
      </c>
      <c r="S3372">
        <f t="shared" si="264"/>
        <v>2016</v>
      </c>
    </row>
    <row r="3373" spans="1:19" ht="3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s="17">
        <f t="shared" si="260"/>
        <v>1.385</v>
      </c>
      <c r="G3373" t="s">
        <v>8218</v>
      </c>
      <c r="H3373" t="s">
        <v>8223</v>
      </c>
      <c r="I3373" t="s">
        <v>8245</v>
      </c>
      <c r="J3373">
        <v>1449089965</v>
      </c>
      <c r="K3373" s="10">
        <v>1446670765</v>
      </c>
      <c r="L3373" s="15">
        <f t="shared" si="261"/>
        <v>42312.874594907407</v>
      </c>
      <c r="M3373" t="b">
        <v>0</v>
      </c>
      <c r="N3373">
        <v>9</v>
      </c>
      <c r="O3373" t="b">
        <v>1</v>
      </c>
      <c r="P3373" t="s">
        <v>8269</v>
      </c>
      <c r="Q3373" t="str">
        <f t="shared" si="262"/>
        <v>theater</v>
      </c>
      <c r="R3373" t="str">
        <f t="shared" si="263"/>
        <v>plays</v>
      </c>
      <c r="S3373">
        <f t="shared" si="264"/>
        <v>2015</v>
      </c>
    </row>
    <row r="3374" spans="1:19" ht="46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s="17">
        <f t="shared" si="260"/>
        <v>1.0349999999999999</v>
      </c>
      <c r="G3374" t="s">
        <v>8218</v>
      </c>
      <c r="H3374" t="s">
        <v>8223</v>
      </c>
      <c r="I3374" t="s">
        <v>8245</v>
      </c>
      <c r="J3374">
        <v>1408942740</v>
      </c>
      <c r="K3374" s="10">
        <v>1407157756</v>
      </c>
      <c r="L3374" s="15">
        <f t="shared" si="261"/>
        <v>41855.548101851848</v>
      </c>
      <c r="M3374" t="b">
        <v>0</v>
      </c>
      <c r="N3374">
        <v>27</v>
      </c>
      <c r="O3374" t="b">
        <v>1</v>
      </c>
      <c r="P3374" t="s">
        <v>8269</v>
      </c>
      <c r="Q3374" t="str">
        <f t="shared" si="262"/>
        <v>theater</v>
      </c>
      <c r="R3374" t="str">
        <f t="shared" si="263"/>
        <v>plays</v>
      </c>
      <c r="S3374">
        <f t="shared" si="264"/>
        <v>2014</v>
      </c>
    </row>
    <row r="3375" spans="1:19" ht="46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s="17">
        <f t="shared" si="260"/>
        <v>1.0024999999999999</v>
      </c>
      <c r="G3375" t="s">
        <v>8218</v>
      </c>
      <c r="H3375" t="s">
        <v>8224</v>
      </c>
      <c r="I3375" t="s">
        <v>8246</v>
      </c>
      <c r="J3375">
        <v>1437235200</v>
      </c>
      <c r="K3375" s="10">
        <v>1435177840</v>
      </c>
      <c r="L3375" s="15">
        <f t="shared" si="261"/>
        <v>42179.854629629626</v>
      </c>
      <c r="M3375" t="b">
        <v>0</v>
      </c>
      <c r="N3375">
        <v>30</v>
      </c>
      <c r="O3375" t="b">
        <v>1</v>
      </c>
      <c r="P3375" t="s">
        <v>8269</v>
      </c>
      <c r="Q3375" t="str">
        <f t="shared" si="262"/>
        <v>theater</v>
      </c>
      <c r="R3375" t="str">
        <f t="shared" si="263"/>
        <v>plays</v>
      </c>
      <c r="S3375">
        <f t="shared" si="264"/>
        <v>2015</v>
      </c>
    </row>
    <row r="3376" spans="1:19" ht="46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s="17">
        <f t="shared" si="260"/>
        <v>1.0657142857142856</v>
      </c>
      <c r="G3376" t="s">
        <v>8218</v>
      </c>
      <c r="H3376" t="s">
        <v>8228</v>
      </c>
      <c r="I3376" t="s">
        <v>8250</v>
      </c>
      <c r="J3376">
        <v>1446053616</v>
      </c>
      <c r="K3376" s="10">
        <v>1443461616</v>
      </c>
      <c r="L3376" s="15">
        <f t="shared" si="261"/>
        <v>42275.731666666667</v>
      </c>
      <c r="M3376" t="b">
        <v>0</v>
      </c>
      <c r="N3376">
        <v>52</v>
      </c>
      <c r="O3376" t="b">
        <v>1</v>
      </c>
      <c r="P3376" t="s">
        <v>8269</v>
      </c>
      <c r="Q3376" t="str">
        <f t="shared" si="262"/>
        <v>theater</v>
      </c>
      <c r="R3376" t="str">
        <f t="shared" si="263"/>
        <v>plays</v>
      </c>
      <c r="S3376">
        <f t="shared" si="264"/>
        <v>2015</v>
      </c>
    </row>
    <row r="3377" spans="1:19" ht="46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s="17">
        <f t="shared" si="260"/>
        <v>1</v>
      </c>
      <c r="G3377" t="s">
        <v>8218</v>
      </c>
      <c r="H3377" t="s">
        <v>8224</v>
      </c>
      <c r="I3377" t="s">
        <v>8246</v>
      </c>
      <c r="J3377">
        <v>1400423973</v>
      </c>
      <c r="K3377" s="10">
        <v>1399387173</v>
      </c>
      <c r="L3377" s="15">
        <f t="shared" si="261"/>
        <v>41765.610798611109</v>
      </c>
      <c r="M3377" t="b">
        <v>0</v>
      </c>
      <c r="N3377">
        <v>17</v>
      </c>
      <c r="O3377" t="b">
        <v>1</v>
      </c>
      <c r="P3377" t="s">
        <v>8269</v>
      </c>
      <c r="Q3377" t="str">
        <f t="shared" si="262"/>
        <v>theater</v>
      </c>
      <c r="R3377" t="str">
        <f t="shared" si="263"/>
        <v>plays</v>
      </c>
      <c r="S3377">
        <f t="shared" si="264"/>
        <v>2014</v>
      </c>
    </row>
    <row r="3378" spans="1:19" ht="46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s="17">
        <f t="shared" si="260"/>
        <v>1.0001249999999999</v>
      </c>
      <c r="G3378" t="s">
        <v>8218</v>
      </c>
      <c r="H3378" t="s">
        <v>8223</v>
      </c>
      <c r="I3378" t="s">
        <v>8245</v>
      </c>
      <c r="J3378">
        <v>1429976994</v>
      </c>
      <c r="K3378" s="10">
        <v>1424796594</v>
      </c>
      <c r="L3378" s="15">
        <f t="shared" si="261"/>
        <v>42059.701319444444</v>
      </c>
      <c r="M3378" t="b">
        <v>0</v>
      </c>
      <c r="N3378">
        <v>19</v>
      </c>
      <c r="O3378" t="b">
        <v>1</v>
      </c>
      <c r="P3378" t="s">
        <v>8269</v>
      </c>
      <c r="Q3378" t="str">
        <f t="shared" si="262"/>
        <v>theater</v>
      </c>
      <c r="R3378" t="str">
        <f t="shared" si="263"/>
        <v>plays</v>
      </c>
      <c r="S3378">
        <f t="shared" si="264"/>
        <v>2015</v>
      </c>
    </row>
    <row r="3379" spans="1:19" ht="46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s="17">
        <f t="shared" si="260"/>
        <v>1.0105</v>
      </c>
      <c r="G3379" t="s">
        <v>8218</v>
      </c>
      <c r="H3379" t="s">
        <v>8224</v>
      </c>
      <c r="I3379" t="s">
        <v>8246</v>
      </c>
      <c r="J3379">
        <v>1426870560</v>
      </c>
      <c r="K3379" s="10">
        <v>1424280899</v>
      </c>
      <c r="L3379" s="15">
        <f t="shared" si="261"/>
        <v>42053.732627314814</v>
      </c>
      <c r="M3379" t="b">
        <v>0</v>
      </c>
      <c r="N3379">
        <v>77</v>
      </c>
      <c r="O3379" t="b">
        <v>1</v>
      </c>
      <c r="P3379" t="s">
        <v>8269</v>
      </c>
      <c r="Q3379" t="str">
        <f t="shared" si="262"/>
        <v>theater</v>
      </c>
      <c r="R3379" t="str">
        <f t="shared" si="263"/>
        <v>plays</v>
      </c>
      <c r="S3379">
        <f t="shared" si="264"/>
        <v>2015</v>
      </c>
    </row>
    <row r="3380" spans="1:19" ht="46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s="17">
        <f t="shared" si="260"/>
        <v>1.0763636363636364</v>
      </c>
      <c r="G3380" t="s">
        <v>8218</v>
      </c>
      <c r="H3380" t="s">
        <v>8224</v>
      </c>
      <c r="I3380" t="s">
        <v>8246</v>
      </c>
      <c r="J3380">
        <v>1409490480</v>
      </c>
      <c r="K3380" s="10">
        <v>1407400306</v>
      </c>
      <c r="L3380" s="15">
        <f t="shared" si="261"/>
        <v>41858.355393518519</v>
      </c>
      <c r="M3380" t="b">
        <v>0</v>
      </c>
      <c r="N3380">
        <v>21</v>
      </c>
      <c r="O3380" t="b">
        <v>1</v>
      </c>
      <c r="P3380" t="s">
        <v>8269</v>
      </c>
      <c r="Q3380" t="str">
        <f t="shared" si="262"/>
        <v>theater</v>
      </c>
      <c r="R3380" t="str">
        <f t="shared" si="263"/>
        <v>plays</v>
      </c>
      <c r="S3380">
        <f t="shared" si="264"/>
        <v>2014</v>
      </c>
    </row>
    <row r="3381" spans="1:19" ht="46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s="17">
        <f t="shared" si="260"/>
        <v>1.0365</v>
      </c>
      <c r="G3381" t="s">
        <v>8218</v>
      </c>
      <c r="H3381" t="s">
        <v>8224</v>
      </c>
      <c r="I3381" t="s">
        <v>8246</v>
      </c>
      <c r="J3381">
        <v>1440630000</v>
      </c>
      <c r="K3381" s="10">
        <v>1439122800</v>
      </c>
      <c r="L3381" s="15">
        <f t="shared" si="261"/>
        <v>42225.513888888891</v>
      </c>
      <c r="M3381" t="b">
        <v>0</v>
      </c>
      <c r="N3381">
        <v>38</v>
      </c>
      <c r="O3381" t="b">
        <v>1</v>
      </c>
      <c r="P3381" t="s">
        <v>8269</v>
      </c>
      <c r="Q3381" t="str">
        <f t="shared" si="262"/>
        <v>theater</v>
      </c>
      <c r="R3381" t="str">
        <f t="shared" si="263"/>
        <v>plays</v>
      </c>
      <c r="S3381">
        <f t="shared" si="264"/>
        <v>2015</v>
      </c>
    </row>
    <row r="3382" spans="1:19" ht="46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s="17">
        <f t="shared" si="260"/>
        <v>1.0443333333333333</v>
      </c>
      <c r="G3382" t="s">
        <v>8218</v>
      </c>
      <c r="H3382" t="s">
        <v>8223</v>
      </c>
      <c r="I3382" t="s">
        <v>8245</v>
      </c>
      <c r="J3382">
        <v>1417305178</v>
      </c>
      <c r="K3382" s="10">
        <v>1414277578</v>
      </c>
      <c r="L3382" s="15">
        <f t="shared" si="261"/>
        <v>41937.953449074077</v>
      </c>
      <c r="M3382" t="b">
        <v>0</v>
      </c>
      <c r="N3382">
        <v>28</v>
      </c>
      <c r="O3382" t="b">
        <v>1</v>
      </c>
      <c r="P3382" t="s">
        <v>8269</v>
      </c>
      <c r="Q3382" t="str">
        <f t="shared" si="262"/>
        <v>theater</v>
      </c>
      <c r="R3382" t="str">
        <f t="shared" si="263"/>
        <v>plays</v>
      </c>
      <c r="S3382">
        <f t="shared" si="264"/>
        <v>2014</v>
      </c>
    </row>
    <row r="3383" spans="1:19" ht="46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s="17">
        <f t="shared" si="260"/>
        <v>1.0225</v>
      </c>
      <c r="G3383" t="s">
        <v>8218</v>
      </c>
      <c r="H3383" t="s">
        <v>8223</v>
      </c>
      <c r="I3383" t="s">
        <v>8245</v>
      </c>
      <c r="J3383">
        <v>1426044383</v>
      </c>
      <c r="K3383" s="10">
        <v>1423455983</v>
      </c>
      <c r="L3383" s="15">
        <f t="shared" si="261"/>
        <v>42044.184988425928</v>
      </c>
      <c r="M3383" t="b">
        <v>0</v>
      </c>
      <c r="N3383">
        <v>48</v>
      </c>
      <c r="O3383" t="b">
        <v>1</v>
      </c>
      <c r="P3383" t="s">
        <v>8269</v>
      </c>
      <c r="Q3383" t="str">
        <f t="shared" si="262"/>
        <v>theater</v>
      </c>
      <c r="R3383" t="str">
        <f t="shared" si="263"/>
        <v>plays</v>
      </c>
      <c r="S3383">
        <f t="shared" si="264"/>
        <v>2015</v>
      </c>
    </row>
    <row r="3384" spans="1:19" ht="46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s="17">
        <f t="shared" si="260"/>
        <v>1.0074285714285713</v>
      </c>
      <c r="G3384" t="s">
        <v>8218</v>
      </c>
      <c r="H3384" t="s">
        <v>8224</v>
      </c>
      <c r="I3384" t="s">
        <v>8246</v>
      </c>
      <c r="J3384">
        <v>1470092340</v>
      </c>
      <c r="K3384" s="10">
        <v>1467973256</v>
      </c>
      <c r="L3384" s="15">
        <f t="shared" si="261"/>
        <v>42559.431203703702</v>
      </c>
      <c r="M3384" t="b">
        <v>0</v>
      </c>
      <c r="N3384">
        <v>46</v>
      </c>
      <c r="O3384" t="b">
        <v>1</v>
      </c>
      <c r="P3384" t="s">
        <v>8269</v>
      </c>
      <c r="Q3384" t="str">
        <f t="shared" si="262"/>
        <v>theater</v>
      </c>
      <c r="R3384" t="str">
        <f t="shared" si="263"/>
        <v>plays</v>
      </c>
      <c r="S3384">
        <f t="shared" si="264"/>
        <v>2016</v>
      </c>
    </row>
    <row r="3385" spans="1:19" ht="46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s="17">
        <f t="shared" si="260"/>
        <v>1.1171428571428572</v>
      </c>
      <c r="G3385" t="s">
        <v>8218</v>
      </c>
      <c r="H3385" t="s">
        <v>8223</v>
      </c>
      <c r="I3385" t="s">
        <v>8245</v>
      </c>
      <c r="J3385">
        <v>1466707620</v>
      </c>
      <c r="K3385" s="10">
        <v>1464979620</v>
      </c>
      <c r="L3385" s="15">
        <f t="shared" si="261"/>
        <v>42524.782638888893</v>
      </c>
      <c r="M3385" t="b">
        <v>0</v>
      </c>
      <c r="N3385">
        <v>30</v>
      </c>
      <c r="O3385" t="b">
        <v>1</v>
      </c>
      <c r="P3385" t="s">
        <v>8269</v>
      </c>
      <c r="Q3385" t="str">
        <f t="shared" si="262"/>
        <v>theater</v>
      </c>
      <c r="R3385" t="str">
        <f t="shared" si="263"/>
        <v>plays</v>
      </c>
      <c r="S3385">
        <f t="shared" si="264"/>
        <v>2016</v>
      </c>
    </row>
    <row r="3386" spans="1:19" ht="46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s="17">
        <f t="shared" si="260"/>
        <v>1.0001100000000001</v>
      </c>
      <c r="G3386" t="s">
        <v>8218</v>
      </c>
      <c r="H3386" t="s">
        <v>8223</v>
      </c>
      <c r="I3386" t="s">
        <v>8245</v>
      </c>
      <c r="J3386">
        <v>1448074800</v>
      </c>
      <c r="K3386" s="10">
        <v>1444874768</v>
      </c>
      <c r="L3386" s="15">
        <f t="shared" si="261"/>
        <v>42292.087592592594</v>
      </c>
      <c r="M3386" t="b">
        <v>0</v>
      </c>
      <c r="N3386">
        <v>64</v>
      </c>
      <c r="O3386" t="b">
        <v>1</v>
      </c>
      <c r="P3386" t="s">
        <v>8269</v>
      </c>
      <c r="Q3386" t="str">
        <f t="shared" si="262"/>
        <v>theater</v>
      </c>
      <c r="R3386" t="str">
        <f t="shared" si="263"/>
        <v>plays</v>
      </c>
      <c r="S3386">
        <f t="shared" si="264"/>
        <v>2015</v>
      </c>
    </row>
    <row r="3387" spans="1:19" ht="46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s="17">
        <f t="shared" si="260"/>
        <v>1</v>
      </c>
      <c r="G3387" t="s">
        <v>8218</v>
      </c>
      <c r="H3387" t="s">
        <v>8223</v>
      </c>
      <c r="I3387" t="s">
        <v>8245</v>
      </c>
      <c r="J3387">
        <v>1418244552</v>
      </c>
      <c r="K3387" s="10">
        <v>1415652552</v>
      </c>
      <c r="L3387" s="15">
        <f t="shared" si="261"/>
        <v>41953.8675</v>
      </c>
      <c r="M3387" t="b">
        <v>0</v>
      </c>
      <c r="N3387">
        <v>15</v>
      </c>
      <c r="O3387" t="b">
        <v>1</v>
      </c>
      <c r="P3387" t="s">
        <v>8269</v>
      </c>
      <c r="Q3387" t="str">
        <f t="shared" si="262"/>
        <v>theater</v>
      </c>
      <c r="R3387" t="str">
        <f t="shared" si="263"/>
        <v>plays</v>
      </c>
      <c r="S3387">
        <f t="shared" si="264"/>
        <v>2014</v>
      </c>
    </row>
    <row r="3388" spans="1:19" ht="46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s="17">
        <f t="shared" si="260"/>
        <v>1.05</v>
      </c>
      <c r="G3388" t="s">
        <v>8218</v>
      </c>
      <c r="H3388" t="s">
        <v>8223</v>
      </c>
      <c r="I3388" t="s">
        <v>8245</v>
      </c>
      <c r="J3388">
        <v>1417620506</v>
      </c>
      <c r="K3388" s="10">
        <v>1415028506</v>
      </c>
      <c r="L3388" s="15">
        <f t="shared" si="261"/>
        <v>41946.644745370373</v>
      </c>
      <c r="M3388" t="b">
        <v>0</v>
      </c>
      <c r="N3388">
        <v>41</v>
      </c>
      <c r="O3388" t="b">
        <v>1</v>
      </c>
      <c r="P3388" t="s">
        <v>8269</v>
      </c>
      <c r="Q3388" t="str">
        <f t="shared" si="262"/>
        <v>theater</v>
      </c>
      <c r="R3388" t="str">
        <f t="shared" si="263"/>
        <v>plays</v>
      </c>
      <c r="S3388">
        <f t="shared" si="264"/>
        <v>2014</v>
      </c>
    </row>
    <row r="3389" spans="1:19" ht="46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s="17">
        <f t="shared" si="260"/>
        <v>1.1686666666666667</v>
      </c>
      <c r="G3389" t="s">
        <v>8218</v>
      </c>
      <c r="H3389" t="s">
        <v>8223</v>
      </c>
      <c r="I3389" t="s">
        <v>8245</v>
      </c>
      <c r="J3389">
        <v>1418581088</v>
      </c>
      <c r="K3389" s="10">
        <v>1415125088</v>
      </c>
      <c r="L3389" s="15">
        <f t="shared" si="261"/>
        <v>41947.762592592597</v>
      </c>
      <c r="M3389" t="b">
        <v>0</v>
      </c>
      <c r="N3389">
        <v>35</v>
      </c>
      <c r="O3389" t="b">
        <v>1</v>
      </c>
      <c r="P3389" t="s">
        <v>8269</v>
      </c>
      <c r="Q3389" t="str">
        <f t="shared" si="262"/>
        <v>theater</v>
      </c>
      <c r="R3389" t="str">
        <f t="shared" si="263"/>
        <v>plays</v>
      </c>
      <c r="S3389">
        <f t="shared" si="264"/>
        <v>2014</v>
      </c>
    </row>
    <row r="3390" spans="1:19" ht="46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s="17">
        <f t="shared" si="260"/>
        <v>1.038</v>
      </c>
      <c r="G3390" t="s">
        <v>8218</v>
      </c>
      <c r="H3390" t="s">
        <v>8224</v>
      </c>
      <c r="I3390" t="s">
        <v>8246</v>
      </c>
      <c r="J3390">
        <v>1434625441</v>
      </c>
      <c r="K3390" s="10">
        <v>1432033441</v>
      </c>
      <c r="L3390" s="15">
        <f t="shared" si="261"/>
        <v>42143.461122685185</v>
      </c>
      <c r="M3390" t="b">
        <v>0</v>
      </c>
      <c r="N3390">
        <v>45</v>
      </c>
      <c r="O3390" t="b">
        <v>1</v>
      </c>
      <c r="P3390" t="s">
        <v>8269</v>
      </c>
      <c r="Q3390" t="str">
        <f t="shared" si="262"/>
        <v>theater</v>
      </c>
      <c r="R3390" t="str">
        <f t="shared" si="263"/>
        <v>plays</v>
      </c>
      <c r="S3390">
        <f t="shared" si="264"/>
        <v>2015</v>
      </c>
    </row>
    <row r="3391" spans="1:19" ht="46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s="17">
        <f t="shared" si="260"/>
        <v>1.145</v>
      </c>
      <c r="G3391" t="s">
        <v>8218</v>
      </c>
      <c r="H3391" t="s">
        <v>8223</v>
      </c>
      <c r="I3391" t="s">
        <v>8245</v>
      </c>
      <c r="J3391">
        <v>1464960682</v>
      </c>
      <c r="K3391" s="10">
        <v>1462368682</v>
      </c>
      <c r="L3391" s="15">
        <f t="shared" si="261"/>
        <v>42494.563449074078</v>
      </c>
      <c r="M3391" t="b">
        <v>0</v>
      </c>
      <c r="N3391">
        <v>62</v>
      </c>
      <c r="O3391" t="b">
        <v>1</v>
      </c>
      <c r="P3391" t="s">
        <v>8269</v>
      </c>
      <c r="Q3391" t="str">
        <f t="shared" si="262"/>
        <v>theater</v>
      </c>
      <c r="R3391" t="str">
        <f t="shared" si="263"/>
        <v>plays</v>
      </c>
      <c r="S3391">
        <f t="shared" si="264"/>
        <v>2016</v>
      </c>
    </row>
    <row r="3392" spans="1:19" ht="46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s="17">
        <f t="shared" si="260"/>
        <v>1.024</v>
      </c>
      <c r="G3392" t="s">
        <v>8218</v>
      </c>
      <c r="H3392" t="s">
        <v>8223</v>
      </c>
      <c r="I3392" t="s">
        <v>8245</v>
      </c>
      <c r="J3392">
        <v>1405017345</v>
      </c>
      <c r="K3392" s="10">
        <v>1403721345</v>
      </c>
      <c r="L3392" s="15">
        <f t="shared" si="261"/>
        <v>41815.774826388893</v>
      </c>
      <c r="M3392" t="b">
        <v>0</v>
      </c>
      <c r="N3392">
        <v>22</v>
      </c>
      <c r="O3392" t="b">
        <v>1</v>
      </c>
      <c r="P3392" t="s">
        <v>8269</v>
      </c>
      <c r="Q3392" t="str">
        <f t="shared" si="262"/>
        <v>theater</v>
      </c>
      <c r="R3392" t="str">
        <f t="shared" si="263"/>
        <v>plays</v>
      </c>
      <c r="S3392">
        <f t="shared" si="264"/>
        <v>2014</v>
      </c>
    </row>
    <row r="3393" spans="1:19" ht="46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s="17">
        <f t="shared" si="260"/>
        <v>2.23</v>
      </c>
      <c r="G3393" t="s">
        <v>8218</v>
      </c>
      <c r="H3393" t="s">
        <v>8223</v>
      </c>
      <c r="I3393" t="s">
        <v>8245</v>
      </c>
      <c r="J3393">
        <v>1407536880</v>
      </c>
      <c r="K3393" s="10">
        <v>1404997548</v>
      </c>
      <c r="L3393" s="15">
        <f t="shared" si="261"/>
        <v>41830.545694444445</v>
      </c>
      <c r="M3393" t="b">
        <v>0</v>
      </c>
      <c r="N3393">
        <v>18</v>
      </c>
      <c r="O3393" t="b">
        <v>1</v>
      </c>
      <c r="P3393" t="s">
        <v>8269</v>
      </c>
      <c r="Q3393" t="str">
        <f t="shared" si="262"/>
        <v>theater</v>
      </c>
      <c r="R3393" t="str">
        <f t="shared" si="263"/>
        <v>plays</v>
      </c>
      <c r="S3393">
        <f t="shared" si="264"/>
        <v>2014</v>
      </c>
    </row>
    <row r="3394" spans="1:19" ht="46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s="17">
        <f t="shared" si="260"/>
        <v>1</v>
      </c>
      <c r="G3394" t="s">
        <v>8218</v>
      </c>
      <c r="H3394" t="s">
        <v>8224</v>
      </c>
      <c r="I3394" t="s">
        <v>8246</v>
      </c>
      <c r="J3394">
        <v>1462565855</v>
      </c>
      <c r="K3394" s="10">
        <v>1458245855</v>
      </c>
      <c r="L3394" s="15">
        <f t="shared" si="261"/>
        <v>42446.845543981486</v>
      </c>
      <c r="M3394" t="b">
        <v>0</v>
      </c>
      <c r="N3394">
        <v>12</v>
      </c>
      <c r="O3394" t="b">
        <v>1</v>
      </c>
      <c r="P3394" t="s">
        <v>8269</v>
      </c>
      <c r="Q3394" t="str">
        <f t="shared" si="262"/>
        <v>theater</v>
      </c>
      <c r="R3394" t="str">
        <f t="shared" si="263"/>
        <v>plays</v>
      </c>
      <c r="S3394">
        <f t="shared" si="264"/>
        <v>2016</v>
      </c>
    </row>
    <row r="3395" spans="1:19" ht="46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s="17">
        <f t="shared" ref="F3395:F3458" si="265">E3395/D3395</f>
        <v>1.0580000000000001</v>
      </c>
      <c r="G3395" t="s">
        <v>8218</v>
      </c>
      <c r="H3395" t="s">
        <v>8223</v>
      </c>
      <c r="I3395" t="s">
        <v>8245</v>
      </c>
      <c r="J3395">
        <v>1415234760</v>
      </c>
      <c r="K3395" s="10">
        <v>1413065230</v>
      </c>
      <c r="L3395" s="15">
        <f t="shared" ref="L3395:L3458" si="266">(K3395/86400)+ DATE(1970,1,1)</f>
        <v>41923.921643518523</v>
      </c>
      <c r="M3395" t="b">
        <v>0</v>
      </c>
      <c r="N3395">
        <v>44</v>
      </c>
      <c r="O3395" t="b">
        <v>1</v>
      </c>
      <c r="P3395" t="s">
        <v>8269</v>
      </c>
      <c r="Q3395" t="str">
        <f t="shared" ref="Q3395:Q3458" si="267">LEFT(P3395, SEARCH("/",P3395)-1)</f>
        <v>theater</v>
      </c>
      <c r="R3395" t="str">
        <f t="shared" ref="R3395:R3458" si="268">RIGHT(P3395,LEN(P3395)-FIND("/",P3395))</f>
        <v>plays</v>
      </c>
      <c r="S3395">
        <f t="shared" ref="S3395:S3458" si="269">YEAR(L3395)</f>
        <v>2014</v>
      </c>
    </row>
    <row r="3396" spans="1:19" ht="46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s="17">
        <f t="shared" si="265"/>
        <v>1.4236363636363636</v>
      </c>
      <c r="G3396" t="s">
        <v>8218</v>
      </c>
      <c r="H3396" t="s">
        <v>8224</v>
      </c>
      <c r="I3396" t="s">
        <v>8246</v>
      </c>
      <c r="J3396">
        <v>1406470645</v>
      </c>
      <c r="K3396" s="10">
        <v>1403878645</v>
      </c>
      <c r="L3396" s="15">
        <f t="shared" si="266"/>
        <v>41817.59542824074</v>
      </c>
      <c r="M3396" t="b">
        <v>0</v>
      </c>
      <c r="N3396">
        <v>27</v>
      </c>
      <c r="O3396" t="b">
        <v>1</v>
      </c>
      <c r="P3396" t="s">
        <v>8269</v>
      </c>
      <c r="Q3396" t="str">
        <f t="shared" si="267"/>
        <v>theater</v>
      </c>
      <c r="R3396" t="str">
        <f t="shared" si="268"/>
        <v>plays</v>
      </c>
      <c r="S3396">
        <f t="shared" si="269"/>
        <v>2014</v>
      </c>
    </row>
    <row r="3397" spans="1:19" ht="3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s="17">
        <f t="shared" si="265"/>
        <v>1.84</v>
      </c>
      <c r="G3397" t="s">
        <v>8218</v>
      </c>
      <c r="H3397" t="s">
        <v>8224</v>
      </c>
      <c r="I3397" t="s">
        <v>8246</v>
      </c>
      <c r="J3397">
        <v>1433009400</v>
      </c>
      <c r="K3397" s="10">
        <v>1431795944</v>
      </c>
      <c r="L3397" s="15">
        <f t="shared" si="266"/>
        <v>42140.712314814809</v>
      </c>
      <c r="M3397" t="b">
        <v>0</v>
      </c>
      <c r="N3397">
        <v>38</v>
      </c>
      <c r="O3397" t="b">
        <v>1</v>
      </c>
      <c r="P3397" t="s">
        <v>8269</v>
      </c>
      <c r="Q3397" t="str">
        <f t="shared" si="267"/>
        <v>theater</v>
      </c>
      <c r="R3397" t="str">
        <f t="shared" si="268"/>
        <v>plays</v>
      </c>
      <c r="S3397">
        <f t="shared" si="269"/>
        <v>2015</v>
      </c>
    </row>
    <row r="3398" spans="1:19" ht="46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s="17">
        <f t="shared" si="265"/>
        <v>1.0433333333333332</v>
      </c>
      <c r="G3398" t="s">
        <v>8218</v>
      </c>
      <c r="H3398" t="s">
        <v>8223</v>
      </c>
      <c r="I3398" t="s">
        <v>8245</v>
      </c>
      <c r="J3398">
        <v>1401595140</v>
      </c>
      <c r="K3398" s="10">
        <v>1399286589</v>
      </c>
      <c r="L3398" s="15">
        <f t="shared" si="266"/>
        <v>41764.446631944447</v>
      </c>
      <c r="M3398" t="b">
        <v>0</v>
      </c>
      <c r="N3398">
        <v>28</v>
      </c>
      <c r="O3398" t="b">
        <v>1</v>
      </c>
      <c r="P3398" t="s">
        <v>8269</v>
      </c>
      <c r="Q3398" t="str">
        <f t="shared" si="267"/>
        <v>theater</v>
      </c>
      <c r="R3398" t="str">
        <f t="shared" si="268"/>
        <v>plays</v>
      </c>
      <c r="S3398">
        <f t="shared" si="269"/>
        <v>2014</v>
      </c>
    </row>
    <row r="3399" spans="1:19" ht="3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s="17">
        <f t="shared" si="265"/>
        <v>1.1200000000000001</v>
      </c>
      <c r="G3399" t="s">
        <v>8218</v>
      </c>
      <c r="H3399" t="s">
        <v>8224</v>
      </c>
      <c r="I3399" t="s">
        <v>8246</v>
      </c>
      <c r="J3399">
        <v>1455832800</v>
      </c>
      <c r="K3399" s="10">
        <v>1452338929</v>
      </c>
      <c r="L3399" s="15">
        <f t="shared" si="266"/>
        <v>42378.478344907402</v>
      </c>
      <c r="M3399" t="b">
        <v>0</v>
      </c>
      <c r="N3399">
        <v>24</v>
      </c>
      <c r="O3399" t="b">
        <v>1</v>
      </c>
      <c r="P3399" t="s">
        <v>8269</v>
      </c>
      <c r="Q3399" t="str">
        <f t="shared" si="267"/>
        <v>theater</v>
      </c>
      <c r="R3399" t="str">
        <f t="shared" si="268"/>
        <v>plays</v>
      </c>
      <c r="S3399">
        <f t="shared" si="269"/>
        <v>2016</v>
      </c>
    </row>
    <row r="3400" spans="1:19" ht="46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s="17">
        <f t="shared" si="265"/>
        <v>1.1107499999999999</v>
      </c>
      <c r="G3400" t="s">
        <v>8218</v>
      </c>
      <c r="H3400" t="s">
        <v>8223</v>
      </c>
      <c r="I3400" t="s">
        <v>8245</v>
      </c>
      <c r="J3400">
        <v>1416589200</v>
      </c>
      <c r="K3400" s="10">
        <v>1414605776</v>
      </c>
      <c r="L3400" s="15">
        <f t="shared" si="266"/>
        <v>41941.752037037033</v>
      </c>
      <c r="M3400" t="b">
        <v>0</v>
      </c>
      <c r="N3400">
        <v>65</v>
      </c>
      <c r="O3400" t="b">
        <v>1</v>
      </c>
      <c r="P3400" t="s">
        <v>8269</v>
      </c>
      <c r="Q3400" t="str">
        <f t="shared" si="267"/>
        <v>theater</v>
      </c>
      <c r="R3400" t="str">
        <f t="shared" si="268"/>
        <v>plays</v>
      </c>
      <c r="S3400">
        <f t="shared" si="269"/>
        <v>2014</v>
      </c>
    </row>
    <row r="3401" spans="1:19" ht="46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s="17">
        <f t="shared" si="265"/>
        <v>1.0375000000000001</v>
      </c>
      <c r="G3401" t="s">
        <v>8218</v>
      </c>
      <c r="H3401" t="s">
        <v>8224</v>
      </c>
      <c r="I3401" t="s">
        <v>8246</v>
      </c>
      <c r="J3401">
        <v>1424556325</v>
      </c>
      <c r="K3401" s="10">
        <v>1421964325</v>
      </c>
      <c r="L3401" s="15">
        <f t="shared" si="266"/>
        <v>42026.920428240745</v>
      </c>
      <c r="M3401" t="b">
        <v>0</v>
      </c>
      <c r="N3401">
        <v>46</v>
      </c>
      <c r="O3401" t="b">
        <v>1</v>
      </c>
      <c r="P3401" t="s">
        <v>8269</v>
      </c>
      <c r="Q3401" t="str">
        <f t="shared" si="267"/>
        <v>theater</v>
      </c>
      <c r="R3401" t="str">
        <f t="shared" si="268"/>
        <v>plays</v>
      </c>
      <c r="S3401">
        <f t="shared" si="269"/>
        <v>2015</v>
      </c>
    </row>
    <row r="3402" spans="1:19" ht="46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s="17">
        <f t="shared" si="265"/>
        <v>1.0041</v>
      </c>
      <c r="G3402" t="s">
        <v>8218</v>
      </c>
      <c r="H3402" t="s">
        <v>8223</v>
      </c>
      <c r="I3402" t="s">
        <v>8245</v>
      </c>
      <c r="J3402">
        <v>1409266414</v>
      </c>
      <c r="K3402" s="10">
        <v>1405378414</v>
      </c>
      <c r="L3402" s="15">
        <f t="shared" si="266"/>
        <v>41834.953865740739</v>
      </c>
      <c r="M3402" t="b">
        <v>0</v>
      </c>
      <c r="N3402">
        <v>85</v>
      </c>
      <c r="O3402" t="b">
        <v>1</v>
      </c>
      <c r="P3402" t="s">
        <v>8269</v>
      </c>
      <c r="Q3402" t="str">
        <f t="shared" si="267"/>
        <v>theater</v>
      </c>
      <c r="R3402" t="str">
        <f t="shared" si="268"/>
        <v>plays</v>
      </c>
      <c r="S3402">
        <f t="shared" si="269"/>
        <v>2014</v>
      </c>
    </row>
    <row r="3403" spans="1:19" ht="46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s="17">
        <f t="shared" si="265"/>
        <v>1.0186206896551724</v>
      </c>
      <c r="G3403" t="s">
        <v>8218</v>
      </c>
      <c r="H3403" t="s">
        <v>8224</v>
      </c>
      <c r="I3403" t="s">
        <v>8246</v>
      </c>
      <c r="J3403">
        <v>1438968146</v>
      </c>
      <c r="K3403" s="10">
        <v>1436376146</v>
      </c>
      <c r="L3403" s="15">
        <f t="shared" si="266"/>
        <v>42193.723912037036</v>
      </c>
      <c r="M3403" t="b">
        <v>0</v>
      </c>
      <c r="N3403">
        <v>66</v>
      </c>
      <c r="O3403" t="b">
        <v>1</v>
      </c>
      <c r="P3403" t="s">
        <v>8269</v>
      </c>
      <c r="Q3403" t="str">
        <f t="shared" si="267"/>
        <v>theater</v>
      </c>
      <c r="R3403" t="str">
        <f t="shared" si="268"/>
        <v>plays</v>
      </c>
      <c r="S3403">
        <f t="shared" si="269"/>
        <v>2015</v>
      </c>
    </row>
    <row r="3404" spans="1:19" ht="46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s="17">
        <f t="shared" si="265"/>
        <v>1.0976666666666666</v>
      </c>
      <c r="G3404" t="s">
        <v>8218</v>
      </c>
      <c r="H3404" t="s">
        <v>8223</v>
      </c>
      <c r="I3404" t="s">
        <v>8245</v>
      </c>
      <c r="J3404">
        <v>1447295460</v>
      </c>
      <c r="K3404" s="10">
        <v>1444747843</v>
      </c>
      <c r="L3404" s="15">
        <f t="shared" si="266"/>
        <v>42290.61855324074</v>
      </c>
      <c r="M3404" t="b">
        <v>0</v>
      </c>
      <c r="N3404">
        <v>165</v>
      </c>
      <c r="O3404" t="b">
        <v>1</v>
      </c>
      <c r="P3404" t="s">
        <v>8269</v>
      </c>
      <c r="Q3404" t="str">
        <f t="shared" si="267"/>
        <v>theater</v>
      </c>
      <c r="R3404" t="str">
        <f t="shared" si="268"/>
        <v>plays</v>
      </c>
      <c r="S3404">
        <f t="shared" si="269"/>
        <v>2015</v>
      </c>
    </row>
    <row r="3405" spans="1:19" ht="46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s="17">
        <f t="shared" si="265"/>
        <v>1</v>
      </c>
      <c r="G3405" t="s">
        <v>8218</v>
      </c>
      <c r="H3405" t="s">
        <v>8224</v>
      </c>
      <c r="I3405" t="s">
        <v>8246</v>
      </c>
      <c r="J3405">
        <v>1435230324</v>
      </c>
      <c r="K3405" s="10">
        <v>1432638324</v>
      </c>
      <c r="L3405" s="15">
        <f t="shared" si="266"/>
        <v>42150.462083333332</v>
      </c>
      <c r="M3405" t="b">
        <v>0</v>
      </c>
      <c r="N3405">
        <v>17</v>
      </c>
      <c r="O3405" t="b">
        <v>1</v>
      </c>
      <c r="P3405" t="s">
        <v>8269</v>
      </c>
      <c r="Q3405" t="str">
        <f t="shared" si="267"/>
        <v>theater</v>
      </c>
      <c r="R3405" t="str">
        <f t="shared" si="268"/>
        <v>plays</v>
      </c>
      <c r="S3405">
        <f t="shared" si="269"/>
        <v>2015</v>
      </c>
    </row>
    <row r="3406" spans="1:19" ht="46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s="17">
        <f t="shared" si="265"/>
        <v>1.22</v>
      </c>
      <c r="G3406" t="s">
        <v>8218</v>
      </c>
      <c r="H3406" t="s">
        <v>8223</v>
      </c>
      <c r="I3406" t="s">
        <v>8245</v>
      </c>
      <c r="J3406">
        <v>1434542702</v>
      </c>
      <c r="K3406" s="10">
        <v>1432814702</v>
      </c>
      <c r="L3406" s="15">
        <f t="shared" si="266"/>
        <v>42152.503495370373</v>
      </c>
      <c r="M3406" t="b">
        <v>0</v>
      </c>
      <c r="N3406">
        <v>3</v>
      </c>
      <c r="O3406" t="b">
        <v>1</v>
      </c>
      <c r="P3406" t="s">
        <v>8269</v>
      </c>
      <c r="Q3406" t="str">
        <f t="shared" si="267"/>
        <v>theater</v>
      </c>
      <c r="R3406" t="str">
        <f t="shared" si="268"/>
        <v>plays</v>
      </c>
      <c r="S3406">
        <f t="shared" si="269"/>
        <v>2015</v>
      </c>
    </row>
    <row r="3407" spans="1:19" ht="46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s="17">
        <f t="shared" si="265"/>
        <v>1.3757142857142857</v>
      </c>
      <c r="G3407" t="s">
        <v>8218</v>
      </c>
      <c r="H3407" t="s">
        <v>8224</v>
      </c>
      <c r="I3407" t="s">
        <v>8246</v>
      </c>
      <c r="J3407">
        <v>1456876740</v>
      </c>
      <c r="K3407" s="10">
        <v>1455063886</v>
      </c>
      <c r="L3407" s="15">
        <f t="shared" si="266"/>
        <v>42410.017199074078</v>
      </c>
      <c r="M3407" t="b">
        <v>0</v>
      </c>
      <c r="N3407">
        <v>17</v>
      </c>
      <c r="O3407" t="b">
        <v>1</v>
      </c>
      <c r="P3407" t="s">
        <v>8269</v>
      </c>
      <c r="Q3407" t="str">
        <f t="shared" si="267"/>
        <v>theater</v>
      </c>
      <c r="R3407" t="str">
        <f t="shared" si="268"/>
        <v>plays</v>
      </c>
      <c r="S3407">
        <f t="shared" si="269"/>
        <v>2016</v>
      </c>
    </row>
    <row r="3408" spans="1:19" ht="3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s="17">
        <f t="shared" si="265"/>
        <v>1.0031000000000001</v>
      </c>
      <c r="G3408" t="s">
        <v>8218</v>
      </c>
      <c r="H3408" t="s">
        <v>8223</v>
      </c>
      <c r="I3408" t="s">
        <v>8245</v>
      </c>
      <c r="J3408">
        <v>1405511376</v>
      </c>
      <c r="K3408" s="10">
        <v>1401623376</v>
      </c>
      <c r="L3408" s="15">
        <f t="shared" si="266"/>
        <v>41791.492777777778</v>
      </c>
      <c r="M3408" t="b">
        <v>0</v>
      </c>
      <c r="N3408">
        <v>91</v>
      </c>
      <c r="O3408" t="b">
        <v>1</v>
      </c>
      <c r="P3408" t="s">
        <v>8269</v>
      </c>
      <c r="Q3408" t="str">
        <f t="shared" si="267"/>
        <v>theater</v>
      </c>
      <c r="R3408" t="str">
        <f t="shared" si="268"/>
        <v>plays</v>
      </c>
      <c r="S3408">
        <f t="shared" si="269"/>
        <v>2014</v>
      </c>
    </row>
    <row r="3409" spans="1:19" ht="6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s="17">
        <f t="shared" si="265"/>
        <v>1.071</v>
      </c>
      <c r="G3409" t="s">
        <v>8218</v>
      </c>
      <c r="H3409" t="s">
        <v>8224</v>
      </c>
      <c r="I3409" t="s">
        <v>8246</v>
      </c>
      <c r="J3409">
        <v>1404641289</v>
      </c>
      <c r="K3409" s="10">
        <v>1402049289</v>
      </c>
      <c r="L3409" s="15">
        <f t="shared" si="266"/>
        <v>41796.422326388885</v>
      </c>
      <c r="M3409" t="b">
        <v>0</v>
      </c>
      <c r="N3409">
        <v>67</v>
      </c>
      <c r="O3409" t="b">
        <v>1</v>
      </c>
      <c r="P3409" t="s">
        <v>8269</v>
      </c>
      <c r="Q3409" t="str">
        <f t="shared" si="267"/>
        <v>theater</v>
      </c>
      <c r="R3409" t="str">
        <f t="shared" si="268"/>
        <v>plays</v>
      </c>
      <c r="S3409">
        <f t="shared" si="269"/>
        <v>2014</v>
      </c>
    </row>
    <row r="3410" spans="1:19" ht="46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s="17">
        <f t="shared" si="265"/>
        <v>2.11</v>
      </c>
      <c r="G3410" t="s">
        <v>8218</v>
      </c>
      <c r="H3410" t="s">
        <v>8223</v>
      </c>
      <c r="I3410" t="s">
        <v>8245</v>
      </c>
      <c r="J3410">
        <v>1405727304</v>
      </c>
      <c r="K3410" s="10">
        <v>1403135304</v>
      </c>
      <c r="L3410" s="15">
        <f t="shared" si="266"/>
        <v>41808.991944444446</v>
      </c>
      <c r="M3410" t="b">
        <v>0</v>
      </c>
      <c r="N3410">
        <v>18</v>
      </c>
      <c r="O3410" t="b">
        <v>1</v>
      </c>
      <c r="P3410" t="s">
        <v>8269</v>
      </c>
      <c r="Q3410" t="str">
        <f t="shared" si="267"/>
        <v>theater</v>
      </c>
      <c r="R3410" t="str">
        <f t="shared" si="268"/>
        <v>plays</v>
      </c>
      <c r="S3410">
        <f t="shared" si="269"/>
        <v>2014</v>
      </c>
    </row>
    <row r="3411" spans="1:19" ht="3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s="17">
        <f t="shared" si="265"/>
        <v>1.236</v>
      </c>
      <c r="G3411" t="s">
        <v>8218</v>
      </c>
      <c r="H3411" t="s">
        <v>8224</v>
      </c>
      <c r="I3411" t="s">
        <v>8246</v>
      </c>
      <c r="J3411">
        <v>1469998680</v>
      </c>
      <c r="K3411" s="10">
        <v>1466710358</v>
      </c>
      <c r="L3411" s="15">
        <f t="shared" si="266"/>
        <v>42544.814328703702</v>
      </c>
      <c r="M3411" t="b">
        <v>0</v>
      </c>
      <c r="N3411">
        <v>21</v>
      </c>
      <c r="O3411" t="b">
        <v>1</v>
      </c>
      <c r="P3411" t="s">
        <v>8269</v>
      </c>
      <c r="Q3411" t="str">
        <f t="shared" si="267"/>
        <v>theater</v>
      </c>
      <c r="R3411" t="str">
        <f t="shared" si="268"/>
        <v>plays</v>
      </c>
      <c r="S3411">
        <f t="shared" si="269"/>
        <v>2016</v>
      </c>
    </row>
    <row r="3412" spans="1:19" ht="46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s="17">
        <f t="shared" si="265"/>
        <v>1.085</v>
      </c>
      <c r="G3412" t="s">
        <v>8218</v>
      </c>
      <c r="H3412" t="s">
        <v>8223</v>
      </c>
      <c r="I3412" t="s">
        <v>8245</v>
      </c>
      <c r="J3412">
        <v>1465196400</v>
      </c>
      <c r="K3412" s="10">
        <v>1462841990</v>
      </c>
      <c r="L3412" s="15">
        <f t="shared" si="266"/>
        <v>42500.041550925926</v>
      </c>
      <c r="M3412" t="b">
        <v>0</v>
      </c>
      <c r="N3412">
        <v>40</v>
      </c>
      <c r="O3412" t="b">
        <v>1</v>
      </c>
      <c r="P3412" t="s">
        <v>8269</v>
      </c>
      <c r="Q3412" t="str">
        <f t="shared" si="267"/>
        <v>theater</v>
      </c>
      <c r="R3412" t="str">
        <f t="shared" si="268"/>
        <v>plays</v>
      </c>
      <c r="S3412">
        <f t="shared" si="269"/>
        <v>2016</v>
      </c>
    </row>
    <row r="3413" spans="1:19" ht="46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s="17">
        <f t="shared" si="265"/>
        <v>1.0356666666666667</v>
      </c>
      <c r="G3413" t="s">
        <v>8218</v>
      </c>
      <c r="H3413" t="s">
        <v>8223</v>
      </c>
      <c r="I3413" t="s">
        <v>8245</v>
      </c>
      <c r="J3413">
        <v>1444264372</v>
      </c>
      <c r="K3413" s="10">
        <v>1442536372</v>
      </c>
      <c r="L3413" s="15">
        <f t="shared" si="266"/>
        <v>42265.022824074069</v>
      </c>
      <c r="M3413" t="b">
        <v>0</v>
      </c>
      <c r="N3413">
        <v>78</v>
      </c>
      <c r="O3413" t="b">
        <v>1</v>
      </c>
      <c r="P3413" t="s">
        <v>8269</v>
      </c>
      <c r="Q3413" t="str">
        <f t="shared" si="267"/>
        <v>theater</v>
      </c>
      <c r="R3413" t="str">
        <f t="shared" si="268"/>
        <v>plays</v>
      </c>
      <c r="S3413">
        <f t="shared" si="269"/>
        <v>2015</v>
      </c>
    </row>
    <row r="3414" spans="1:19" ht="46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s="17">
        <f t="shared" si="265"/>
        <v>1</v>
      </c>
      <c r="G3414" t="s">
        <v>8218</v>
      </c>
      <c r="H3414" t="s">
        <v>8224</v>
      </c>
      <c r="I3414" t="s">
        <v>8246</v>
      </c>
      <c r="J3414">
        <v>1411858862</v>
      </c>
      <c r="K3414" s="10">
        <v>1409266862</v>
      </c>
      <c r="L3414" s="15">
        <f t="shared" si="266"/>
        <v>41879.959050925929</v>
      </c>
      <c r="M3414" t="b">
        <v>0</v>
      </c>
      <c r="N3414">
        <v>26</v>
      </c>
      <c r="O3414" t="b">
        <v>1</v>
      </c>
      <c r="P3414" t="s">
        <v>8269</v>
      </c>
      <c r="Q3414" t="str">
        <f t="shared" si="267"/>
        <v>theater</v>
      </c>
      <c r="R3414" t="str">
        <f t="shared" si="268"/>
        <v>plays</v>
      </c>
      <c r="S3414">
        <f t="shared" si="269"/>
        <v>2014</v>
      </c>
    </row>
    <row r="3415" spans="1:19" ht="46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s="17">
        <f t="shared" si="265"/>
        <v>1.3</v>
      </c>
      <c r="G3415" t="s">
        <v>8218</v>
      </c>
      <c r="H3415" t="s">
        <v>8223</v>
      </c>
      <c r="I3415" t="s">
        <v>8245</v>
      </c>
      <c r="J3415">
        <v>1425099540</v>
      </c>
      <c r="K3415" s="10">
        <v>1424280938</v>
      </c>
      <c r="L3415" s="15">
        <f t="shared" si="266"/>
        <v>42053.733078703706</v>
      </c>
      <c r="M3415" t="b">
        <v>0</v>
      </c>
      <c r="N3415">
        <v>14</v>
      </c>
      <c r="O3415" t="b">
        <v>1</v>
      </c>
      <c r="P3415" t="s">
        <v>8269</v>
      </c>
      <c r="Q3415" t="str">
        <f t="shared" si="267"/>
        <v>theater</v>
      </c>
      <c r="R3415" t="str">
        <f t="shared" si="268"/>
        <v>plays</v>
      </c>
      <c r="S3415">
        <f t="shared" si="269"/>
        <v>2015</v>
      </c>
    </row>
    <row r="3416" spans="1:19" ht="46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s="17">
        <f t="shared" si="265"/>
        <v>1.0349999999999999</v>
      </c>
      <c r="G3416" t="s">
        <v>8218</v>
      </c>
      <c r="H3416" t="s">
        <v>8223</v>
      </c>
      <c r="I3416" t="s">
        <v>8245</v>
      </c>
      <c r="J3416">
        <v>1480579140</v>
      </c>
      <c r="K3416" s="10">
        <v>1478030325</v>
      </c>
      <c r="L3416" s="15">
        <f t="shared" si="266"/>
        <v>42675.832465277781</v>
      </c>
      <c r="M3416" t="b">
        <v>0</v>
      </c>
      <c r="N3416">
        <v>44</v>
      </c>
      <c r="O3416" t="b">
        <v>1</v>
      </c>
      <c r="P3416" t="s">
        <v>8269</v>
      </c>
      <c r="Q3416" t="str">
        <f t="shared" si="267"/>
        <v>theater</v>
      </c>
      <c r="R3416" t="str">
        <f t="shared" si="268"/>
        <v>plays</v>
      </c>
      <c r="S3416">
        <f t="shared" si="269"/>
        <v>2016</v>
      </c>
    </row>
    <row r="3417" spans="1:19" ht="3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s="17">
        <f t="shared" si="265"/>
        <v>1</v>
      </c>
      <c r="G3417" t="s">
        <v>8218</v>
      </c>
      <c r="H3417" t="s">
        <v>8223</v>
      </c>
      <c r="I3417" t="s">
        <v>8245</v>
      </c>
      <c r="J3417">
        <v>1460935800</v>
      </c>
      <c r="K3417" s="10">
        <v>1459999656</v>
      </c>
      <c r="L3417" s="15">
        <f t="shared" si="266"/>
        <v>42467.144166666665</v>
      </c>
      <c r="M3417" t="b">
        <v>0</v>
      </c>
      <c r="N3417">
        <v>9</v>
      </c>
      <c r="O3417" t="b">
        <v>1</v>
      </c>
      <c r="P3417" t="s">
        <v>8269</v>
      </c>
      <c r="Q3417" t="str">
        <f t="shared" si="267"/>
        <v>theater</v>
      </c>
      <c r="R3417" t="str">
        <f t="shared" si="268"/>
        <v>plays</v>
      </c>
      <c r="S3417">
        <f t="shared" si="269"/>
        <v>2016</v>
      </c>
    </row>
    <row r="3418" spans="1:19" ht="46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s="17">
        <f t="shared" si="265"/>
        <v>1.196</v>
      </c>
      <c r="G3418" t="s">
        <v>8218</v>
      </c>
      <c r="H3418" t="s">
        <v>8224</v>
      </c>
      <c r="I3418" t="s">
        <v>8246</v>
      </c>
      <c r="J3418">
        <v>1429813800</v>
      </c>
      <c r="K3418" s="10">
        <v>1427363645</v>
      </c>
      <c r="L3418" s="15">
        <f t="shared" si="266"/>
        <v>42089.412557870368</v>
      </c>
      <c r="M3418" t="b">
        <v>0</v>
      </c>
      <c r="N3418">
        <v>30</v>
      </c>
      <c r="O3418" t="b">
        <v>1</v>
      </c>
      <c r="P3418" t="s">
        <v>8269</v>
      </c>
      <c r="Q3418" t="str">
        <f t="shared" si="267"/>
        <v>theater</v>
      </c>
      <c r="R3418" t="str">
        <f t="shared" si="268"/>
        <v>plays</v>
      </c>
      <c r="S3418">
        <f t="shared" si="269"/>
        <v>2015</v>
      </c>
    </row>
    <row r="3419" spans="1:19" ht="46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s="17">
        <f t="shared" si="265"/>
        <v>1.0000058823529412</v>
      </c>
      <c r="G3419" t="s">
        <v>8218</v>
      </c>
      <c r="H3419" t="s">
        <v>8223</v>
      </c>
      <c r="I3419" t="s">
        <v>8245</v>
      </c>
      <c r="J3419">
        <v>1414284180</v>
      </c>
      <c r="K3419" s="10">
        <v>1410558948</v>
      </c>
      <c r="L3419" s="15">
        <f t="shared" si="266"/>
        <v>41894.91375</v>
      </c>
      <c r="M3419" t="b">
        <v>0</v>
      </c>
      <c r="N3419">
        <v>45</v>
      </c>
      <c r="O3419" t="b">
        <v>1</v>
      </c>
      <c r="P3419" t="s">
        <v>8269</v>
      </c>
      <c r="Q3419" t="str">
        <f t="shared" si="267"/>
        <v>theater</v>
      </c>
      <c r="R3419" t="str">
        <f t="shared" si="268"/>
        <v>plays</v>
      </c>
      <c r="S3419">
        <f t="shared" si="269"/>
        <v>2014</v>
      </c>
    </row>
    <row r="3420" spans="1:19" ht="46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s="17">
        <f t="shared" si="265"/>
        <v>1.00875</v>
      </c>
      <c r="G3420" t="s">
        <v>8218</v>
      </c>
      <c r="H3420" t="s">
        <v>8223</v>
      </c>
      <c r="I3420" t="s">
        <v>8245</v>
      </c>
      <c r="J3420">
        <v>1400875307</v>
      </c>
      <c r="K3420" s="10">
        <v>1398283307</v>
      </c>
      <c r="L3420" s="15">
        <f t="shared" si="266"/>
        <v>41752.83457175926</v>
      </c>
      <c r="M3420" t="b">
        <v>0</v>
      </c>
      <c r="N3420">
        <v>56</v>
      </c>
      <c r="O3420" t="b">
        <v>1</v>
      </c>
      <c r="P3420" t="s">
        <v>8269</v>
      </c>
      <c r="Q3420" t="str">
        <f t="shared" si="267"/>
        <v>theater</v>
      </c>
      <c r="R3420" t="str">
        <f t="shared" si="268"/>
        <v>plays</v>
      </c>
      <c r="S3420">
        <f t="shared" si="269"/>
        <v>2014</v>
      </c>
    </row>
    <row r="3421" spans="1:19" ht="6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s="17">
        <f t="shared" si="265"/>
        <v>1.0654545454545454</v>
      </c>
      <c r="G3421" t="s">
        <v>8218</v>
      </c>
      <c r="H3421" t="s">
        <v>8240</v>
      </c>
      <c r="I3421" t="s">
        <v>8248</v>
      </c>
      <c r="J3421">
        <v>1459978200</v>
      </c>
      <c r="K3421" s="10">
        <v>1458416585</v>
      </c>
      <c r="L3421" s="15">
        <f t="shared" si="266"/>
        <v>42448.821585648147</v>
      </c>
      <c r="M3421" t="b">
        <v>0</v>
      </c>
      <c r="N3421">
        <v>46</v>
      </c>
      <c r="O3421" t="b">
        <v>1</v>
      </c>
      <c r="P3421" t="s">
        <v>8269</v>
      </c>
      <c r="Q3421" t="str">
        <f t="shared" si="267"/>
        <v>theater</v>
      </c>
      <c r="R3421" t="str">
        <f t="shared" si="268"/>
        <v>plays</v>
      </c>
      <c r="S3421">
        <f t="shared" si="269"/>
        <v>2016</v>
      </c>
    </row>
    <row r="3422" spans="1:19" ht="46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s="17">
        <f t="shared" si="265"/>
        <v>1.38</v>
      </c>
      <c r="G3422" t="s">
        <v>8218</v>
      </c>
      <c r="H3422" t="s">
        <v>8224</v>
      </c>
      <c r="I3422" t="s">
        <v>8246</v>
      </c>
      <c r="J3422">
        <v>1455408000</v>
      </c>
      <c r="K3422" s="10">
        <v>1454638202</v>
      </c>
      <c r="L3422" s="15">
        <f t="shared" si="266"/>
        <v>42405.090300925927</v>
      </c>
      <c r="M3422" t="b">
        <v>0</v>
      </c>
      <c r="N3422">
        <v>34</v>
      </c>
      <c r="O3422" t="b">
        <v>1</v>
      </c>
      <c r="P3422" t="s">
        <v>8269</v>
      </c>
      <c r="Q3422" t="str">
        <f t="shared" si="267"/>
        <v>theater</v>
      </c>
      <c r="R3422" t="str">
        <f t="shared" si="268"/>
        <v>plays</v>
      </c>
      <c r="S3422">
        <f t="shared" si="269"/>
        <v>2016</v>
      </c>
    </row>
    <row r="3423" spans="1:19" ht="46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s="17">
        <f t="shared" si="265"/>
        <v>1.0115000000000001</v>
      </c>
      <c r="G3423" t="s">
        <v>8218</v>
      </c>
      <c r="H3423" t="s">
        <v>8223</v>
      </c>
      <c r="I3423" t="s">
        <v>8245</v>
      </c>
      <c r="J3423">
        <v>1425495563</v>
      </c>
      <c r="K3423" s="10">
        <v>1422903563</v>
      </c>
      <c r="L3423" s="15">
        <f t="shared" si="266"/>
        <v>42037.791238425925</v>
      </c>
      <c r="M3423" t="b">
        <v>0</v>
      </c>
      <c r="N3423">
        <v>98</v>
      </c>
      <c r="O3423" t="b">
        <v>1</v>
      </c>
      <c r="P3423" t="s">
        <v>8269</v>
      </c>
      <c r="Q3423" t="str">
        <f t="shared" si="267"/>
        <v>theater</v>
      </c>
      <c r="R3423" t="str">
        <f t="shared" si="268"/>
        <v>plays</v>
      </c>
      <c r="S3423">
        <f t="shared" si="269"/>
        <v>2015</v>
      </c>
    </row>
    <row r="3424" spans="1:19" ht="46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s="17">
        <f t="shared" si="265"/>
        <v>1.091</v>
      </c>
      <c r="G3424" t="s">
        <v>8218</v>
      </c>
      <c r="H3424" t="s">
        <v>8224</v>
      </c>
      <c r="I3424" t="s">
        <v>8246</v>
      </c>
      <c r="J3424">
        <v>1450051200</v>
      </c>
      <c r="K3424" s="10">
        <v>1447594176</v>
      </c>
      <c r="L3424" s="15">
        <f t="shared" si="266"/>
        <v>42323.562222222223</v>
      </c>
      <c r="M3424" t="b">
        <v>0</v>
      </c>
      <c r="N3424">
        <v>46</v>
      </c>
      <c r="O3424" t="b">
        <v>1</v>
      </c>
      <c r="P3424" t="s">
        <v>8269</v>
      </c>
      <c r="Q3424" t="str">
        <f t="shared" si="267"/>
        <v>theater</v>
      </c>
      <c r="R3424" t="str">
        <f t="shared" si="268"/>
        <v>plays</v>
      </c>
      <c r="S3424">
        <f t="shared" si="269"/>
        <v>2015</v>
      </c>
    </row>
    <row r="3425" spans="1:19" ht="46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s="17">
        <f t="shared" si="265"/>
        <v>1.4</v>
      </c>
      <c r="G3425" t="s">
        <v>8218</v>
      </c>
      <c r="H3425" t="s">
        <v>8223</v>
      </c>
      <c r="I3425" t="s">
        <v>8245</v>
      </c>
      <c r="J3425">
        <v>1429912341</v>
      </c>
      <c r="K3425" s="10">
        <v>1427320341</v>
      </c>
      <c r="L3425" s="15">
        <f t="shared" si="266"/>
        <v>42088.911354166667</v>
      </c>
      <c r="M3425" t="b">
        <v>0</v>
      </c>
      <c r="N3425">
        <v>10</v>
      </c>
      <c r="O3425" t="b">
        <v>1</v>
      </c>
      <c r="P3425" t="s">
        <v>8269</v>
      </c>
      <c r="Q3425" t="str">
        <f t="shared" si="267"/>
        <v>theater</v>
      </c>
      <c r="R3425" t="str">
        <f t="shared" si="268"/>
        <v>plays</v>
      </c>
      <c r="S3425">
        <f t="shared" si="269"/>
        <v>2015</v>
      </c>
    </row>
    <row r="3426" spans="1:19" ht="46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s="17">
        <f t="shared" si="265"/>
        <v>1.0358333333333334</v>
      </c>
      <c r="G3426" t="s">
        <v>8218</v>
      </c>
      <c r="H3426" t="s">
        <v>8223</v>
      </c>
      <c r="I3426" t="s">
        <v>8245</v>
      </c>
      <c r="J3426">
        <v>1423119540</v>
      </c>
      <c r="K3426" s="10">
        <v>1421252084</v>
      </c>
      <c r="L3426" s="15">
        <f t="shared" si="266"/>
        <v>42018.676898148144</v>
      </c>
      <c r="M3426" t="b">
        <v>0</v>
      </c>
      <c r="N3426">
        <v>76</v>
      </c>
      <c r="O3426" t="b">
        <v>1</v>
      </c>
      <c r="P3426" t="s">
        <v>8269</v>
      </c>
      <c r="Q3426" t="str">
        <f t="shared" si="267"/>
        <v>theater</v>
      </c>
      <c r="R3426" t="str">
        <f t="shared" si="268"/>
        <v>plays</v>
      </c>
      <c r="S3426">
        <f t="shared" si="269"/>
        <v>2015</v>
      </c>
    </row>
    <row r="3427" spans="1:19" ht="46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s="17">
        <f t="shared" si="265"/>
        <v>1.0297033333333332</v>
      </c>
      <c r="G3427" t="s">
        <v>8218</v>
      </c>
      <c r="H3427" t="s">
        <v>8223</v>
      </c>
      <c r="I3427" t="s">
        <v>8245</v>
      </c>
      <c r="J3427">
        <v>1412434136</v>
      </c>
      <c r="K3427" s="10">
        <v>1409669336</v>
      </c>
      <c r="L3427" s="15">
        <f t="shared" si="266"/>
        <v>41884.617314814815</v>
      </c>
      <c r="M3427" t="b">
        <v>0</v>
      </c>
      <c r="N3427">
        <v>104</v>
      </c>
      <c r="O3427" t="b">
        <v>1</v>
      </c>
      <c r="P3427" t="s">
        <v>8269</v>
      </c>
      <c r="Q3427" t="str">
        <f t="shared" si="267"/>
        <v>theater</v>
      </c>
      <c r="R3427" t="str">
        <f t="shared" si="268"/>
        <v>plays</v>
      </c>
      <c r="S3427">
        <f t="shared" si="269"/>
        <v>2014</v>
      </c>
    </row>
    <row r="3428" spans="1:19" ht="46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s="17">
        <f t="shared" si="265"/>
        <v>1.0813333333333333</v>
      </c>
      <c r="G3428" t="s">
        <v>8218</v>
      </c>
      <c r="H3428" t="s">
        <v>8223</v>
      </c>
      <c r="I3428" t="s">
        <v>8245</v>
      </c>
      <c r="J3428">
        <v>1411264800</v>
      </c>
      <c r="K3428" s="10">
        <v>1409620903</v>
      </c>
      <c r="L3428" s="15">
        <f t="shared" si="266"/>
        <v>41884.056747685187</v>
      </c>
      <c r="M3428" t="b">
        <v>0</v>
      </c>
      <c r="N3428">
        <v>87</v>
      </c>
      <c r="O3428" t="b">
        <v>1</v>
      </c>
      <c r="P3428" t="s">
        <v>8269</v>
      </c>
      <c r="Q3428" t="str">
        <f t="shared" si="267"/>
        <v>theater</v>
      </c>
      <c r="R3428" t="str">
        <f t="shared" si="268"/>
        <v>plays</v>
      </c>
      <c r="S3428">
        <f t="shared" si="269"/>
        <v>2014</v>
      </c>
    </row>
    <row r="3429" spans="1:19" ht="46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s="17">
        <f t="shared" si="265"/>
        <v>1</v>
      </c>
      <c r="G3429" t="s">
        <v>8218</v>
      </c>
      <c r="H3429" t="s">
        <v>8224</v>
      </c>
      <c r="I3429" t="s">
        <v>8246</v>
      </c>
      <c r="J3429">
        <v>1404314952</v>
      </c>
      <c r="K3429" s="10">
        <v>1401722952</v>
      </c>
      <c r="L3429" s="15">
        <f t="shared" si="266"/>
        <v>41792.645277777774</v>
      </c>
      <c r="M3429" t="b">
        <v>0</v>
      </c>
      <c r="N3429">
        <v>29</v>
      </c>
      <c r="O3429" t="b">
        <v>1</v>
      </c>
      <c r="P3429" t="s">
        <v>8269</v>
      </c>
      <c r="Q3429" t="str">
        <f t="shared" si="267"/>
        <v>theater</v>
      </c>
      <c r="R3429" t="str">
        <f t="shared" si="268"/>
        <v>plays</v>
      </c>
      <c r="S3429">
        <f t="shared" si="269"/>
        <v>2014</v>
      </c>
    </row>
    <row r="3430" spans="1:19" ht="46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s="17">
        <f t="shared" si="265"/>
        <v>1.0275000000000001</v>
      </c>
      <c r="G3430" t="s">
        <v>8218</v>
      </c>
      <c r="H3430" t="s">
        <v>8224</v>
      </c>
      <c r="I3430" t="s">
        <v>8246</v>
      </c>
      <c r="J3430">
        <v>1425142800</v>
      </c>
      <c r="K3430" s="10">
        <v>1422983847</v>
      </c>
      <c r="L3430" s="15">
        <f t="shared" si="266"/>
        <v>42038.720451388886</v>
      </c>
      <c r="M3430" t="b">
        <v>0</v>
      </c>
      <c r="N3430">
        <v>51</v>
      </c>
      <c r="O3430" t="b">
        <v>1</v>
      </c>
      <c r="P3430" t="s">
        <v>8269</v>
      </c>
      <c r="Q3430" t="str">
        <f t="shared" si="267"/>
        <v>theater</v>
      </c>
      <c r="R3430" t="str">
        <f t="shared" si="268"/>
        <v>plays</v>
      </c>
      <c r="S3430">
        <f t="shared" si="269"/>
        <v>2015</v>
      </c>
    </row>
    <row r="3431" spans="1:19" ht="46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s="17">
        <f t="shared" si="265"/>
        <v>1.3</v>
      </c>
      <c r="G3431" t="s">
        <v>8218</v>
      </c>
      <c r="H3431" t="s">
        <v>8224</v>
      </c>
      <c r="I3431" t="s">
        <v>8246</v>
      </c>
      <c r="J3431">
        <v>1478046661</v>
      </c>
      <c r="K3431" s="10">
        <v>1476837061</v>
      </c>
      <c r="L3431" s="15">
        <f t="shared" si="266"/>
        <v>42662.021539351852</v>
      </c>
      <c r="M3431" t="b">
        <v>0</v>
      </c>
      <c r="N3431">
        <v>12</v>
      </c>
      <c r="O3431" t="b">
        <v>1</v>
      </c>
      <c r="P3431" t="s">
        <v>8269</v>
      </c>
      <c r="Q3431" t="str">
        <f t="shared" si="267"/>
        <v>theater</v>
      </c>
      <c r="R3431" t="str">
        <f t="shared" si="268"/>
        <v>plays</v>
      </c>
      <c r="S3431">
        <f t="shared" si="269"/>
        <v>2016</v>
      </c>
    </row>
    <row r="3432" spans="1:19" ht="46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s="17">
        <f t="shared" si="265"/>
        <v>1.0854949999999999</v>
      </c>
      <c r="G3432" t="s">
        <v>8218</v>
      </c>
      <c r="H3432" t="s">
        <v>8224</v>
      </c>
      <c r="I3432" t="s">
        <v>8246</v>
      </c>
      <c r="J3432">
        <v>1406760101</v>
      </c>
      <c r="K3432" s="10">
        <v>1404168101</v>
      </c>
      <c r="L3432" s="15">
        <f t="shared" si="266"/>
        <v>41820.945613425924</v>
      </c>
      <c r="M3432" t="b">
        <v>0</v>
      </c>
      <c r="N3432">
        <v>72</v>
      </c>
      <c r="O3432" t="b">
        <v>1</v>
      </c>
      <c r="P3432" t="s">
        <v>8269</v>
      </c>
      <c r="Q3432" t="str">
        <f t="shared" si="267"/>
        <v>theater</v>
      </c>
      <c r="R3432" t="str">
        <f t="shared" si="268"/>
        <v>plays</v>
      </c>
      <c r="S3432">
        <f t="shared" si="269"/>
        <v>2014</v>
      </c>
    </row>
    <row r="3433" spans="1:19" ht="46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s="17">
        <f t="shared" si="265"/>
        <v>1</v>
      </c>
      <c r="G3433" t="s">
        <v>8218</v>
      </c>
      <c r="H3433" t="s">
        <v>8223</v>
      </c>
      <c r="I3433" t="s">
        <v>8245</v>
      </c>
      <c r="J3433">
        <v>1408383153</v>
      </c>
      <c r="K3433" s="10">
        <v>1405791153</v>
      </c>
      <c r="L3433" s="15">
        <f t="shared" si="266"/>
        <v>41839.730937500004</v>
      </c>
      <c r="M3433" t="b">
        <v>0</v>
      </c>
      <c r="N3433">
        <v>21</v>
      </c>
      <c r="O3433" t="b">
        <v>1</v>
      </c>
      <c r="P3433" t="s">
        <v>8269</v>
      </c>
      <c r="Q3433" t="str">
        <f t="shared" si="267"/>
        <v>theater</v>
      </c>
      <c r="R3433" t="str">
        <f t="shared" si="268"/>
        <v>plays</v>
      </c>
      <c r="S3433">
        <f t="shared" si="269"/>
        <v>2014</v>
      </c>
    </row>
    <row r="3434" spans="1:19" ht="46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s="17">
        <f t="shared" si="265"/>
        <v>1.0965</v>
      </c>
      <c r="G3434" t="s">
        <v>8218</v>
      </c>
      <c r="H3434" t="s">
        <v>8223</v>
      </c>
      <c r="I3434" t="s">
        <v>8245</v>
      </c>
      <c r="J3434">
        <v>1454709600</v>
      </c>
      <c r="K3434" s="10">
        <v>1452520614</v>
      </c>
      <c r="L3434" s="15">
        <f t="shared" si="266"/>
        <v>42380.581180555557</v>
      </c>
      <c r="M3434" t="b">
        <v>0</v>
      </c>
      <c r="N3434">
        <v>42</v>
      </c>
      <c r="O3434" t="b">
        <v>1</v>
      </c>
      <c r="P3434" t="s">
        <v>8269</v>
      </c>
      <c r="Q3434" t="str">
        <f t="shared" si="267"/>
        <v>theater</v>
      </c>
      <c r="R3434" t="str">
        <f t="shared" si="268"/>
        <v>plays</v>
      </c>
      <c r="S3434">
        <f t="shared" si="269"/>
        <v>2016</v>
      </c>
    </row>
    <row r="3435" spans="1:19" ht="46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s="17">
        <f t="shared" si="265"/>
        <v>1.0026315789473683</v>
      </c>
      <c r="G3435" t="s">
        <v>8218</v>
      </c>
      <c r="H3435" t="s">
        <v>8223</v>
      </c>
      <c r="I3435" t="s">
        <v>8245</v>
      </c>
      <c r="J3435">
        <v>1402974000</v>
      </c>
      <c r="K3435" s="10">
        <v>1400290255</v>
      </c>
      <c r="L3435" s="15">
        <f t="shared" si="266"/>
        <v>41776.06313657407</v>
      </c>
      <c r="M3435" t="b">
        <v>0</v>
      </c>
      <c r="N3435">
        <v>71</v>
      </c>
      <c r="O3435" t="b">
        <v>1</v>
      </c>
      <c r="P3435" t="s">
        <v>8269</v>
      </c>
      <c r="Q3435" t="str">
        <f t="shared" si="267"/>
        <v>theater</v>
      </c>
      <c r="R3435" t="str">
        <f t="shared" si="268"/>
        <v>plays</v>
      </c>
      <c r="S3435">
        <f t="shared" si="269"/>
        <v>2014</v>
      </c>
    </row>
    <row r="3436" spans="1:19" ht="46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s="17">
        <f t="shared" si="265"/>
        <v>1.0555000000000001</v>
      </c>
      <c r="G3436" t="s">
        <v>8218</v>
      </c>
      <c r="H3436" t="s">
        <v>8223</v>
      </c>
      <c r="I3436" t="s">
        <v>8245</v>
      </c>
      <c r="J3436">
        <v>1404983269</v>
      </c>
      <c r="K3436" s="10">
        <v>1402391269</v>
      </c>
      <c r="L3436" s="15">
        <f t="shared" si="266"/>
        <v>41800.380428240736</v>
      </c>
      <c r="M3436" t="b">
        <v>0</v>
      </c>
      <c r="N3436">
        <v>168</v>
      </c>
      <c r="O3436" t="b">
        <v>1</v>
      </c>
      <c r="P3436" t="s">
        <v>8269</v>
      </c>
      <c r="Q3436" t="str">
        <f t="shared" si="267"/>
        <v>theater</v>
      </c>
      <c r="R3436" t="str">
        <f t="shared" si="268"/>
        <v>plays</v>
      </c>
      <c r="S3436">
        <f t="shared" si="269"/>
        <v>2014</v>
      </c>
    </row>
    <row r="3437" spans="1:19" ht="46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s="17">
        <f t="shared" si="265"/>
        <v>1.1200000000000001</v>
      </c>
      <c r="G3437" t="s">
        <v>8218</v>
      </c>
      <c r="H3437" t="s">
        <v>8223</v>
      </c>
      <c r="I3437" t="s">
        <v>8245</v>
      </c>
      <c r="J3437">
        <v>1470538800</v>
      </c>
      <c r="K3437" s="10">
        <v>1469112493</v>
      </c>
      <c r="L3437" s="15">
        <f t="shared" si="266"/>
        <v>42572.61681712963</v>
      </c>
      <c r="M3437" t="b">
        <v>0</v>
      </c>
      <c r="N3437">
        <v>19</v>
      </c>
      <c r="O3437" t="b">
        <v>1</v>
      </c>
      <c r="P3437" t="s">
        <v>8269</v>
      </c>
      <c r="Q3437" t="str">
        <f t="shared" si="267"/>
        <v>theater</v>
      </c>
      <c r="R3437" t="str">
        <f t="shared" si="268"/>
        <v>plays</v>
      </c>
      <c r="S3437">
        <f t="shared" si="269"/>
        <v>2016</v>
      </c>
    </row>
    <row r="3438" spans="1:19" ht="46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s="17">
        <f t="shared" si="265"/>
        <v>1.0589999999999999</v>
      </c>
      <c r="G3438" t="s">
        <v>8218</v>
      </c>
      <c r="H3438" t="s">
        <v>8223</v>
      </c>
      <c r="I3438" t="s">
        <v>8245</v>
      </c>
      <c r="J3438">
        <v>1408638480</v>
      </c>
      <c r="K3438" s="10">
        <v>1406811593</v>
      </c>
      <c r="L3438" s="15">
        <f t="shared" si="266"/>
        <v>41851.541585648149</v>
      </c>
      <c r="M3438" t="b">
        <v>0</v>
      </c>
      <c r="N3438">
        <v>37</v>
      </c>
      <c r="O3438" t="b">
        <v>1</v>
      </c>
      <c r="P3438" t="s">
        <v>8269</v>
      </c>
      <c r="Q3438" t="str">
        <f t="shared" si="267"/>
        <v>theater</v>
      </c>
      <c r="R3438" t="str">
        <f t="shared" si="268"/>
        <v>plays</v>
      </c>
      <c r="S3438">
        <f t="shared" si="269"/>
        <v>2014</v>
      </c>
    </row>
    <row r="3439" spans="1:19" ht="46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s="17">
        <f t="shared" si="265"/>
        <v>1.01</v>
      </c>
      <c r="G3439" t="s">
        <v>8218</v>
      </c>
      <c r="H3439" t="s">
        <v>8223</v>
      </c>
      <c r="I3439" t="s">
        <v>8245</v>
      </c>
      <c r="J3439">
        <v>1440003820</v>
      </c>
      <c r="K3439" s="10">
        <v>1437411820</v>
      </c>
      <c r="L3439" s="15">
        <f t="shared" si="266"/>
        <v>42205.710879629631</v>
      </c>
      <c r="M3439" t="b">
        <v>0</v>
      </c>
      <c r="N3439">
        <v>36</v>
      </c>
      <c r="O3439" t="b">
        <v>1</v>
      </c>
      <c r="P3439" t="s">
        <v>8269</v>
      </c>
      <c r="Q3439" t="str">
        <f t="shared" si="267"/>
        <v>theater</v>
      </c>
      <c r="R3439" t="str">
        <f t="shared" si="268"/>
        <v>plays</v>
      </c>
      <c r="S3439">
        <f t="shared" si="269"/>
        <v>2015</v>
      </c>
    </row>
    <row r="3440" spans="1:19" ht="46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s="17">
        <f t="shared" si="265"/>
        <v>1.042</v>
      </c>
      <c r="G3440" t="s">
        <v>8218</v>
      </c>
      <c r="H3440" t="s">
        <v>8224</v>
      </c>
      <c r="I3440" t="s">
        <v>8246</v>
      </c>
      <c r="J3440">
        <v>1430600400</v>
      </c>
      <c r="K3440" s="10">
        <v>1428358567</v>
      </c>
      <c r="L3440" s="15">
        <f t="shared" si="266"/>
        <v>42100.927858796298</v>
      </c>
      <c r="M3440" t="b">
        <v>0</v>
      </c>
      <c r="N3440">
        <v>14</v>
      </c>
      <c r="O3440" t="b">
        <v>1</v>
      </c>
      <c r="P3440" t="s">
        <v>8269</v>
      </c>
      <c r="Q3440" t="str">
        <f t="shared" si="267"/>
        <v>theater</v>
      </c>
      <c r="R3440" t="str">
        <f t="shared" si="268"/>
        <v>plays</v>
      </c>
      <c r="S3440">
        <f t="shared" si="269"/>
        <v>2015</v>
      </c>
    </row>
    <row r="3441" spans="1:19" ht="3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s="17">
        <f t="shared" si="265"/>
        <v>1.3467833333333334</v>
      </c>
      <c r="G3441" t="s">
        <v>8218</v>
      </c>
      <c r="H3441" t="s">
        <v>8223</v>
      </c>
      <c r="I3441" t="s">
        <v>8245</v>
      </c>
      <c r="J3441">
        <v>1453179540</v>
      </c>
      <c r="K3441" s="10">
        <v>1452030730</v>
      </c>
      <c r="L3441" s="15">
        <f t="shared" si="266"/>
        <v>42374.911226851851</v>
      </c>
      <c r="M3441" t="b">
        <v>0</v>
      </c>
      <c r="N3441">
        <v>18</v>
      </c>
      <c r="O3441" t="b">
        <v>1</v>
      </c>
      <c r="P3441" t="s">
        <v>8269</v>
      </c>
      <c r="Q3441" t="str">
        <f t="shared" si="267"/>
        <v>theater</v>
      </c>
      <c r="R3441" t="str">
        <f t="shared" si="268"/>
        <v>plays</v>
      </c>
      <c r="S3441">
        <f t="shared" si="269"/>
        <v>2016</v>
      </c>
    </row>
    <row r="3442" spans="1:19" ht="46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s="17">
        <f t="shared" si="265"/>
        <v>1.052184</v>
      </c>
      <c r="G3442" t="s">
        <v>8218</v>
      </c>
      <c r="H3442" t="s">
        <v>8223</v>
      </c>
      <c r="I3442" t="s">
        <v>8245</v>
      </c>
      <c r="J3442">
        <v>1405095300</v>
      </c>
      <c r="K3442" s="10">
        <v>1403146628</v>
      </c>
      <c r="L3442" s="15">
        <f t="shared" si="266"/>
        <v>41809.12300925926</v>
      </c>
      <c r="M3442" t="b">
        <v>0</v>
      </c>
      <c r="N3442">
        <v>82</v>
      </c>
      <c r="O3442" t="b">
        <v>1</v>
      </c>
      <c r="P3442" t="s">
        <v>8269</v>
      </c>
      <c r="Q3442" t="str">
        <f t="shared" si="267"/>
        <v>theater</v>
      </c>
      <c r="R3442" t="str">
        <f t="shared" si="268"/>
        <v>plays</v>
      </c>
      <c r="S3442">
        <f t="shared" si="269"/>
        <v>2014</v>
      </c>
    </row>
    <row r="3443" spans="1:19" ht="46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s="17">
        <f t="shared" si="265"/>
        <v>1.026</v>
      </c>
      <c r="G3443" t="s">
        <v>8218</v>
      </c>
      <c r="H3443" t="s">
        <v>8223</v>
      </c>
      <c r="I3443" t="s">
        <v>8245</v>
      </c>
      <c r="J3443">
        <v>1447445820</v>
      </c>
      <c r="K3443" s="10">
        <v>1445077121</v>
      </c>
      <c r="L3443" s="15">
        <f t="shared" si="266"/>
        <v>42294.429641203707</v>
      </c>
      <c r="M3443" t="b">
        <v>0</v>
      </c>
      <c r="N3443">
        <v>43</v>
      </c>
      <c r="O3443" t="b">
        <v>1</v>
      </c>
      <c r="P3443" t="s">
        <v>8269</v>
      </c>
      <c r="Q3443" t="str">
        <f t="shared" si="267"/>
        <v>theater</v>
      </c>
      <c r="R3443" t="str">
        <f t="shared" si="268"/>
        <v>plays</v>
      </c>
      <c r="S3443">
        <f t="shared" si="269"/>
        <v>2015</v>
      </c>
    </row>
    <row r="3444" spans="1:19" ht="46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s="17">
        <f t="shared" si="265"/>
        <v>1</v>
      </c>
      <c r="G3444" t="s">
        <v>8218</v>
      </c>
      <c r="H3444" t="s">
        <v>8223</v>
      </c>
      <c r="I3444" t="s">
        <v>8245</v>
      </c>
      <c r="J3444">
        <v>1433016672</v>
      </c>
      <c r="K3444" s="10">
        <v>1430424672</v>
      </c>
      <c r="L3444" s="15">
        <f t="shared" si="266"/>
        <v>42124.841111111113</v>
      </c>
      <c r="M3444" t="b">
        <v>0</v>
      </c>
      <c r="N3444">
        <v>8</v>
      </c>
      <c r="O3444" t="b">
        <v>1</v>
      </c>
      <c r="P3444" t="s">
        <v>8269</v>
      </c>
      <c r="Q3444" t="str">
        <f t="shared" si="267"/>
        <v>theater</v>
      </c>
      <c r="R3444" t="str">
        <f t="shared" si="268"/>
        <v>plays</v>
      </c>
      <c r="S3444">
        <f t="shared" si="269"/>
        <v>2015</v>
      </c>
    </row>
    <row r="3445" spans="1:19" ht="46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s="17">
        <f t="shared" si="265"/>
        <v>1.855</v>
      </c>
      <c r="G3445" t="s">
        <v>8218</v>
      </c>
      <c r="H3445" t="s">
        <v>8223</v>
      </c>
      <c r="I3445" t="s">
        <v>8245</v>
      </c>
      <c r="J3445">
        <v>1410266146</v>
      </c>
      <c r="K3445" s="10">
        <v>1407674146</v>
      </c>
      <c r="L3445" s="15">
        <f t="shared" si="266"/>
        <v>41861.524837962963</v>
      </c>
      <c r="M3445" t="b">
        <v>0</v>
      </c>
      <c r="N3445">
        <v>45</v>
      </c>
      <c r="O3445" t="b">
        <v>1</v>
      </c>
      <c r="P3445" t="s">
        <v>8269</v>
      </c>
      <c r="Q3445" t="str">
        <f t="shared" si="267"/>
        <v>theater</v>
      </c>
      <c r="R3445" t="str">
        <f t="shared" si="268"/>
        <v>plays</v>
      </c>
      <c r="S3445">
        <f t="shared" si="269"/>
        <v>2014</v>
      </c>
    </row>
    <row r="3446" spans="1:19" ht="46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s="17">
        <f t="shared" si="265"/>
        <v>2.89</v>
      </c>
      <c r="G3446" t="s">
        <v>8218</v>
      </c>
      <c r="H3446" t="s">
        <v>8225</v>
      </c>
      <c r="I3446" t="s">
        <v>8247</v>
      </c>
      <c r="J3446">
        <v>1465394340</v>
      </c>
      <c r="K3446" s="10">
        <v>1464677986</v>
      </c>
      <c r="L3446" s="15">
        <f t="shared" si="266"/>
        <v>42521.291504629626</v>
      </c>
      <c r="M3446" t="b">
        <v>0</v>
      </c>
      <c r="N3446">
        <v>20</v>
      </c>
      <c r="O3446" t="b">
        <v>1</v>
      </c>
      <c r="P3446" t="s">
        <v>8269</v>
      </c>
      <c r="Q3446" t="str">
        <f t="shared" si="267"/>
        <v>theater</v>
      </c>
      <c r="R3446" t="str">
        <f t="shared" si="268"/>
        <v>plays</v>
      </c>
      <c r="S3446">
        <f t="shared" si="269"/>
        <v>2016</v>
      </c>
    </row>
    <row r="3447" spans="1:19" ht="46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s="17">
        <f t="shared" si="265"/>
        <v>1</v>
      </c>
      <c r="G3447" t="s">
        <v>8218</v>
      </c>
      <c r="H3447" t="s">
        <v>8224</v>
      </c>
      <c r="I3447" t="s">
        <v>8246</v>
      </c>
      <c r="J3447">
        <v>1445604236</v>
      </c>
      <c r="K3447" s="10">
        <v>1443185036</v>
      </c>
      <c r="L3447" s="15">
        <f t="shared" si="266"/>
        <v>42272.530509259261</v>
      </c>
      <c r="M3447" t="b">
        <v>0</v>
      </c>
      <c r="N3447">
        <v>31</v>
      </c>
      <c r="O3447" t="b">
        <v>1</v>
      </c>
      <c r="P3447" t="s">
        <v>8269</v>
      </c>
      <c r="Q3447" t="str">
        <f t="shared" si="267"/>
        <v>theater</v>
      </c>
      <c r="R3447" t="str">
        <f t="shared" si="268"/>
        <v>plays</v>
      </c>
      <c r="S3447">
        <f t="shared" si="269"/>
        <v>2015</v>
      </c>
    </row>
    <row r="3448" spans="1:19" ht="46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s="17">
        <f t="shared" si="265"/>
        <v>1.0820000000000001</v>
      </c>
      <c r="G3448" t="s">
        <v>8218</v>
      </c>
      <c r="H3448" t="s">
        <v>8224</v>
      </c>
      <c r="I3448" t="s">
        <v>8246</v>
      </c>
      <c r="J3448">
        <v>1423138800</v>
      </c>
      <c r="K3448" s="10">
        <v>1421092725</v>
      </c>
      <c r="L3448" s="15">
        <f t="shared" si="266"/>
        <v>42016.832465277781</v>
      </c>
      <c r="M3448" t="b">
        <v>0</v>
      </c>
      <c r="N3448">
        <v>25</v>
      </c>
      <c r="O3448" t="b">
        <v>1</v>
      </c>
      <c r="P3448" t="s">
        <v>8269</v>
      </c>
      <c r="Q3448" t="str">
        <f t="shared" si="267"/>
        <v>theater</v>
      </c>
      <c r="R3448" t="str">
        <f t="shared" si="268"/>
        <v>plays</v>
      </c>
      <c r="S3448">
        <f t="shared" si="269"/>
        <v>2015</v>
      </c>
    </row>
    <row r="3449" spans="1:19" ht="3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s="17">
        <f t="shared" si="265"/>
        <v>1.0780000000000001</v>
      </c>
      <c r="G3449" t="s">
        <v>8218</v>
      </c>
      <c r="H3449" t="s">
        <v>8223</v>
      </c>
      <c r="I3449" t="s">
        <v>8245</v>
      </c>
      <c r="J3449">
        <v>1458332412</v>
      </c>
      <c r="K3449" s="10">
        <v>1454448012</v>
      </c>
      <c r="L3449" s="15">
        <f t="shared" si="266"/>
        <v>42402.889027777783</v>
      </c>
      <c r="M3449" t="b">
        <v>0</v>
      </c>
      <c r="N3449">
        <v>14</v>
      </c>
      <c r="O3449" t="b">
        <v>1</v>
      </c>
      <c r="P3449" t="s">
        <v>8269</v>
      </c>
      <c r="Q3449" t="str">
        <f t="shared" si="267"/>
        <v>theater</v>
      </c>
      <c r="R3449" t="str">
        <f t="shared" si="268"/>
        <v>plays</v>
      </c>
      <c r="S3449">
        <f t="shared" si="269"/>
        <v>2016</v>
      </c>
    </row>
    <row r="3450" spans="1:19" ht="46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s="17">
        <f t="shared" si="265"/>
        <v>1.0976190476190477</v>
      </c>
      <c r="G3450" t="s">
        <v>8218</v>
      </c>
      <c r="H3450" t="s">
        <v>8223</v>
      </c>
      <c r="I3450" t="s">
        <v>8245</v>
      </c>
      <c r="J3450">
        <v>1418784689</v>
      </c>
      <c r="K3450" s="10">
        <v>1416192689</v>
      </c>
      <c r="L3450" s="15">
        <f t="shared" si="266"/>
        <v>41960.119085648148</v>
      </c>
      <c r="M3450" t="b">
        <v>0</v>
      </c>
      <c r="N3450">
        <v>45</v>
      </c>
      <c r="O3450" t="b">
        <v>1</v>
      </c>
      <c r="P3450" t="s">
        <v>8269</v>
      </c>
      <c r="Q3450" t="str">
        <f t="shared" si="267"/>
        <v>theater</v>
      </c>
      <c r="R3450" t="str">
        <f t="shared" si="268"/>
        <v>plays</v>
      </c>
      <c r="S3450">
        <f t="shared" si="269"/>
        <v>2014</v>
      </c>
    </row>
    <row r="3451" spans="1:19" ht="46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s="17">
        <f t="shared" si="265"/>
        <v>1.70625</v>
      </c>
      <c r="G3451" t="s">
        <v>8218</v>
      </c>
      <c r="H3451" t="s">
        <v>8223</v>
      </c>
      <c r="I3451" t="s">
        <v>8245</v>
      </c>
      <c r="J3451">
        <v>1468036800</v>
      </c>
      <c r="K3451" s="10">
        <v>1465607738</v>
      </c>
      <c r="L3451" s="15">
        <f t="shared" si="266"/>
        <v>42532.052523148144</v>
      </c>
      <c r="M3451" t="b">
        <v>0</v>
      </c>
      <c r="N3451">
        <v>20</v>
      </c>
      <c r="O3451" t="b">
        <v>1</v>
      </c>
      <c r="P3451" t="s">
        <v>8269</v>
      </c>
      <c r="Q3451" t="str">
        <f t="shared" si="267"/>
        <v>theater</v>
      </c>
      <c r="R3451" t="str">
        <f t="shared" si="268"/>
        <v>plays</v>
      </c>
      <c r="S3451">
        <f t="shared" si="269"/>
        <v>2016</v>
      </c>
    </row>
    <row r="3452" spans="1:19" ht="46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s="17">
        <f t="shared" si="265"/>
        <v>1.52</v>
      </c>
      <c r="G3452" t="s">
        <v>8218</v>
      </c>
      <c r="H3452" t="s">
        <v>8224</v>
      </c>
      <c r="I3452" t="s">
        <v>8246</v>
      </c>
      <c r="J3452">
        <v>1427990071</v>
      </c>
      <c r="K3452" s="10">
        <v>1422809671</v>
      </c>
      <c r="L3452" s="15">
        <f t="shared" si="266"/>
        <v>42036.704525462963</v>
      </c>
      <c r="M3452" t="b">
        <v>0</v>
      </c>
      <c r="N3452">
        <v>39</v>
      </c>
      <c r="O3452" t="b">
        <v>1</v>
      </c>
      <c r="P3452" t="s">
        <v>8269</v>
      </c>
      <c r="Q3452" t="str">
        <f t="shared" si="267"/>
        <v>theater</v>
      </c>
      <c r="R3452" t="str">
        <f t="shared" si="268"/>
        <v>plays</v>
      </c>
      <c r="S3452">
        <f t="shared" si="269"/>
        <v>2015</v>
      </c>
    </row>
    <row r="3453" spans="1:19" ht="46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s="17">
        <f t="shared" si="265"/>
        <v>1.0123076923076924</v>
      </c>
      <c r="G3453" t="s">
        <v>8218</v>
      </c>
      <c r="H3453" t="s">
        <v>8223</v>
      </c>
      <c r="I3453" t="s">
        <v>8245</v>
      </c>
      <c r="J3453">
        <v>1429636927</v>
      </c>
      <c r="K3453" s="10">
        <v>1427304127</v>
      </c>
      <c r="L3453" s="15">
        <f t="shared" si="266"/>
        <v>42088.723692129628</v>
      </c>
      <c r="M3453" t="b">
        <v>0</v>
      </c>
      <c r="N3453">
        <v>16</v>
      </c>
      <c r="O3453" t="b">
        <v>1</v>
      </c>
      <c r="P3453" t="s">
        <v>8269</v>
      </c>
      <c r="Q3453" t="str">
        <f t="shared" si="267"/>
        <v>theater</v>
      </c>
      <c r="R3453" t="str">
        <f t="shared" si="268"/>
        <v>plays</v>
      </c>
      <c r="S3453">
        <f t="shared" si="269"/>
        <v>2015</v>
      </c>
    </row>
    <row r="3454" spans="1:19" ht="46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s="17">
        <f t="shared" si="265"/>
        <v>1.532</v>
      </c>
      <c r="G3454" t="s">
        <v>8218</v>
      </c>
      <c r="H3454" t="s">
        <v>8223</v>
      </c>
      <c r="I3454" t="s">
        <v>8245</v>
      </c>
      <c r="J3454">
        <v>1406087940</v>
      </c>
      <c r="K3454" s="10">
        <v>1404141626</v>
      </c>
      <c r="L3454" s="15">
        <f t="shared" si="266"/>
        <v>41820.639189814814</v>
      </c>
      <c r="M3454" t="b">
        <v>0</v>
      </c>
      <c r="N3454">
        <v>37</v>
      </c>
      <c r="O3454" t="b">
        <v>1</v>
      </c>
      <c r="P3454" t="s">
        <v>8269</v>
      </c>
      <c r="Q3454" t="str">
        <f t="shared" si="267"/>
        <v>theater</v>
      </c>
      <c r="R3454" t="str">
        <f t="shared" si="268"/>
        <v>plays</v>
      </c>
      <c r="S3454">
        <f t="shared" si="269"/>
        <v>2014</v>
      </c>
    </row>
    <row r="3455" spans="1:19" ht="46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s="17">
        <f t="shared" si="265"/>
        <v>1.2833333333333334</v>
      </c>
      <c r="G3455" t="s">
        <v>8218</v>
      </c>
      <c r="H3455" t="s">
        <v>8224</v>
      </c>
      <c r="I3455" t="s">
        <v>8246</v>
      </c>
      <c r="J3455">
        <v>1471130956</v>
      </c>
      <c r="K3455" s="10">
        <v>1465946956</v>
      </c>
      <c r="L3455" s="15">
        <f t="shared" si="266"/>
        <v>42535.97865740741</v>
      </c>
      <c r="M3455" t="b">
        <v>0</v>
      </c>
      <c r="N3455">
        <v>14</v>
      </c>
      <c r="O3455" t="b">
        <v>1</v>
      </c>
      <c r="P3455" t="s">
        <v>8269</v>
      </c>
      <c r="Q3455" t="str">
        <f t="shared" si="267"/>
        <v>theater</v>
      </c>
      <c r="R3455" t="str">
        <f t="shared" si="268"/>
        <v>plays</v>
      </c>
      <c r="S3455">
        <f t="shared" si="269"/>
        <v>2016</v>
      </c>
    </row>
    <row r="3456" spans="1:19" ht="46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s="17">
        <f t="shared" si="265"/>
        <v>1.0071428571428571</v>
      </c>
      <c r="G3456" t="s">
        <v>8218</v>
      </c>
      <c r="H3456" t="s">
        <v>8224</v>
      </c>
      <c r="I3456" t="s">
        <v>8246</v>
      </c>
      <c r="J3456">
        <v>1406825159</v>
      </c>
      <c r="K3456" s="10">
        <v>1404233159</v>
      </c>
      <c r="L3456" s="15">
        <f t="shared" si="266"/>
        <v>41821.698599537034</v>
      </c>
      <c r="M3456" t="b">
        <v>0</v>
      </c>
      <c r="N3456">
        <v>21</v>
      </c>
      <c r="O3456" t="b">
        <v>1</v>
      </c>
      <c r="P3456" t="s">
        <v>8269</v>
      </c>
      <c r="Q3456" t="str">
        <f t="shared" si="267"/>
        <v>theater</v>
      </c>
      <c r="R3456" t="str">
        <f t="shared" si="268"/>
        <v>plays</v>
      </c>
      <c r="S3456">
        <f t="shared" si="269"/>
        <v>2014</v>
      </c>
    </row>
    <row r="3457" spans="1:19" ht="46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s="17">
        <f t="shared" si="265"/>
        <v>1.0065</v>
      </c>
      <c r="G3457" t="s">
        <v>8218</v>
      </c>
      <c r="H3457" t="s">
        <v>8223</v>
      </c>
      <c r="I3457" t="s">
        <v>8245</v>
      </c>
      <c r="J3457">
        <v>1476381627</v>
      </c>
      <c r="K3457" s="10">
        <v>1473789627</v>
      </c>
      <c r="L3457" s="15">
        <f t="shared" si="266"/>
        <v>42626.7503125</v>
      </c>
      <c r="M3457" t="b">
        <v>0</v>
      </c>
      <c r="N3457">
        <v>69</v>
      </c>
      <c r="O3457" t="b">
        <v>1</v>
      </c>
      <c r="P3457" t="s">
        <v>8269</v>
      </c>
      <c r="Q3457" t="str">
        <f t="shared" si="267"/>
        <v>theater</v>
      </c>
      <c r="R3457" t="str">
        <f t="shared" si="268"/>
        <v>plays</v>
      </c>
      <c r="S3457">
        <f t="shared" si="269"/>
        <v>2016</v>
      </c>
    </row>
    <row r="3458" spans="1:19" ht="46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s="17">
        <f t="shared" si="265"/>
        <v>1.913</v>
      </c>
      <c r="G3458" t="s">
        <v>8218</v>
      </c>
      <c r="H3458" t="s">
        <v>8223</v>
      </c>
      <c r="I3458" t="s">
        <v>8245</v>
      </c>
      <c r="J3458">
        <v>1406876340</v>
      </c>
      <c r="K3458" s="10">
        <v>1404190567</v>
      </c>
      <c r="L3458" s="15">
        <f t="shared" si="266"/>
        <v>41821.205636574072</v>
      </c>
      <c r="M3458" t="b">
        <v>0</v>
      </c>
      <c r="N3458">
        <v>16</v>
      </c>
      <c r="O3458" t="b">
        <v>1</v>
      </c>
      <c r="P3458" t="s">
        <v>8269</v>
      </c>
      <c r="Q3458" t="str">
        <f t="shared" si="267"/>
        <v>theater</v>
      </c>
      <c r="R3458" t="str">
        <f t="shared" si="268"/>
        <v>plays</v>
      </c>
      <c r="S3458">
        <f t="shared" si="269"/>
        <v>2014</v>
      </c>
    </row>
    <row r="3459" spans="1:19" ht="3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s="17">
        <f t="shared" ref="F3459:F3522" si="270">E3459/D3459</f>
        <v>1.4019999999999999</v>
      </c>
      <c r="G3459" t="s">
        <v>8218</v>
      </c>
      <c r="H3459" t="s">
        <v>8223</v>
      </c>
      <c r="I3459" t="s">
        <v>8245</v>
      </c>
      <c r="J3459">
        <v>1423720740</v>
      </c>
      <c r="K3459" s="10">
        <v>1421081857</v>
      </c>
      <c r="L3459" s="15">
        <f t="shared" ref="L3459:L3522" si="271">(K3459/86400)+ DATE(1970,1,1)</f>
        <v>42016.706678240742</v>
      </c>
      <c r="M3459" t="b">
        <v>0</v>
      </c>
      <c r="N3459">
        <v>55</v>
      </c>
      <c r="O3459" t="b">
        <v>1</v>
      </c>
      <c r="P3459" t="s">
        <v>8269</v>
      </c>
      <c r="Q3459" t="str">
        <f t="shared" ref="Q3459:Q3522" si="272">LEFT(P3459, SEARCH("/",P3459)-1)</f>
        <v>theater</v>
      </c>
      <c r="R3459" t="str">
        <f t="shared" ref="R3459:R3522" si="273">RIGHT(P3459,LEN(P3459)-FIND("/",P3459))</f>
        <v>plays</v>
      </c>
      <c r="S3459">
        <f t="shared" ref="S3459:S3522" si="274">YEAR(L3459)</f>
        <v>2015</v>
      </c>
    </row>
    <row r="3460" spans="1:19" ht="46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s="17">
        <f t="shared" si="270"/>
        <v>1.2433537832310839</v>
      </c>
      <c r="G3460" t="s">
        <v>8218</v>
      </c>
      <c r="H3460" t="s">
        <v>8223</v>
      </c>
      <c r="I3460" t="s">
        <v>8245</v>
      </c>
      <c r="J3460">
        <v>1422937620</v>
      </c>
      <c r="K3460" s="10">
        <v>1420606303</v>
      </c>
      <c r="L3460" s="15">
        <f t="shared" si="271"/>
        <v>42011.202581018515</v>
      </c>
      <c r="M3460" t="b">
        <v>0</v>
      </c>
      <c r="N3460">
        <v>27</v>
      </c>
      <c r="O3460" t="b">
        <v>1</v>
      </c>
      <c r="P3460" t="s">
        <v>8269</v>
      </c>
      <c r="Q3460" t="str">
        <f t="shared" si="272"/>
        <v>theater</v>
      </c>
      <c r="R3460" t="str">
        <f t="shared" si="273"/>
        <v>plays</v>
      </c>
      <c r="S3460">
        <f t="shared" si="274"/>
        <v>2015</v>
      </c>
    </row>
    <row r="3461" spans="1:19" ht="46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s="17">
        <f t="shared" si="270"/>
        <v>1.262</v>
      </c>
      <c r="G3461" t="s">
        <v>8218</v>
      </c>
      <c r="H3461" t="s">
        <v>8224</v>
      </c>
      <c r="I3461" t="s">
        <v>8246</v>
      </c>
      <c r="J3461">
        <v>1463743860</v>
      </c>
      <c r="K3461" s="10">
        <v>1461151860</v>
      </c>
      <c r="L3461" s="15">
        <f t="shared" si="271"/>
        <v>42480.479861111111</v>
      </c>
      <c r="M3461" t="b">
        <v>0</v>
      </c>
      <c r="N3461">
        <v>36</v>
      </c>
      <c r="O3461" t="b">
        <v>1</v>
      </c>
      <c r="P3461" t="s">
        <v>8269</v>
      </c>
      <c r="Q3461" t="str">
        <f t="shared" si="272"/>
        <v>theater</v>
      </c>
      <c r="R3461" t="str">
        <f t="shared" si="273"/>
        <v>plays</v>
      </c>
      <c r="S3461">
        <f t="shared" si="274"/>
        <v>2016</v>
      </c>
    </row>
    <row r="3462" spans="1:19" ht="46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s="17">
        <f t="shared" si="270"/>
        <v>1.9</v>
      </c>
      <c r="G3462" t="s">
        <v>8218</v>
      </c>
      <c r="H3462" t="s">
        <v>8224</v>
      </c>
      <c r="I3462" t="s">
        <v>8246</v>
      </c>
      <c r="J3462">
        <v>1408106352</v>
      </c>
      <c r="K3462" s="10">
        <v>1406896752</v>
      </c>
      <c r="L3462" s="15">
        <f t="shared" si="271"/>
        <v>41852.527222222227</v>
      </c>
      <c r="M3462" t="b">
        <v>0</v>
      </c>
      <c r="N3462">
        <v>19</v>
      </c>
      <c r="O3462" t="b">
        <v>1</v>
      </c>
      <c r="P3462" t="s">
        <v>8269</v>
      </c>
      <c r="Q3462" t="str">
        <f t="shared" si="272"/>
        <v>theater</v>
      </c>
      <c r="R3462" t="str">
        <f t="shared" si="273"/>
        <v>plays</v>
      </c>
      <c r="S3462">
        <f t="shared" si="274"/>
        <v>2014</v>
      </c>
    </row>
    <row r="3463" spans="1:19" ht="46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s="17">
        <f t="shared" si="270"/>
        <v>1.39</v>
      </c>
      <c r="G3463" t="s">
        <v>8218</v>
      </c>
      <c r="H3463" t="s">
        <v>8223</v>
      </c>
      <c r="I3463" t="s">
        <v>8245</v>
      </c>
      <c r="J3463">
        <v>1477710000</v>
      </c>
      <c r="K3463" s="10">
        <v>1475248279</v>
      </c>
      <c r="L3463" s="15">
        <f t="shared" si="271"/>
        <v>42643.632858796293</v>
      </c>
      <c r="M3463" t="b">
        <v>0</v>
      </c>
      <c r="N3463">
        <v>12</v>
      </c>
      <c r="O3463" t="b">
        <v>1</v>
      </c>
      <c r="P3463" t="s">
        <v>8269</v>
      </c>
      <c r="Q3463" t="str">
        <f t="shared" si="272"/>
        <v>theater</v>
      </c>
      <c r="R3463" t="str">
        <f t="shared" si="273"/>
        <v>plays</v>
      </c>
      <c r="S3463">
        <f t="shared" si="274"/>
        <v>2016</v>
      </c>
    </row>
    <row r="3464" spans="1:19" ht="46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s="17">
        <f t="shared" si="270"/>
        <v>2.02</v>
      </c>
      <c r="G3464" t="s">
        <v>8218</v>
      </c>
      <c r="H3464" t="s">
        <v>8223</v>
      </c>
      <c r="I3464" t="s">
        <v>8245</v>
      </c>
      <c r="J3464">
        <v>1436551200</v>
      </c>
      <c r="K3464" s="10">
        <v>1435181628</v>
      </c>
      <c r="L3464" s="15">
        <f t="shared" si="271"/>
        <v>42179.898472222223</v>
      </c>
      <c r="M3464" t="b">
        <v>0</v>
      </c>
      <c r="N3464">
        <v>17</v>
      </c>
      <c r="O3464" t="b">
        <v>1</v>
      </c>
      <c r="P3464" t="s">
        <v>8269</v>
      </c>
      <c r="Q3464" t="str">
        <f t="shared" si="272"/>
        <v>theater</v>
      </c>
      <c r="R3464" t="str">
        <f t="shared" si="273"/>
        <v>plays</v>
      </c>
      <c r="S3464">
        <f t="shared" si="274"/>
        <v>2015</v>
      </c>
    </row>
    <row r="3465" spans="1:19" ht="46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s="17">
        <f t="shared" si="270"/>
        <v>1.0338000000000001</v>
      </c>
      <c r="G3465" t="s">
        <v>8218</v>
      </c>
      <c r="H3465" t="s">
        <v>8228</v>
      </c>
      <c r="I3465" t="s">
        <v>8250</v>
      </c>
      <c r="J3465">
        <v>1476158340</v>
      </c>
      <c r="K3465" s="10">
        <v>1472594585</v>
      </c>
      <c r="L3465" s="15">
        <f t="shared" si="271"/>
        <v>42612.918807870374</v>
      </c>
      <c r="M3465" t="b">
        <v>0</v>
      </c>
      <c r="N3465">
        <v>114</v>
      </c>
      <c r="O3465" t="b">
        <v>1</v>
      </c>
      <c r="P3465" t="s">
        <v>8269</v>
      </c>
      <c r="Q3465" t="str">
        <f t="shared" si="272"/>
        <v>theater</v>
      </c>
      <c r="R3465" t="str">
        <f t="shared" si="273"/>
        <v>plays</v>
      </c>
      <c r="S3465">
        <f t="shared" si="274"/>
        <v>2016</v>
      </c>
    </row>
    <row r="3466" spans="1:19" ht="46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s="17">
        <f t="shared" si="270"/>
        <v>1.023236</v>
      </c>
      <c r="G3466" t="s">
        <v>8218</v>
      </c>
      <c r="H3466" t="s">
        <v>8223</v>
      </c>
      <c r="I3466" t="s">
        <v>8245</v>
      </c>
      <c r="J3466">
        <v>1471921637</v>
      </c>
      <c r="K3466" s="10">
        <v>1469329637</v>
      </c>
      <c r="L3466" s="15">
        <f t="shared" si="271"/>
        <v>42575.130057870367</v>
      </c>
      <c r="M3466" t="b">
        <v>0</v>
      </c>
      <c r="N3466">
        <v>93</v>
      </c>
      <c r="O3466" t="b">
        <v>1</v>
      </c>
      <c r="P3466" t="s">
        <v>8269</v>
      </c>
      <c r="Q3466" t="str">
        <f t="shared" si="272"/>
        <v>theater</v>
      </c>
      <c r="R3466" t="str">
        <f t="shared" si="273"/>
        <v>plays</v>
      </c>
      <c r="S3466">
        <f t="shared" si="274"/>
        <v>2016</v>
      </c>
    </row>
    <row r="3467" spans="1:19" ht="46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s="17">
        <f t="shared" si="270"/>
        <v>1.03</v>
      </c>
      <c r="G3467" t="s">
        <v>8218</v>
      </c>
      <c r="H3467" t="s">
        <v>8224</v>
      </c>
      <c r="I3467" t="s">
        <v>8246</v>
      </c>
      <c r="J3467">
        <v>1439136000</v>
      </c>
      <c r="K3467" s="10">
        <v>1436972472</v>
      </c>
      <c r="L3467" s="15">
        <f t="shared" si="271"/>
        <v>42200.625833333332</v>
      </c>
      <c r="M3467" t="b">
        <v>0</v>
      </c>
      <c r="N3467">
        <v>36</v>
      </c>
      <c r="O3467" t="b">
        <v>1</v>
      </c>
      <c r="P3467" t="s">
        <v>8269</v>
      </c>
      <c r="Q3467" t="str">
        <f t="shared" si="272"/>
        <v>theater</v>
      </c>
      <c r="R3467" t="str">
        <f t="shared" si="273"/>
        <v>plays</v>
      </c>
      <c r="S3467">
        <f t="shared" si="274"/>
        <v>2015</v>
      </c>
    </row>
    <row r="3468" spans="1:19" ht="3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s="17">
        <f t="shared" si="270"/>
        <v>1.2714285714285714</v>
      </c>
      <c r="G3468" t="s">
        <v>8218</v>
      </c>
      <c r="H3468" t="s">
        <v>8223</v>
      </c>
      <c r="I3468" t="s">
        <v>8245</v>
      </c>
      <c r="J3468">
        <v>1461108450</v>
      </c>
      <c r="K3468" s="10">
        <v>1455928050</v>
      </c>
      <c r="L3468" s="15">
        <f t="shared" si="271"/>
        <v>42420.019097222219</v>
      </c>
      <c r="M3468" t="b">
        <v>0</v>
      </c>
      <c r="N3468">
        <v>61</v>
      </c>
      <c r="O3468" t="b">
        <v>1</v>
      </c>
      <c r="P3468" t="s">
        <v>8269</v>
      </c>
      <c r="Q3468" t="str">
        <f t="shared" si="272"/>
        <v>theater</v>
      </c>
      <c r="R3468" t="str">
        <f t="shared" si="273"/>
        <v>plays</v>
      </c>
      <c r="S3468">
        <f t="shared" si="274"/>
        <v>2016</v>
      </c>
    </row>
    <row r="3469" spans="1:19" ht="16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s="17">
        <f t="shared" si="270"/>
        <v>1.01</v>
      </c>
      <c r="G3469" t="s">
        <v>8218</v>
      </c>
      <c r="H3469" t="s">
        <v>8223</v>
      </c>
      <c r="I3469" t="s">
        <v>8245</v>
      </c>
      <c r="J3469">
        <v>1426864032</v>
      </c>
      <c r="K3469" s="10">
        <v>1424275632</v>
      </c>
      <c r="L3469" s="15">
        <f t="shared" si="271"/>
        <v>42053.671666666662</v>
      </c>
      <c r="M3469" t="b">
        <v>0</v>
      </c>
      <c r="N3469">
        <v>47</v>
      </c>
      <c r="O3469" t="b">
        <v>1</v>
      </c>
      <c r="P3469" t="s">
        <v>8269</v>
      </c>
      <c r="Q3469" t="str">
        <f t="shared" si="272"/>
        <v>theater</v>
      </c>
      <c r="R3469" t="str">
        <f t="shared" si="273"/>
        <v>plays</v>
      </c>
      <c r="S3469">
        <f t="shared" si="274"/>
        <v>2015</v>
      </c>
    </row>
    <row r="3470" spans="1:19" ht="46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s="17">
        <f t="shared" si="270"/>
        <v>1.2178</v>
      </c>
      <c r="G3470" t="s">
        <v>8218</v>
      </c>
      <c r="H3470" t="s">
        <v>8223</v>
      </c>
      <c r="I3470" t="s">
        <v>8245</v>
      </c>
      <c r="J3470">
        <v>1474426800</v>
      </c>
      <c r="K3470" s="10">
        <v>1471976529</v>
      </c>
      <c r="L3470" s="15">
        <f t="shared" si="271"/>
        <v>42605.765381944446</v>
      </c>
      <c r="M3470" t="b">
        <v>0</v>
      </c>
      <c r="N3470">
        <v>17</v>
      </c>
      <c r="O3470" t="b">
        <v>1</v>
      </c>
      <c r="P3470" t="s">
        <v>8269</v>
      </c>
      <c r="Q3470" t="str">
        <f t="shared" si="272"/>
        <v>theater</v>
      </c>
      <c r="R3470" t="str">
        <f t="shared" si="273"/>
        <v>plays</v>
      </c>
      <c r="S3470">
        <f t="shared" si="274"/>
        <v>2016</v>
      </c>
    </row>
    <row r="3471" spans="1:19" ht="46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s="17">
        <f t="shared" si="270"/>
        <v>1.1339285714285714</v>
      </c>
      <c r="G3471" t="s">
        <v>8218</v>
      </c>
      <c r="H3471" t="s">
        <v>8223</v>
      </c>
      <c r="I3471" t="s">
        <v>8245</v>
      </c>
      <c r="J3471">
        <v>1461857045</v>
      </c>
      <c r="K3471" s="10">
        <v>1459265045</v>
      </c>
      <c r="L3471" s="15">
        <f t="shared" si="271"/>
        <v>42458.641724537039</v>
      </c>
      <c r="M3471" t="b">
        <v>0</v>
      </c>
      <c r="N3471">
        <v>63</v>
      </c>
      <c r="O3471" t="b">
        <v>1</v>
      </c>
      <c r="P3471" t="s">
        <v>8269</v>
      </c>
      <c r="Q3471" t="str">
        <f t="shared" si="272"/>
        <v>theater</v>
      </c>
      <c r="R3471" t="str">
        <f t="shared" si="273"/>
        <v>plays</v>
      </c>
      <c r="S3471">
        <f t="shared" si="274"/>
        <v>2016</v>
      </c>
    </row>
    <row r="3472" spans="1:19" ht="3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s="17">
        <f t="shared" si="270"/>
        <v>1.5</v>
      </c>
      <c r="G3472" t="s">
        <v>8218</v>
      </c>
      <c r="H3472" t="s">
        <v>8223</v>
      </c>
      <c r="I3472" t="s">
        <v>8245</v>
      </c>
      <c r="J3472">
        <v>1468618680</v>
      </c>
      <c r="K3472" s="10">
        <v>1465345902</v>
      </c>
      <c r="L3472" s="15">
        <f t="shared" si="271"/>
        <v>42529.022013888884</v>
      </c>
      <c r="M3472" t="b">
        <v>0</v>
      </c>
      <c r="N3472">
        <v>9</v>
      </c>
      <c r="O3472" t="b">
        <v>1</v>
      </c>
      <c r="P3472" t="s">
        <v>8269</v>
      </c>
      <c r="Q3472" t="str">
        <f t="shared" si="272"/>
        <v>theater</v>
      </c>
      <c r="R3472" t="str">
        <f t="shared" si="273"/>
        <v>plays</v>
      </c>
      <c r="S3472">
        <f t="shared" si="274"/>
        <v>2016</v>
      </c>
    </row>
    <row r="3473" spans="1:19" ht="46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s="17">
        <f t="shared" si="270"/>
        <v>2.1459999999999999</v>
      </c>
      <c r="G3473" t="s">
        <v>8218</v>
      </c>
      <c r="H3473" t="s">
        <v>8224</v>
      </c>
      <c r="I3473" t="s">
        <v>8246</v>
      </c>
      <c r="J3473">
        <v>1409515200</v>
      </c>
      <c r="K3473" s="10">
        <v>1405971690</v>
      </c>
      <c r="L3473" s="15">
        <f t="shared" si="271"/>
        <v>41841.820486111115</v>
      </c>
      <c r="M3473" t="b">
        <v>0</v>
      </c>
      <c r="N3473">
        <v>30</v>
      </c>
      <c r="O3473" t="b">
        <v>1</v>
      </c>
      <c r="P3473" t="s">
        <v>8269</v>
      </c>
      <c r="Q3473" t="str">
        <f t="shared" si="272"/>
        <v>theater</v>
      </c>
      <c r="R3473" t="str">
        <f t="shared" si="273"/>
        <v>plays</v>
      </c>
      <c r="S3473">
        <f t="shared" si="274"/>
        <v>2014</v>
      </c>
    </row>
    <row r="3474" spans="1:19" ht="46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s="17">
        <f t="shared" si="270"/>
        <v>1.0205</v>
      </c>
      <c r="G3474" t="s">
        <v>8218</v>
      </c>
      <c r="H3474" t="s">
        <v>8223</v>
      </c>
      <c r="I3474" t="s">
        <v>8245</v>
      </c>
      <c r="J3474">
        <v>1415253540</v>
      </c>
      <c r="K3474" s="10">
        <v>1413432331</v>
      </c>
      <c r="L3474" s="15">
        <f t="shared" si="271"/>
        <v>41928.170497685183</v>
      </c>
      <c r="M3474" t="b">
        <v>0</v>
      </c>
      <c r="N3474">
        <v>23</v>
      </c>
      <c r="O3474" t="b">
        <v>1</v>
      </c>
      <c r="P3474" t="s">
        <v>8269</v>
      </c>
      <c r="Q3474" t="str">
        <f t="shared" si="272"/>
        <v>theater</v>
      </c>
      <c r="R3474" t="str">
        <f t="shared" si="273"/>
        <v>plays</v>
      </c>
      <c r="S3474">
        <f t="shared" si="274"/>
        <v>2014</v>
      </c>
    </row>
    <row r="3475" spans="1:19" ht="46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s="17">
        <f t="shared" si="270"/>
        <v>1</v>
      </c>
      <c r="G3475" t="s">
        <v>8218</v>
      </c>
      <c r="H3475" t="s">
        <v>8223</v>
      </c>
      <c r="I3475" t="s">
        <v>8245</v>
      </c>
      <c r="J3475">
        <v>1426883220</v>
      </c>
      <c r="K3475" s="10">
        <v>1425067296</v>
      </c>
      <c r="L3475" s="15">
        <f t="shared" si="271"/>
        <v>42062.834444444445</v>
      </c>
      <c r="M3475" t="b">
        <v>0</v>
      </c>
      <c r="N3475">
        <v>33</v>
      </c>
      <c r="O3475" t="b">
        <v>1</v>
      </c>
      <c r="P3475" t="s">
        <v>8269</v>
      </c>
      <c r="Q3475" t="str">
        <f t="shared" si="272"/>
        <v>theater</v>
      </c>
      <c r="R3475" t="str">
        <f t="shared" si="273"/>
        <v>plays</v>
      </c>
      <c r="S3475">
        <f t="shared" si="274"/>
        <v>2015</v>
      </c>
    </row>
    <row r="3476" spans="1:19" ht="46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s="17">
        <f t="shared" si="270"/>
        <v>1.01</v>
      </c>
      <c r="G3476" t="s">
        <v>8218</v>
      </c>
      <c r="H3476" t="s">
        <v>8224</v>
      </c>
      <c r="I3476" t="s">
        <v>8246</v>
      </c>
      <c r="J3476">
        <v>1469016131</v>
      </c>
      <c r="K3476" s="10">
        <v>1466424131</v>
      </c>
      <c r="L3476" s="15">
        <f t="shared" si="271"/>
        <v>42541.501516203702</v>
      </c>
      <c r="M3476" t="b">
        <v>0</v>
      </c>
      <c r="N3476">
        <v>39</v>
      </c>
      <c r="O3476" t="b">
        <v>1</v>
      </c>
      <c r="P3476" t="s">
        <v>8269</v>
      </c>
      <c r="Q3476" t="str">
        <f t="shared" si="272"/>
        <v>theater</v>
      </c>
      <c r="R3476" t="str">
        <f t="shared" si="273"/>
        <v>plays</v>
      </c>
      <c r="S3476">
        <f t="shared" si="274"/>
        <v>2016</v>
      </c>
    </row>
    <row r="3477" spans="1:19" ht="46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s="17">
        <f t="shared" si="270"/>
        <v>1.1333333333333333</v>
      </c>
      <c r="G3477" t="s">
        <v>8218</v>
      </c>
      <c r="H3477" t="s">
        <v>8224</v>
      </c>
      <c r="I3477" t="s">
        <v>8246</v>
      </c>
      <c r="J3477">
        <v>1414972800</v>
      </c>
      <c r="K3477" s="10">
        <v>1412629704</v>
      </c>
      <c r="L3477" s="15">
        <f t="shared" si="271"/>
        <v>41918.880833333329</v>
      </c>
      <c r="M3477" t="b">
        <v>0</v>
      </c>
      <c r="N3477">
        <v>17</v>
      </c>
      <c r="O3477" t="b">
        <v>1</v>
      </c>
      <c r="P3477" t="s">
        <v>8269</v>
      </c>
      <c r="Q3477" t="str">
        <f t="shared" si="272"/>
        <v>theater</v>
      </c>
      <c r="R3477" t="str">
        <f t="shared" si="273"/>
        <v>plays</v>
      </c>
      <c r="S3477">
        <f t="shared" si="274"/>
        <v>2014</v>
      </c>
    </row>
    <row r="3478" spans="1:19" ht="46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s="17">
        <f t="shared" si="270"/>
        <v>1.04</v>
      </c>
      <c r="G3478" t="s">
        <v>8218</v>
      </c>
      <c r="H3478" t="s">
        <v>8223</v>
      </c>
      <c r="I3478" t="s">
        <v>8245</v>
      </c>
      <c r="J3478">
        <v>1414378800</v>
      </c>
      <c r="K3478" s="10">
        <v>1412836990</v>
      </c>
      <c r="L3478" s="15">
        <f t="shared" si="271"/>
        <v>41921.279976851853</v>
      </c>
      <c r="M3478" t="b">
        <v>0</v>
      </c>
      <c r="N3478">
        <v>6</v>
      </c>
      <c r="O3478" t="b">
        <v>1</v>
      </c>
      <c r="P3478" t="s">
        <v>8269</v>
      </c>
      <c r="Q3478" t="str">
        <f t="shared" si="272"/>
        <v>theater</v>
      </c>
      <c r="R3478" t="str">
        <f t="shared" si="273"/>
        <v>plays</v>
      </c>
      <c r="S3478">
        <f t="shared" si="274"/>
        <v>2014</v>
      </c>
    </row>
    <row r="3479" spans="1:19" ht="46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s="17">
        <f t="shared" si="270"/>
        <v>1.1533333333333333</v>
      </c>
      <c r="G3479" t="s">
        <v>8218</v>
      </c>
      <c r="H3479" t="s">
        <v>8223</v>
      </c>
      <c r="I3479" t="s">
        <v>8245</v>
      </c>
      <c r="J3479">
        <v>1431831600</v>
      </c>
      <c r="K3479" s="10">
        <v>1430761243</v>
      </c>
      <c r="L3479" s="15">
        <f t="shared" si="271"/>
        <v>42128.736608796295</v>
      </c>
      <c r="M3479" t="b">
        <v>0</v>
      </c>
      <c r="N3479">
        <v>39</v>
      </c>
      <c r="O3479" t="b">
        <v>1</v>
      </c>
      <c r="P3479" t="s">
        <v>8269</v>
      </c>
      <c r="Q3479" t="str">
        <f t="shared" si="272"/>
        <v>theater</v>
      </c>
      <c r="R3479" t="str">
        <f t="shared" si="273"/>
        <v>plays</v>
      </c>
      <c r="S3479">
        <f t="shared" si="274"/>
        <v>2015</v>
      </c>
    </row>
    <row r="3480" spans="1:19" ht="46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s="17">
        <f t="shared" si="270"/>
        <v>1.1285000000000001</v>
      </c>
      <c r="G3480" t="s">
        <v>8218</v>
      </c>
      <c r="H3480" t="s">
        <v>8223</v>
      </c>
      <c r="I3480" t="s">
        <v>8245</v>
      </c>
      <c r="J3480">
        <v>1426539600</v>
      </c>
      <c r="K3480" s="10">
        <v>1424296822</v>
      </c>
      <c r="L3480" s="15">
        <f t="shared" si="271"/>
        <v>42053.916921296295</v>
      </c>
      <c r="M3480" t="b">
        <v>0</v>
      </c>
      <c r="N3480">
        <v>57</v>
      </c>
      <c r="O3480" t="b">
        <v>1</v>
      </c>
      <c r="P3480" t="s">
        <v>8269</v>
      </c>
      <c r="Q3480" t="str">
        <f t="shared" si="272"/>
        <v>theater</v>
      </c>
      <c r="R3480" t="str">
        <f t="shared" si="273"/>
        <v>plays</v>
      </c>
      <c r="S3480">
        <f t="shared" si="274"/>
        <v>2015</v>
      </c>
    </row>
    <row r="3481" spans="1:19" ht="46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s="17">
        <f t="shared" si="270"/>
        <v>1.2786666666666666</v>
      </c>
      <c r="G3481" t="s">
        <v>8218</v>
      </c>
      <c r="H3481" t="s">
        <v>8224</v>
      </c>
      <c r="I3481" t="s">
        <v>8246</v>
      </c>
      <c r="J3481">
        <v>1403382680</v>
      </c>
      <c r="K3481" s="10">
        <v>1400790680</v>
      </c>
      <c r="L3481" s="15">
        <f t="shared" si="271"/>
        <v>41781.855092592596</v>
      </c>
      <c r="M3481" t="b">
        <v>0</v>
      </c>
      <c r="N3481">
        <v>56</v>
      </c>
      <c r="O3481" t="b">
        <v>1</v>
      </c>
      <c r="P3481" t="s">
        <v>8269</v>
      </c>
      <c r="Q3481" t="str">
        <f t="shared" si="272"/>
        <v>theater</v>
      </c>
      <c r="R3481" t="str">
        <f t="shared" si="273"/>
        <v>plays</v>
      </c>
      <c r="S3481">
        <f t="shared" si="274"/>
        <v>2014</v>
      </c>
    </row>
    <row r="3482" spans="1:19" ht="46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s="17">
        <f t="shared" si="270"/>
        <v>1.4266666666666667</v>
      </c>
      <c r="G3482" t="s">
        <v>8218</v>
      </c>
      <c r="H3482" t="s">
        <v>8223</v>
      </c>
      <c r="I3482" t="s">
        <v>8245</v>
      </c>
      <c r="J3482">
        <v>1436562000</v>
      </c>
      <c r="K3482" s="10">
        <v>1434440227</v>
      </c>
      <c r="L3482" s="15">
        <f t="shared" si="271"/>
        <v>42171.317442129628</v>
      </c>
      <c r="M3482" t="b">
        <v>0</v>
      </c>
      <c r="N3482">
        <v>13</v>
      </c>
      <c r="O3482" t="b">
        <v>1</v>
      </c>
      <c r="P3482" t="s">
        <v>8269</v>
      </c>
      <c r="Q3482" t="str">
        <f t="shared" si="272"/>
        <v>theater</v>
      </c>
      <c r="R3482" t="str">
        <f t="shared" si="273"/>
        <v>plays</v>
      </c>
      <c r="S3482">
        <f t="shared" si="274"/>
        <v>2015</v>
      </c>
    </row>
    <row r="3483" spans="1:19" ht="46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s="17">
        <f t="shared" si="270"/>
        <v>1.1879999999999999</v>
      </c>
      <c r="G3483" t="s">
        <v>8218</v>
      </c>
      <c r="H3483" t="s">
        <v>8225</v>
      </c>
      <c r="I3483" t="s">
        <v>8247</v>
      </c>
      <c r="J3483">
        <v>1420178188</v>
      </c>
      <c r="K3483" s="10">
        <v>1418709388</v>
      </c>
      <c r="L3483" s="15">
        <f t="shared" si="271"/>
        <v>41989.247546296298</v>
      </c>
      <c r="M3483" t="b">
        <v>0</v>
      </c>
      <c r="N3483">
        <v>95</v>
      </c>
      <c r="O3483" t="b">
        <v>1</v>
      </c>
      <c r="P3483" t="s">
        <v>8269</v>
      </c>
      <c r="Q3483" t="str">
        <f t="shared" si="272"/>
        <v>theater</v>
      </c>
      <c r="R3483" t="str">
        <f t="shared" si="273"/>
        <v>plays</v>
      </c>
      <c r="S3483">
        <f t="shared" si="274"/>
        <v>2014</v>
      </c>
    </row>
    <row r="3484" spans="1:19" ht="46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s="17">
        <f t="shared" si="270"/>
        <v>1.3833333333333333</v>
      </c>
      <c r="G3484" t="s">
        <v>8218</v>
      </c>
      <c r="H3484" t="s">
        <v>8224</v>
      </c>
      <c r="I3484" t="s">
        <v>8246</v>
      </c>
      <c r="J3484">
        <v>1404671466</v>
      </c>
      <c r="K3484" s="10">
        <v>1402079466</v>
      </c>
      <c r="L3484" s="15">
        <f t="shared" si="271"/>
        <v>41796.771597222221</v>
      </c>
      <c r="M3484" t="b">
        <v>0</v>
      </c>
      <c r="N3484">
        <v>80</v>
      </c>
      <c r="O3484" t="b">
        <v>1</v>
      </c>
      <c r="P3484" t="s">
        <v>8269</v>
      </c>
      <c r="Q3484" t="str">
        <f t="shared" si="272"/>
        <v>theater</v>
      </c>
      <c r="R3484" t="str">
        <f t="shared" si="273"/>
        <v>plays</v>
      </c>
      <c r="S3484">
        <f t="shared" si="274"/>
        <v>2014</v>
      </c>
    </row>
    <row r="3485" spans="1:19" ht="46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s="17">
        <f t="shared" si="270"/>
        <v>1.599402985074627</v>
      </c>
      <c r="G3485" t="s">
        <v>8218</v>
      </c>
      <c r="H3485" t="s">
        <v>8223</v>
      </c>
      <c r="I3485" t="s">
        <v>8245</v>
      </c>
      <c r="J3485">
        <v>1404403381</v>
      </c>
      <c r="K3485" s="10">
        <v>1401811381</v>
      </c>
      <c r="L3485" s="15">
        <f t="shared" si="271"/>
        <v>41793.668761574074</v>
      </c>
      <c r="M3485" t="b">
        <v>0</v>
      </c>
      <c r="N3485">
        <v>133</v>
      </c>
      <c r="O3485" t="b">
        <v>1</v>
      </c>
      <c r="P3485" t="s">
        <v>8269</v>
      </c>
      <c r="Q3485" t="str">
        <f t="shared" si="272"/>
        <v>theater</v>
      </c>
      <c r="R3485" t="str">
        <f t="shared" si="273"/>
        <v>plays</v>
      </c>
      <c r="S3485">
        <f t="shared" si="274"/>
        <v>2014</v>
      </c>
    </row>
    <row r="3486" spans="1:19" ht="46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s="17">
        <f t="shared" si="270"/>
        <v>1.1424000000000001</v>
      </c>
      <c r="G3486" t="s">
        <v>8218</v>
      </c>
      <c r="H3486" t="s">
        <v>8223</v>
      </c>
      <c r="I3486" t="s">
        <v>8245</v>
      </c>
      <c r="J3486">
        <v>1466014499</v>
      </c>
      <c r="K3486" s="10">
        <v>1463422499</v>
      </c>
      <c r="L3486" s="15">
        <f t="shared" si="271"/>
        <v>42506.760405092587</v>
      </c>
      <c r="M3486" t="b">
        <v>0</v>
      </c>
      <c r="N3486">
        <v>44</v>
      </c>
      <c r="O3486" t="b">
        <v>1</v>
      </c>
      <c r="P3486" t="s">
        <v>8269</v>
      </c>
      <c r="Q3486" t="str">
        <f t="shared" si="272"/>
        <v>theater</v>
      </c>
      <c r="R3486" t="str">
        <f t="shared" si="273"/>
        <v>plays</v>
      </c>
      <c r="S3486">
        <f t="shared" si="274"/>
        <v>2016</v>
      </c>
    </row>
    <row r="3487" spans="1:19" ht="46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s="17">
        <f t="shared" si="270"/>
        <v>1.0060606060606061</v>
      </c>
      <c r="G3487" t="s">
        <v>8218</v>
      </c>
      <c r="H3487" t="s">
        <v>8223</v>
      </c>
      <c r="I3487" t="s">
        <v>8245</v>
      </c>
      <c r="J3487">
        <v>1454431080</v>
      </c>
      <c r="K3487" s="10">
        <v>1451839080</v>
      </c>
      <c r="L3487" s="15">
        <f t="shared" si="271"/>
        <v>42372.693055555559</v>
      </c>
      <c r="M3487" t="b">
        <v>0</v>
      </c>
      <c r="N3487">
        <v>30</v>
      </c>
      <c r="O3487" t="b">
        <v>1</v>
      </c>
      <c r="P3487" t="s">
        <v>8269</v>
      </c>
      <c r="Q3487" t="str">
        <f t="shared" si="272"/>
        <v>theater</v>
      </c>
      <c r="R3487" t="str">
        <f t="shared" si="273"/>
        <v>plays</v>
      </c>
      <c r="S3487">
        <f t="shared" si="274"/>
        <v>2016</v>
      </c>
    </row>
    <row r="3488" spans="1:19" ht="46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s="17">
        <f t="shared" si="270"/>
        <v>1.552</v>
      </c>
      <c r="G3488" t="s">
        <v>8218</v>
      </c>
      <c r="H3488" t="s">
        <v>8223</v>
      </c>
      <c r="I3488" t="s">
        <v>8245</v>
      </c>
      <c r="J3488">
        <v>1433314740</v>
      </c>
      <c r="K3488" s="10">
        <v>1430600401</v>
      </c>
      <c r="L3488" s="15">
        <f t="shared" si="271"/>
        <v>42126.87501157407</v>
      </c>
      <c r="M3488" t="b">
        <v>0</v>
      </c>
      <c r="N3488">
        <v>56</v>
      </c>
      <c r="O3488" t="b">
        <v>1</v>
      </c>
      <c r="P3488" t="s">
        <v>8269</v>
      </c>
      <c r="Q3488" t="str">
        <f t="shared" si="272"/>
        <v>theater</v>
      </c>
      <c r="R3488" t="str">
        <f t="shared" si="273"/>
        <v>plays</v>
      </c>
      <c r="S3488">
        <f t="shared" si="274"/>
        <v>2015</v>
      </c>
    </row>
    <row r="3489" spans="1:19" ht="46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s="17">
        <f t="shared" si="270"/>
        <v>1.2775000000000001</v>
      </c>
      <c r="G3489" t="s">
        <v>8218</v>
      </c>
      <c r="H3489" t="s">
        <v>8224</v>
      </c>
      <c r="I3489" t="s">
        <v>8246</v>
      </c>
      <c r="J3489">
        <v>1435185252</v>
      </c>
      <c r="K3489" s="10">
        <v>1432593252</v>
      </c>
      <c r="L3489" s="15">
        <f t="shared" si="271"/>
        <v>42149.940416666665</v>
      </c>
      <c r="M3489" t="b">
        <v>0</v>
      </c>
      <c r="N3489">
        <v>66</v>
      </c>
      <c r="O3489" t="b">
        <v>1</v>
      </c>
      <c r="P3489" t="s">
        <v>8269</v>
      </c>
      <c r="Q3489" t="str">
        <f t="shared" si="272"/>
        <v>theater</v>
      </c>
      <c r="R3489" t="str">
        <f t="shared" si="273"/>
        <v>plays</v>
      </c>
      <c r="S3489">
        <f t="shared" si="274"/>
        <v>2015</v>
      </c>
    </row>
    <row r="3490" spans="1:19" ht="46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s="17">
        <f t="shared" si="270"/>
        <v>1.212</v>
      </c>
      <c r="G3490" t="s">
        <v>8218</v>
      </c>
      <c r="H3490" t="s">
        <v>8223</v>
      </c>
      <c r="I3490" t="s">
        <v>8245</v>
      </c>
      <c r="J3490">
        <v>1429286400</v>
      </c>
      <c r="K3490" s="10">
        <v>1427221560</v>
      </c>
      <c r="L3490" s="15">
        <f t="shared" si="271"/>
        <v>42087.768055555556</v>
      </c>
      <c r="M3490" t="b">
        <v>0</v>
      </c>
      <c r="N3490">
        <v>29</v>
      </c>
      <c r="O3490" t="b">
        <v>1</v>
      </c>
      <c r="P3490" t="s">
        <v>8269</v>
      </c>
      <c r="Q3490" t="str">
        <f t="shared" si="272"/>
        <v>theater</v>
      </c>
      <c r="R3490" t="str">
        <f t="shared" si="273"/>
        <v>plays</v>
      </c>
      <c r="S3490">
        <f t="shared" si="274"/>
        <v>2015</v>
      </c>
    </row>
    <row r="3491" spans="1:19" ht="46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s="17">
        <f t="shared" si="270"/>
        <v>1.127</v>
      </c>
      <c r="G3491" t="s">
        <v>8218</v>
      </c>
      <c r="H3491" t="s">
        <v>8224</v>
      </c>
      <c r="I3491" t="s">
        <v>8246</v>
      </c>
      <c r="J3491">
        <v>1400965200</v>
      </c>
      <c r="K3491" s="10">
        <v>1398352531</v>
      </c>
      <c r="L3491" s="15">
        <f t="shared" si="271"/>
        <v>41753.635775462964</v>
      </c>
      <c r="M3491" t="b">
        <v>0</v>
      </c>
      <c r="N3491">
        <v>72</v>
      </c>
      <c r="O3491" t="b">
        <v>1</v>
      </c>
      <c r="P3491" t="s">
        <v>8269</v>
      </c>
      <c r="Q3491" t="str">
        <f t="shared" si="272"/>
        <v>theater</v>
      </c>
      <c r="R3491" t="str">
        <f t="shared" si="273"/>
        <v>plays</v>
      </c>
      <c r="S3491">
        <f t="shared" si="274"/>
        <v>2014</v>
      </c>
    </row>
    <row r="3492" spans="1:19" ht="46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s="17">
        <f t="shared" si="270"/>
        <v>1.2749999999999999</v>
      </c>
      <c r="G3492" t="s">
        <v>8218</v>
      </c>
      <c r="H3492" t="s">
        <v>8223</v>
      </c>
      <c r="I3492" t="s">
        <v>8245</v>
      </c>
      <c r="J3492">
        <v>1460574924</v>
      </c>
      <c r="K3492" s="10">
        <v>1457982924</v>
      </c>
      <c r="L3492" s="15">
        <f t="shared" si="271"/>
        <v>42443.802361111113</v>
      </c>
      <c r="M3492" t="b">
        <v>0</v>
      </c>
      <c r="N3492">
        <v>27</v>
      </c>
      <c r="O3492" t="b">
        <v>1</v>
      </c>
      <c r="P3492" t="s">
        <v>8269</v>
      </c>
      <c r="Q3492" t="str">
        <f t="shared" si="272"/>
        <v>theater</v>
      </c>
      <c r="R3492" t="str">
        <f t="shared" si="273"/>
        <v>plays</v>
      </c>
      <c r="S3492">
        <f t="shared" si="274"/>
        <v>2016</v>
      </c>
    </row>
    <row r="3493" spans="1:19" ht="46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s="17">
        <f t="shared" si="270"/>
        <v>1.5820000000000001</v>
      </c>
      <c r="G3493" t="s">
        <v>8218</v>
      </c>
      <c r="H3493" t="s">
        <v>8223</v>
      </c>
      <c r="I3493" t="s">
        <v>8245</v>
      </c>
      <c r="J3493">
        <v>1431928784</v>
      </c>
      <c r="K3493" s="10">
        <v>1430114384</v>
      </c>
      <c r="L3493" s="15">
        <f t="shared" si="271"/>
        <v>42121.249814814815</v>
      </c>
      <c r="M3493" t="b">
        <v>0</v>
      </c>
      <c r="N3493">
        <v>10</v>
      </c>
      <c r="O3493" t="b">
        <v>1</v>
      </c>
      <c r="P3493" t="s">
        <v>8269</v>
      </c>
      <c r="Q3493" t="str">
        <f t="shared" si="272"/>
        <v>theater</v>
      </c>
      <c r="R3493" t="str">
        <f t="shared" si="273"/>
        <v>plays</v>
      </c>
      <c r="S3493">
        <f t="shared" si="274"/>
        <v>2015</v>
      </c>
    </row>
    <row r="3494" spans="1:19" ht="46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s="17">
        <f t="shared" si="270"/>
        <v>1.0526894736842105</v>
      </c>
      <c r="G3494" t="s">
        <v>8218</v>
      </c>
      <c r="H3494" t="s">
        <v>8223</v>
      </c>
      <c r="I3494" t="s">
        <v>8245</v>
      </c>
      <c r="J3494">
        <v>1445818397</v>
      </c>
      <c r="K3494" s="10">
        <v>1442794397</v>
      </c>
      <c r="L3494" s="15">
        <f t="shared" si="271"/>
        <v>42268.009224537032</v>
      </c>
      <c r="M3494" t="b">
        <v>0</v>
      </c>
      <c r="N3494">
        <v>35</v>
      </c>
      <c r="O3494" t="b">
        <v>1</v>
      </c>
      <c r="P3494" t="s">
        <v>8269</v>
      </c>
      <c r="Q3494" t="str">
        <f t="shared" si="272"/>
        <v>theater</v>
      </c>
      <c r="R3494" t="str">
        <f t="shared" si="273"/>
        <v>plays</v>
      </c>
      <c r="S3494">
        <f t="shared" si="274"/>
        <v>2015</v>
      </c>
    </row>
    <row r="3495" spans="1:19" ht="46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s="17">
        <f t="shared" si="270"/>
        <v>1</v>
      </c>
      <c r="G3495" t="s">
        <v>8218</v>
      </c>
      <c r="H3495" t="s">
        <v>8223</v>
      </c>
      <c r="I3495" t="s">
        <v>8245</v>
      </c>
      <c r="J3495">
        <v>1408252260</v>
      </c>
      <c r="K3495" s="10">
        <v>1406580436</v>
      </c>
      <c r="L3495" s="15">
        <f t="shared" si="271"/>
        <v>41848.866157407407</v>
      </c>
      <c r="M3495" t="b">
        <v>0</v>
      </c>
      <c r="N3495">
        <v>29</v>
      </c>
      <c r="O3495" t="b">
        <v>1</v>
      </c>
      <c r="P3495" t="s">
        <v>8269</v>
      </c>
      <c r="Q3495" t="str">
        <f t="shared" si="272"/>
        <v>theater</v>
      </c>
      <c r="R3495" t="str">
        <f t="shared" si="273"/>
        <v>plays</v>
      </c>
      <c r="S3495">
        <f t="shared" si="274"/>
        <v>2014</v>
      </c>
    </row>
    <row r="3496" spans="1:19" ht="46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s="17">
        <f t="shared" si="270"/>
        <v>1</v>
      </c>
      <c r="G3496" t="s">
        <v>8218</v>
      </c>
      <c r="H3496" t="s">
        <v>8223</v>
      </c>
      <c r="I3496" t="s">
        <v>8245</v>
      </c>
      <c r="J3496">
        <v>1480140000</v>
      </c>
      <c r="K3496" s="10">
        <v>1479186575</v>
      </c>
      <c r="L3496" s="15">
        <f t="shared" si="271"/>
        <v>42689.214988425927</v>
      </c>
      <c r="M3496" t="b">
        <v>0</v>
      </c>
      <c r="N3496">
        <v>13</v>
      </c>
      <c r="O3496" t="b">
        <v>1</v>
      </c>
      <c r="P3496" t="s">
        <v>8269</v>
      </c>
      <c r="Q3496" t="str">
        <f t="shared" si="272"/>
        <v>theater</v>
      </c>
      <c r="R3496" t="str">
        <f t="shared" si="273"/>
        <v>plays</v>
      </c>
      <c r="S3496">
        <f t="shared" si="274"/>
        <v>2016</v>
      </c>
    </row>
    <row r="3497" spans="1:19" ht="46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s="17">
        <f t="shared" si="270"/>
        <v>1.0686</v>
      </c>
      <c r="G3497" t="s">
        <v>8218</v>
      </c>
      <c r="H3497" t="s">
        <v>8228</v>
      </c>
      <c r="I3497" t="s">
        <v>8250</v>
      </c>
      <c r="J3497">
        <v>1414862280</v>
      </c>
      <c r="K3497" s="10">
        <v>1412360309</v>
      </c>
      <c r="L3497" s="15">
        <f t="shared" si="271"/>
        <v>41915.762835648144</v>
      </c>
      <c r="M3497" t="b">
        <v>0</v>
      </c>
      <c r="N3497">
        <v>72</v>
      </c>
      <c r="O3497" t="b">
        <v>1</v>
      </c>
      <c r="P3497" t="s">
        <v>8269</v>
      </c>
      <c r="Q3497" t="str">
        <f t="shared" si="272"/>
        <v>theater</v>
      </c>
      <c r="R3497" t="str">
        <f t="shared" si="273"/>
        <v>plays</v>
      </c>
      <c r="S3497">
        <f t="shared" si="274"/>
        <v>2014</v>
      </c>
    </row>
    <row r="3498" spans="1:19" ht="46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s="17">
        <f t="shared" si="270"/>
        <v>1.244</v>
      </c>
      <c r="G3498" t="s">
        <v>8218</v>
      </c>
      <c r="H3498" t="s">
        <v>8223</v>
      </c>
      <c r="I3498" t="s">
        <v>8245</v>
      </c>
      <c r="J3498">
        <v>1473625166</v>
      </c>
      <c r="K3498" s="10">
        <v>1470169166</v>
      </c>
      <c r="L3498" s="15">
        <f t="shared" si="271"/>
        <v>42584.846828703703</v>
      </c>
      <c r="M3498" t="b">
        <v>0</v>
      </c>
      <c r="N3498">
        <v>78</v>
      </c>
      <c r="O3498" t="b">
        <v>1</v>
      </c>
      <c r="P3498" t="s">
        <v>8269</v>
      </c>
      <c r="Q3498" t="str">
        <f t="shared" si="272"/>
        <v>theater</v>
      </c>
      <c r="R3498" t="str">
        <f t="shared" si="273"/>
        <v>plays</v>
      </c>
      <c r="S3498">
        <f t="shared" si="274"/>
        <v>2016</v>
      </c>
    </row>
    <row r="3499" spans="1:19" ht="46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s="17">
        <f t="shared" si="270"/>
        <v>1.0870406189555126</v>
      </c>
      <c r="G3499" t="s">
        <v>8218</v>
      </c>
      <c r="H3499" t="s">
        <v>8223</v>
      </c>
      <c r="I3499" t="s">
        <v>8245</v>
      </c>
      <c r="J3499">
        <v>1464904800</v>
      </c>
      <c r="K3499" s="10">
        <v>1463852904</v>
      </c>
      <c r="L3499" s="15">
        <f t="shared" si="271"/>
        <v>42511.741944444446</v>
      </c>
      <c r="M3499" t="b">
        <v>0</v>
      </c>
      <c r="N3499">
        <v>49</v>
      </c>
      <c r="O3499" t="b">
        <v>1</v>
      </c>
      <c r="P3499" t="s">
        <v>8269</v>
      </c>
      <c r="Q3499" t="str">
        <f t="shared" si="272"/>
        <v>theater</v>
      </c>
      <c r="R3499" t="str">
        <f t="shared" si="273"/>
        <v>plays</v>
      </c>
      <c r="S3499">
        <f t="shared" si="274"/>
        <v>2016</v>
      </c>
    </row>
    <row r="3500" spans="1:19" ht="46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s="17">
        <f t="shared" si="270"/>
        <v>1.0242424242424242</v>
      </c>
      <c r="G3500" t="s">
        <v>8218</v>
      </c>
      <c r="H3500" t="s">
        <v>8228</v>
      </c>
      <c r="I3500" t="s">
        <v>8250</v>
      </c>
      <c r="J3500">
        <v>1464471840</v>
      </c>
      <c r="K3500" s="10">
        <v>1459309704</v>
      </c>
      <c r="L3500" s="15">
        <f t="shared" si="271"/>
        <v>42459.15861111111</v>
      </c>
      <c r="M3500" t="b">
        <v>0</v>
      </c>
      <c r="N3500">
        <v>42</v>
      </c>
      <c r="O3500" t="b">
        <v>1</v>
      </c>
      <c r="P3500" t="s">
        <v>8269</v>
      </c>
      <c r="Q3500" t="str">
        <f t="shared" si="272"/>
        <v>theater</v>
      </c>
      <c r="R3500" t="str">
        <f t="shared" si="273"/>
        <v>plays</v>
      </c>
      <c r="S3500">
        <f t="shared" si="274"/>
        <v>2016</v>
      </c>
    </row>
    <row r="3501" spans="1:19" ht="46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s="17">
        <f t="shared" si="270"/>
        <v>1.0549999999999999</v>
      </c>
      <c r="G3501" t="s">
        <v>8218</v>
      </c>
      <c r="H3501" t="s">
        <v>8223</v>
      </c>
      <c r="I3501" t="s">
        <v>8245</v>
      </c>
      <c r="J3501">
        <v>1435733940</v>
      </c>
      <c r="K3501" s="10">
        <v>1431046325</v>
      </c>
      <c r="L3501" s="15">
        <f t="shared" si="271"/>
        <v>42132.036168981482</v>
      </c>
      <c r="M3501" t="b">
        <v>0</v>
      </c>
      <c r="N3501">
        <v>35</v>
      </c>
      <c r="O3501" t="b">
        <v>1</v>
      </c>
      <c r="P3501" t="s">
        <v>8269</v>
      </c>
      <c r="Q3501" t="str">
        <f t="shared" si="272"/>
        <v>theater</v>
      </c>
      <c r="R3501" t="str">
        <f t="shared" si="273"/>
        <v>plays</v>
      </c>
      <c r="S3501">
        <f t="shared" si="274"/>
        <v>2015</v>
      </c>
    </row>
    <row r="3502" spans="1:19" ht="46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s="17">
        <f t="shared" si="270"/>
        <v>1.0629999999999999</v>
      </c>
      <c r="G3502" t="s">
        <v>8218</v>
      </c>
      <c r="H3502" t="s">
        <v>8223</v>
      </c>
      <c r="I3502" t="s">
        <v>8245</v>
      </c>
      <c r="J3502">
        <v>1457326740</v>
      </c>
      <c r="K3502" s="10">
        <v>1455919438</v>
      </c>
      <c r="L3502" s="15">
        <f t="shared" si="271"/>
        <v>42419.919421296298</v>
      </c>
      <c r="M3502" t="b">
        <v>0</v>
      </c>
      <c r="N3502">
        <v>42</v>
      </c>
      <c r="O3502" t="b">
        <v>1</v>
      </c>
      <c r="P3502" t="s">
        <v>8269</v>
      </c>
      <c r="Q3502" t="str">
        <f t="shared" si="272"/>
        <v>theater</v>
      </c>
      <c r="R3502" t="str">
        <f t="shared" si="273"/>
        <v>plays</v>
      </c>
      <c r="S3502">
        <f t="shared" si="274"/>
        <v>2016</v>
      </c>
    </row>
    <row r="3503" spans="1:19" ht="46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s="17">
        <f t="shared" si="270"/>
        <v>1.0066666666666666</v>
      </c>
      <c r="G3503" t="s">
        <v>8218</v>
      </c>
      <c r="H3503" t="s">
        <v>8224</v>
      </c>
      <c r="I3503" t="s">
        <v>8246</v>
      </c>
      <c r="J3503">
        <v>1441995595</v>
      </c>
      <c r="K3503" s="10">
        <v>1439835595</v>
      </c>
      <c r="L3503" s="15">
        <f t="shared" si="271"/>
        <v>42233.763831018514</v>
      </c>
      <c r="M3503" t="b">
        <v>0</v>
      </c>
      <c r="N3503">
        <v>42</v>
      </c>
      <c r="O3503" t="b">
        <v>1</v>
      </c>
      <c r="P3503" t="s">
        <v>8269</v>
      </c>
      <c r="Q3503" t="str">
        <f t="shared" si="272"/>
        <v>theater</v>
      </c>
      <c r="R3503" t="str">
        <f t="shared" si="273"/>
        <v>plays</v>
      </c>
      <c r="S3503">
        <f t="shared" si="274"/>
        <v>2015</v>
      </c>
    </row>
    <row r="3504" spans="1:19" ht="46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s="17">
        <f t="shared" si="270"/>
        <v>1.054</v>
      </c>
      <c r="G3504" t="s">
        <v>8218</v>
      </c>
      <c r="H3504" t="s">
        <v>8223</v>
      </c>
      <c r="I3504" t="s">
        <v>8245</v>
      </c>
      <c r="J3504">
        <v>1458100740</v>
      </c>
      <c r="K3504" s="10">
        <v>1456862924</v>
      </c>
      <c r="L3504" s="15">
        <f t="shared" si="271"/>
        <v>42430.839398148149</v>
      </c>
      <c r="M3504" t="b">
        <v>0</v>
      </c>
      <c r="N3504">
        <v>31</v>
      </c>
      <c r="O3504" t="b">
        <v>1</v>
      </c>
      <c r="P3504" t="s">
        <v>8269</v>
      </c>
      <c r="Q3504" t="str">
        <f t="shared" si="272"/>
        <v>theater</v>
      </c>
      <c r="R3504" t="str">
        <f t="shared" si="273"/>
        <v>plays</v>
      </c>
      <c r="S3504">
        <f t="shared" si="274"/>
        <v>2016</v>
      </c>
    </row>
    <row r="3505" spans="1:19" ht="46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s="17">
        <f t="shared" si="270"/>
        <v>1.0755999999999999</v>
      </c>
      <c r="G3505" t="s">
        <v>8218</v>
      </c>
      <c r="H3505" t="s">
        <v>8224</v>
      </c>
      <c r="I3505" t="s">
        <v>8246</v>
      </c>
      <c r="J3505">
        <v>1469359728</v>
      </c>
      <c r="K3505" s="10">
        <v>1466767728</v>
      </c>
      <c r="L3505" s="15">
        <f t="shared" si="271"/>
        <v>42545.478333333333</v>
      </c>
      <c r="M3505" t="b">
        <v>0</v>
      </c>
      <c r="N3505">
        <v>38</v>
      </c>
      <c r="O3505" t="b">
        <v>1</v>
      </c>
      <c r="P3505" t="s">
        <v>8269</v>
      </c>
      <c r="Q3505" t="str">
        <f t="shared" si="272"/>
        <v>theater</v>
      </c>
      <c r="R3505" t="str">
        <f t="shared" si="273"/>
        <v>plays</v>
      </c>
      <c r="S3505">
        <f t="shared" si="274"/>
        <v>2016</v>
      </c>
    </row>
    <row r="3506" spans="1:19" ht="46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s="17">
        <f t="shared" si="270"/>
        <v>1</v>
      </c>
      <c r="G3506" t="s">
        <v>8218</v>
      </c>
      <c r="H3506" t="s">
        <v>8223</v>
      </c>
      <c r="I3506" t="s">
        <v>8245</v>
      </c>
      <c r="J3506">
        <v>1447959491</v>
      </c>
      <c r="K3506" s="10">
        <v>1445363891</v>
      </c>
      <c r="L3506" s="15">
        <f t="shared" si="271"/>
        <v>42297.748738425929</v>
      </c>
      <c r="M3506" t="b">
        <v>0</v>
      </c>
      <c r="N3506">
        <v>8</v>
      </c>
      <c r="O3506" t="b">
        <v>1</v>
      </c>
      <c r="P3506" t="s">
        <v>8269</v>
      </c>
      <c r="Q3506" t="str">
        <f t="shared" si="272"/>
        <v>theater</v>
      </c>
      <c r="R3506" t="str">
        <f t="shared" si="273"/>
        <v>plays</v>
      </c>
      <c r="S3506">
        <f t="shared" si="274"/>
        <v>2015</v>
      </c>
    </row>
    <row r="3507" spans="1:19" ht="9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s="17">
        <f t="shared" si="270"/>
        <v>1.0376000000000001</v>
      </c>
      <c r="G3507" t="s">
        <v>8218</v>
      </c>
      <c r="H3507" t="s">
        <v>8223</v>
      </c>
      <c r="I3507" t="s">
        <v>8245</v>
      </c>
      <c r="J3507">
        <v>1399953600</v>
      </c>
      <c r="K3507" s="10">
        <v>1398983245</v>
      </c>
      <c r="L3507" s="15">
        <f t="shared" si="271"/>
        <v>41760.935706018521</v>
      </c>
      <c r="M3507" t="b">
        <v>0</v>
      </c>
      <c r="N3507">
        <v>39</v>
      </c>
      <c r="O3507" t="b">
        <v>1</v>
      </c>
      <c r="P3507" t="s">
        <v>8269</v>
      </c>
      <c r="Q3507" t="str">
        <f t="shared" si="272"/>
        <v>theater</v>
      </c>
      <c r="R3507" t="str">
        <f t="shared" si="273"/>
        <v>plays</v>
      </c>
      <c r="S3507">
        <f t="shared" si="274"/>
        <v>2014</v>
      </c>
    </row>
    <row r="3508" spans="1:19" ht="46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s="17">
        <f t="shared" si="270"/>
        <v>1.0149999999999999</v>
      </c>
      <c r="G3508" t="s">
        <v>8218</v>
      </c>
      <c r="H3508" t="s">
        <v>8223</v>
      </c>
      <c r="I3508" t="s">
        <v>8245</v>
      </c>
      <c r="J3508">
        <v>1408815440</v>
      </c>
      <c r="K3508" s="10">
        <v>1404927440</v>
      </c>
      <c r="L3508" s="15">
        <f t="shared" si="271"/>
        <v>41829.734259259261</v>
      </c>
      <c r="M3508" t="b">
        <v>0</v>
      </c>
      <c r="N3508">
        <v>29</v>
      </c>
      <c r="O3508" t="b">
        <v>1</v>
      </c>
      <c r="P3508" t="s">
        <v>8269</v>
      </c>
      <c r="Q3508" t="str">
        <f t="shared" si="272"/>
        <v>theater</v>
      </c>
      <c r="R3508" t="str">
        <f t="shared" si="273"/>
        <v>plays</v>
      </c>
      <c r="S3508">
        <f t="shared" si="274"/>
        <v>2014</v>
      </c>
    </row>
    <row r="3509" spans="1:19" ht="3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s="17">
        <f t="shared" si="270"/>
        <v>1.044</v>
      </c>
      <c r="G3509" t="s">
        <v>8218</v>
      </c>
      <c r="H3509" t="s">
        <v>8223</v>
      </c>
      <c r="I3509" t="s">
        <v>8245</v>
      </c>
      <c r="J3509">
        <v>1464732537</v>
      </c>
      <c r="K3509" s="10">
        <v>1462140537</v>
      </c>
      <c r="L3509" s="15">
        <f t="shared" si="271"/>
        <v>42491.92288194444</v>
      </c>
      <c r="M3509" t="b">
        <v>0</v>
      </c>
      <c r="N3509">
        <v>72</v>
      </c>
      <c r="O3509" t="b">
        <v>1</v>
      </c>
      <c r="P3509" t="s">
        <v>8269</v>
      </c>
      <c r="Q3509" t="str">
        <f t="shared" si="272"/>
        <v>theater</v>
      </c>
      <c r="R3509" t="str">
        <f t="shared" si="273"/>
        <v>plays</v>
      </c>
      <c r="S3509">
        <f t="shared" si="274"/>
        <v>2016</v>
      </c>
    </row>
    <row r="3510" spans="1:19" ht="46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s="17">
        <f t="shared" si="270"/>
        <v>1.8</v>
      </c>
      <c r="G3510" t="s">
        <v>8218</v>
      </c>
      <c r="H3510" t="s">
        <v>8224</v>
      </c>
      <c r="I3510" t="s">
        <v>8246</v>
      </c>
      <c r="J3510">
        <v>1462914000</v>
      </c>
      <c r="K3510" s="10">
        <v>1460914253</v>
      </c>
      <c r="L3510" s="15">
        <f t="shared" si="271"/>
        <v>42477.729780092588</v>
      </c>
      <c r="M3510" t="b">
        <v>0</v>
      </c>
      <c r="N3510">
        <v>15</v>
      </c>
      <c r="O3510" t="b">
        <v>1</v>
      </c>
      <c r="P3510" t="s">
        <v>8269</v>
      </c>
      <c r="Q3510" t="str">
        <f t="shared" si="272"/>
        <v>theater</v>
      </c>
      <c r="R3510" t="str">
        <f t="shared" si="273"/>
        <v>plays</v>
      </c>
      <c r="S3510">
        <f t="shared" si="274"/>
        <v>2016</v>
      </c>
    </row>
    <row r="3511" spans="1:19" ht="46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s="17">
        <f t="shared" si="270"/>
        <v>1.0633333333333332</v>
      </c>
      <c r="G3511" t="s">
        <v>8218</v>
      </c>
      <c r="H3511" t="s">
        <v>8223</v>
      </c>
      <c r="I3511" t="s">
        <v>8245</v>
      </c>
      <c r="J3511">
        <v>1416545700</v>
      </c>
      <c r="K3511" s="10">
        <v>1415392666</v>
      </c>
      <c r="L3511" s="15">
        <f t="shared" si="271"/>
        <v>41950.859560185185</v>
      </c>
      <c r="M3511" t="b">
        <v>0</v>
      </c>
      <c r="N3511">
        <v>33</v>
      </c>
      <c r="O3511" t="b">
        <v>1</v>
      </c>
      <c r="P3511" t="s">
        <v>8269</v>
      </c>
      <c r="Q3511" t="str">
        <f t="shared" si="272"/>
        <v>theater</v>
      </c>
      <c r="R3511" t="str">
        <f t="shared" si="273"/>
        <v>plays</v>
      </c>
      <c r="S3511">
        <f t="shared" si="274"/>
        <v>2014</v>
      </c>
    </row>
    <row r="3512" spans="1:19" ht="46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s="17">
        <f t="shared" si="270"/>
        <v>1.0055555555555555</v>
      </c>
      <c r="G3512" t="s">
        <v>8218</v>
      </c>
      <c r="H3512" t="s">
        <v>8223</v>
      </c>
      <c r="I3512" t="s">
        <v>8245</v>
      </c>
      <c r="J3512">
        <v>1404312846</v>
      </c>
      <c r="K3512" s="10">
        <v>1402584846</v>
      </c>
      <c r="L3512" s="15">
        <f t="shared" si="271"/>
        <v>41802.62090277778</v>
      </c>
      <c r="M3512" t="b">
        <v>0</v>
      </c>
      <c r="N3512">
        <v>15</v>
      </c>
      <c r="O3512" t="b">
        <v>1</v>
      </c>
      <c r="P3512" t="s">
        <v>8269</v>
      </c>
      <c r="Q3512" t="str">
        <f t="shared" si="272"/>
        <v>theater</v>
      </c>
      <c r="R3512" t="str">
        <f t="shared" si="273"/>
        <v>plays</v>
      </c>
      <c r="S3512">
        <f t="shared" si="274"/>
        <v>2014</v>
      </c>
    </row>
    <row r="3513" spans="1:19" ht="46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s="17">
        <f t="shared" si="270"/>
        <v>1.012</v>
      </c>
      <c r="G3513" t="s">
        <v>8218</v>
      </c>
      <c r="H3513" t="s">
        <v>8224</v>
      </c>
      <c r="I3513" t="s">
        <v>8246</v>
      </c>
      <c r="J3513">
        <v>1415385000</v>
      </c>
      <c r="K3513" s="10">
        <v>1413406695</v>
      </c>
      <c r="L3513" s="15">
        <f t="shared" si="271"/>
        <v>41927.873784722222</v>
      </c>
      <c r="M3513" t="b">
        <v>0</v>
      </c>
      <c r="N3513">
        <v>19</v>
      </c>
      <c r="O3513" t="b">
        <v>1</v>
      </c>
      <c r="P3513" t="s">
        <v>8269</v>
      </c>
      <c r="Q3513" t="str">
        <f t="shared" si="272"/>
        <v>theater</v>
      </c>
      <c r="R3513" t="str">
        <f t="shared" si="273"/>
        <v>plays</v>
      </c>
      <c r="S3513">
        <f t="shared" si="274"/>
        <v>2014</v>
      </c>
    </row>
    <row r="3514" spans="1:19" ht="46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s="17">
        <f t="shared" si="270"/>
        <v>1</v>
      </c>
      <c r="G3514" t="s">
        <v>8218</v>
      </c>
      <c r="H3514" t="s">
        <v>8224</v>
      </c>
      <c r="I3514" t="s">
        <v>8246</v>
      </c>
      <c r="J3514">
        <v>1429789992</v>
      </c>
      <c r="K3514" s="10">
        <v>1424609592</v>
      </c>
      <c r="L3514" s="15">
        <f t="shared" si="271"/>
        <v>42057.536944444444</v>
      </c>
      <c r="M3514" t="b">
        <v>0</v>
      </c>
      <c r="N3514">
        <v>17</v>
      </c>
      <c r="O3514" t="b">
        <v>1</v>
      </c>
      <c r="P3514" t="s">
        <v>8269</v>
      </c>
      <c r="Q3514" t="str">
        <f t="shared" si="272"/>
        <v>theater</v>
      </c>
      <c r="R3514" t="str">
        <f t="shared" si="273"/>
        <v>plays</v>
      </c>
      <c r="S3514">
        <f t="shared" si="274"/>
        <v>2015</v>
      </c>
    </row>
    <row r="3515" spans="1:19" ht="46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s="17">
        <f t="shared" si="270"/>
        <v>1.1839285714285714</v>
      </c>
      <c r="G3515" t="s">
        <v>8218</v>
      </c>
      <c r="H3515" t="s">
        <v>8223</v>
      </c>
      <c r="I3515" t="s">
        <v>8245</v>
      </c>
      <c r="J3515">
        <v>1401857940</v>
      </c>
      <c r="K3515" s="10">
        <v>1400725112</v>
      </c>
      <c r="L3515" s="15">
        <f t="shared" si="271"/>
        <v>41781.096203703702</v>
      </c>
      <c r="M3515" t="b">
        <v>0</v>
      </c>
      <c r="N3515">
        <v>44</v>
      </c>
      <c r="O3515" t="b">
        <v>1</v>
      </c>
      <c r="P3515" t="s">
        <v>8269</v>
      </c>
      <c r="Q3515" t="str">
        <f t="shared" si="272"/>
        <v>theater</v>
      </c>
      <c r="R3515" t="str">
        <f t="shared" si="273"/>
        <v>plays</v>
      </c>
      <c r="S3515">
        <f t="shared" si="274"/>
        <v>2014</v>
      </c>
    </row>
    <row r="3516" spans="1:19" ht="46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s="17">
        <f t="shared" si="270"/>
        <v>1.1000000000000001</v>
      </c>
      <c r="G3516" t="s">
        <v>8218</v>
      </c>
      <c r="H3516" t="s">
        <v>8223</v>
      </c>
      <c r="I3516" t="s">
        <v>8245</v>
      </c>
      <c r="J3516">
        <v>1422853140</v>
      </c>
      <c r="K3516" s="10">
        <v>1421439552</v>
      </c>
      <c r="L3516" s="15">
        <f t="shared" si="271"/>
        <v>42020.846666666665</v>
      </c>
      <c r="M3516" t="b">
        <v>0</v>
      </c>
      <c r="N3516">
        <v>10</v>
      </c>
      <c r="O3516" t="b">
        <v>1</v>
      </c>
      <c r="P3516" t="s">
        <v>8269</v>
      </c>
      <c r="Q3516" t="str">
        <f t="shared" si="272"/>
        <v>theater</v>
      </c>
      <c r="R3516" t="str">
        <f t="shared" si="273"/>
        <v>plays</v>
      </c>
      <c r="S3516">
        <f t="shared" si="274"/>
        <v>2015</v>
      </c>
    </row>
    <row r="3517" spans="1:19" ht="46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s="17">
        <f t="shared" si="270"/>
        <v>1.0266666666666666</v>
      </c>
      <c r="G3517" t="s">
        <v>8218</v>
      </c>
      <c r="H3517" t="s">
        <v>8223</v>
      </c>
      <c r="I3517" t="s">
        <v>8245</v>
      </c>
      <c r="J3517">
        <v>1433097171</v>
      </c>
      <c r="K3517" s="10">
        <v>1430505171</v>
      </c>
      <c r="L3517" s="15">
        <f t="shared" si="271"/>
        <v>42125.772812499999</v>
      </c>
      <c r="M3517" t="b">
        <v>0</v>
      </c>
      <c r="N3517">
        <v>46</v>
      </c>
      <c r="O3517" t="b">
        <v>1</v>
      </c>
      <c r="P3517" t="s">
        <v>8269</v>
      </c>
      <c r="Q3517" t="str">
        <f t="shared" si="272"/>
        <v>theater</v>
      </c>
      <c r="R3517" t="str">
        <f t="shared" si="273"/>
        <v>plays</v>
      </c>
      <c r="S3517">
        <f t="shared" si="274"/>
        <v>2015</v>
      </c>
    </row>
    <row r="3518" spans="1:19" ht="46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s="17">
        <f t="shared" si="270"/>
        <v>1</v>
      </c>
      <c r="G3518" t="s">
        <v>8218</v>
      </c>
      <c r="H3518" t="s">
        <v>8223</v>
      </c>
      <c r="I3518" t="s">
        <v>8245</v>
      </c>
      <c r="J3518">
        <v>1410145200</v>
      </c>
      <c r="K3518" s="10">
        <v>1407197670</v>
      </c>
      <c r="L3518" s="15">
        <f t="shared" si="271"/>
        <v>41856.010069444441</v>
      </c>
      <c r="M3518" t="b">
        <v>0</v>
      </c>
      <c r="N3518">
        <v>11</v>
      </c>
      <c r="O3518" t="b">
        <v>1</v>
      </c>
      <c r="P3518" t="s">
        <v>8269</v>
      </c>
      <c r="Q3518" t="str">
        <f t="shared" si="272"/>
        <v>theater</v>
      </c>
      <c r="R3518" t="str">
        <f t="shared" si="273"/>
        <v>plays</v>
      </c>
      <c r="S3518">
        <f t="shared" si="274"/>
        <v>2014</v>
      </c>
    </row>
    <row r="3519" spans="1:19" ht="46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s="17">
        <f t="shared" si="270"/>
        <v>1</v>
      </c>
      <c r="G3519" t="s">
        <v>8218</v>
      </c>
      <c r="H3519" t="s">
        <v>8224</v>
      </c>
      <c r="I3519" t="s">
        <v>8246</v>
      </c>
      <c r="J3519">
        <v>1404471600</v>
      </c>
      <c r="K3519" s="10">
        <v>1401910634</v>
      </c>
      <c r="L3519" s="15">
        <f t="shared" si="271"/>
        <v>41794.817523148144</v>
      </c>
      <c r="M3519" t="b">
        <v>0</v>
      </c>
      <c r="N3519">
        <v>13</v>
      </c>
      <c r="O3519" t="b">
        <v>1</v>
      </c>
      <c r="P3519" t="s">
        <v>8269</v>
      </c>
      <c r="Q3519" t="str">
        <f t="shared" si="272"/>
        <v>theater</v>
      </c>
      <c r="R3519" t="str">
        <f t="shared" si="273"/>
        <v>plays</v>
      </c>
      <c r="S3519">
        <f t="shared" si="274"/>
        <v>2014</v>
      </c>
    </row>
    <row r="3520" spans="1:19" ht="46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s="17">
        <f t="shared" si="270"/>
        <v>1.10046</v>
      </c>
      <c r="G3520" t="s">
        <v>8218</v>
      </c>
      <c r="H3520" t="s">
        <v>8223</v>
      </c>
      <c r="I3520" t="s">
        <v>8245</v>
      </c>
      <c r="J3520">
        <v>1412259660</v>
      </c>
      <c r="K3520" s="10">
        <v>1410461299</v>
      </c>
      <c r="L3520" s="15">
        <f t="shared" si="271"/>
        <v>41893.783553240741</v>
      </c>
      <c r="M3520" t="b">
        <v>0</v>
      </c>
      <c r="N3520">
        <v>33</v>
      </c>
      <c r="O3520" t="b">
        <v>1</v>
      </c>
      <c r="P3520" t="s">
        <v>8269</v>
      </c>
      <c r="Q3520" t="str">
        <f t="shared" si="272"/>
        <v>theater</v>
      </c>
      <c r="R3520" t="str">
        <f t="shared" si="273"/>
        <v>plays</v>
      </c>
      <c r="S3520">
        <f t="shared" si="274"/>
        <v>2014</v>
      </c>
    </row>
    <row r="3521" spans="1:19" ht="46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s="17">
        <f t="shared" si="270"/>
        <v>1.0135000000000001</v>
      </c>
      <c r="G3521" t="s">
        <v>8218</v>
      </c>
      <c r="H3521" t="s">
        <v>8224</v>
      </c>
      <c r="I3521" t="s">
        <v>8246</v>
      </c>
      <c r="J3521">
        <v>1425478950</v>
      </c>
      <c r="K3521" s="10">
        <v>1422886950</v>
      </c>
      <c r="L3521" s="15">
        <f t="shared" si="271"/>
        <v>42037.598958333328</v>
      </c>
      <c r="M3521" t="b">
        <v>0</v>
      </c>
      <c r="N3521">
        <v>28</v>
      </c>
      <c r="O3521" t="b">
        <v>1</v>
      </c>
      <c r="P3521" t="s">
        <v>8269</v>
      </c>
      <c r="Q3521" t="str">
        <f t="shared" si="272"/>
        <v>theater</v>
      </c>
      <c r="R3521" t="str">
        <f t="shared" si="273"/>
        <v>plays</v>
      </c>
      <c r="S3521">
        <f t="shared" si="274"/>
        <v>2015</v>
      </c>
    </row>
    <row r="3522" spans="1:19" ht="3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s="17">
        <f t="shared" si="270"/>
        <v>1.0075000000000001</v>
      </c>
      <c r="G3522" t="s">
        <v>8218</v>
      </c>
      <c r="H3522" t="s">
        <v>8224</v>
      </c>
      <c r="I3522" t="s">
        <v>8246</v>
      </c>
      <c r="J3522">
        <v>1441547220</v>
      </c>
      <c r="K3522" s="10">
        <v>1439322412</v>
      </c>
      <c r="L3522" s="15">
        <f t="shared" si="271"/>
        <v>42227.824212962965</v>
      </c>
      <c r="M3522" t="b">
        <v>0</v>
      </c>
      <c r="N3522">
        <v>21</v>
      </c>
      <c r="O3522" t="b">
        <v>1</v>
      </c>
      <c r="P3522" t="s">
        <v>8269</v>
      </c>
      <c r="Q3522" t="str">
        <f t="shared" si="272"/>
        <v>theater</v>
      </c>
      <c r="R3522" t="str">
        <f t="shared" si="273"/>
        <v>plays</v>
      </c>
      <c r="S3522">
        <f t="shared" si="274"/>
        <v>2015</v>
      </c>
    </row>
    <row r="3523" spans="1:19" ht="46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s="17">
        <f t="shared" ref="F3523:F3586" si="275">E3523/D3523</f>
        <v>1.6942857142857144</v>
      </c>
      <c r="G3523" t="s">
        <v>8218</v>
      </c>
      <c r="H3523" t="s">
        <v>8223</v>
      </c>
      <c r="I3523" t="s">
        <v>8245</v>
      </c>
      <c r="J3523">
        <v>1411980020</v>
      </c>
      <c r="K3523" s="10">
        <v>1409388020</v>
      </c>
      <c r="L3523" s="15">
        <f t="shared" ref="L3523:L3586" si="276">(K3523/86400)+ DATE(1970,1,1)</f>
        <v>41881.361342592594</v>
      </c>
      <c r="M3523" t="b">
        <v>0</v>
      </c>
      <c r="N3523">
        <v>13</v>
      </c>
      <c r="O3523" t="b">
        <v>1</v>
      </c>
      <c r="P3523" t="s">
        <v>8269</v>
      </c>
      <c r="Q3523" t="str">
        <f t="shared" ref="Q3523:Q3586" si="277">LEFT(P3523, SEARCH("/",P3523)-1)</f>
        <v>theater</v>
      </c>
      <c r="R3523" t="str">
        <f t="shared" ref="R3523:R3586" si="278">RIGHT(P3523,LEN(P3523)-FIND("/",P3523))</f>
        <v>plays</v>
      </c>
      <c r="S3523">
        <f t="shared" ref="S3523:S3586" si="279">YEAR(L3523)</f>
        <v>2014</v>
      </c>
    </row>
    <row r="3524" spans="1:19" ht="46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s="17">
        <f t="shared" si="275"/>
        <v>1</v>
      </c>
      <c r="G3524" t="s">
        <v>8218</v>
      </c>
      <c r="H3524" t="s">
        <v>8224</v>
      </c>
      <c r="I3524" t="s">
        <v>8246</v>
      </c>
      <c r="J3524">
        <v>1442311560</v>
      </c>
      <c r="K3524" s="10">
        <v>1439924246</v>
      </c>
      <c r="L3524" s="15">
        <f t="shared" si="276"/>
        <v>42234.789884259255</v>
      </c>
      <c r="M3524" t="b">
        <v>0</v>
      </c>
      <c r="N3524">
        <v>34</v>
      </c>
      <c r="O3524" t="b">
        <v>1</v>
      </c>
      <c r="P3524" t="s">
        <v>8269</v>
      </c>
      <c r="Q3524" t="str">
        <f t="shared" si="277"/>
        <v>theater</v>
      </c>
      <c r="R3524" t="str">
        <f t="shared" si="278"/>
        <v>plays</v>
      </c>
      <c r="S3524">
        <f t="shared" si="279"/>
        <v>2015</v>
      </c>
    </row>
    <row r="3525" spans="1:19" ht="46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s="17">
        <f t="shared" si="275"/>
        <v>1.1365000000000001</v>
      </c>
      <c r="G3525" t="s">
        <v>8218</v>
      </c>
      <c r="H3525" t="s">
        <v>8224</v>
      </c>
      <c r="I3525" t="s">
        <v>8246</v>
      </c>
      <c r="J3525">
        <v>1474844400</v>
      </c>
      <c r="K3525" s="10">
        <v>1469871148</v>
      </c>
      <c r="L3525" s="15">
        <f t="shared" si="276"/>
        <v>42581.397546296299</v>
      </c>
      <c r="M3525" t="b">
        <v>0</v>
      </c>
      <c r="N3525">
        <v>80</v>
      </c>
      <c r="O3525" t="b">
        <v>1</v>
      </c>
      <c r="P3525" t="s">
        <v>8269</v>
      </c>
      <c r="Q3525" t="str">
        <f t="shared" si="277"/>
        <v>theater</v>
      </c>
      <c r="R3525" t="str">
        <f t="shared" si="278"/>
        <v>plays</v>
      </c>
      <c r="S3525">
        <f t="shared" si="279"/>
        <v>2016</v>
      </c>
    </row>
    <row r="3526" spans="1:19" ht="46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s="17">
        <f t="shared" si="275"/>
        <v>1.0156000000000001</v>
      </c>
      <c r="G3526" t="s">
        <v>8218</v>
      </c>
      <c r="H3526" t="s">
        <v>8223</v>
      </c>
      <c r="I3526" t="s">
        <v>8245</v>
      </c>
      <c r="J3526">
        <v>1410580800</v>
      </c>
      <c r="K3526" s="10">
        <v>1409336373</v>
      </c>
      <c r="L3526" s="15">
        <f t="shared" si="276"/>
        <v>41880.76357638889</v>
      </c>
      <c r="M3526" t="b">
        <v>0</v>
      </c>
      <c r="N3526">
        <v>74</v>
      </c>
      <c r="O3526" t="b">
        <v>1</v>
      </c>
      <c r="P3526" t="s">
        <v>8269</v>
      </c>
      <c r="Q3526" t="str">
        <f t="shared" si="277"/>
        <v>theater</v>
      </c>
      <c r="R3526" t="str">
        <f t="shared" si="278"/>
        <v>plays</v>
      </c>
      <c r="S3526">
        <f t="shared" si="279"/>
        <v>2014</v>
      </c>
    </row>
    <row r="3527" spans="1:19" ht="46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s="17">
        <f t="shared" si="275"/>
        <v>1.06</v>
      </c>
      <c r="G3527" t="s">
        <v>8218</v>
      </c>
      <c r="H3527" t="s">
        <v>8223</v>
      </c>
      <c r="I3527" t="s">
        <v>8245</v>
      </c>
      <c r="J3527">
        <v>1439136000</v>
      </c>
      <c r="K3527" s="10">
        <v>1438188106</v>
      </c>
      <c r="L3527" s="15">
        <f t="shared" si="276"/>
        <v>42214.6956712963</v>
      </c>
      <c r="M3527" t="b">
        <v>0</v>
      </c>
      <c r="N3527">
        <v>7</v>
      </c>
      <c r="O3527" t="b">
        <v>1</v>
      </c>
      <c r="P3527" t="s">
        <v>8269</v>
      </c>
      <c r="Q3527" t="str">
        <f t="shared" si="277"/>
        <v>theater</v>
      </c>
      <c r="R3527" t="str">
        <f t="shared" si="278"/>
        <v>plays</v>
      </c>
      <c r="S3527">
        <f t="shared" si="279"/>
        <v>2015</v>
      </c>
    </row>
    <row r="3528" spans="1:19" ht="46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s="17">
        <f t="shared" si="275"/>
        <v>1.02</v>
      </c>
      <c r="G3528" t="s">
        <v>8218</v>
      </c>
      <c r="H3528" t="s">
        <v>8223</v>
      </c>
      <c r="I3528" t="s">
        <v>8245</v>
      </c>
      <c r="J3528">
        <v>1461823140</v>
      </c>
      <c r="K3528" s="10">
        <v>1459411371</v>
      </c>
      <c r="L3528" s="15">
        <f t="shared" si="276"/>
        <v>42460.335312499999</v>
      </c>
      <c r="M3528" t="b">
        <v>0</v>
      </c>
      <c r="N3528">
        <v>34</v>
      </c>
      <c r="O3528" t="b">
        <v>1</v>
      </c>
      <c r="P3528" t="s">
        <v>8269</v>
      </c>
      <c r="Q3528" t="str">
        <f t="shared" si="277"/>
        <v>theater</v>
      </c>
      <c r="R3528" t="str">
        <f t="shared" si="278"/>
        <v>plays</v>
      </c>
      <c r="S3528">
        <f t="shared" si="279"/>
        <v>2016</v>
      </c>
    </row>
    <row r="3529" spans="1:19" ht="46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s="17">
        <f t="shared" si="275"/>
        <v>1.1691666666666667</v>
      </c>
      <c r="G3529" t="s">
        <v>8218</v>
      </c>
      <c r="H3529" t="s">
        <v>8223</v>
      </c>
      <c r="I3529" t="s">
        <v>8245</v>
      </c>
      <c r="J3529">
        <v>1436587140</v>
      </c>
      <c r="K3529" s="10">
        <v>1434069205</v>
      </c>
      <c r="L3529" s="15">
        <f t="shared" si="276"/>
        <v>42167.023206018523</v>
      </c>
      <c r="M3529" t="b">
        <v>0</v>
      </c>
      <c r="N3529">
        <v>86</v>
      </c>
      <c r="O3529" t="b">
        <v>1</v>
      </c>
      <c r="P3529" t="s">
        <v>8269</v>
      </c>
      <c r="Q3529" t="str">
        <f t="shared" si="277"/>
        <v>theater</v>
      </c>
      <c r="R3529" t="str">
        <f t="shared" si="278"/>
        <v>plays</v>
      </c>
      <c r="S3529">
        <f t="shared" si="279"/>
        <v>2015</v>
      </c>
    </row>
    <row r="3530" spans="1:19" ht="46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s="17">
        <f t="shared" si="275"/>
        <v>1.0115151515151515</v>
      </c>
      <c r="G3530" t="s">
        <v>8218</v>
      </c>
      <c r="H3530" t="s">
        <v>8224</v>
      </c>
      <c r="I3530" t="s">
        <v>8246</v>
      </c>
      <c r="J3530">
        <v>1484740918</v>
      </c>
      <c r="K3530" s="10">
        <v>1483012918</v>
      </c>
      <c r="L3530" s="15">
        <f t="shared" si="276"/>
        <v>42733.50136574074</v>
      </c>
      <c r="M3530" t="b">
        <v>0</v>
      </c>
      <c r="N3530">
        <v>37</v>
      </c>
      <c r="O3530" t="b">
        <v>1</v>
      </c>
      <c r="P3530" t="s">
        <v>8269</v>
      </c>
      <c r="Q3530" t="str">
        <f t="shared" si="277"/>
        <v>theater</v>
      </c>
      <c r="R3530" t="str">
        <f t="shared" si="278"/>
        <v>plays</v>
      </c>
      <c r="S3530">
        <f t="shared" si="279"/>
        <v>2016</v>
      </c>
    </row>
    <row r="3531" spans="1:19" ht="46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s="17">
        <f t="shared" si="275"/>
        <v>1.32</v>
      </c>
      <c r="G3531" t="s">
        <v>8218</v>
      </c>
      <c r="H3531" t="s">
        <v>8223</v>
      </c>
      <c r="I3531" t="s">
        <v>8245</v>
      </c>
      <c r="J3531">
        <v>1436749200</v>
      </c>
      <c r="K3531" s="10">
        <v>1434997018</v>
      </c>
      <c r="L3531" s="15">
        <f t="shared" si="276"/>
        <v>42177.761782407411</v>
      </c>
      <c r="M3531" t="b">
        <v>0</v>
      </c>
      <c r="N3531">
        <v>18</v>
      </c>
      <c r="O3531" t="b">
        <v>1</v>
      </c>
      <c r="P3531" t="s">
        <v>8269</v>
      </c>
      <c r="Q3531" t="str">
        <f t="shared" si="277"/>
        <v>theater</v>
      </c>
      <c r="R3531" t="str">
        <f t="shared" si="278"/>
        <v>plays</v>
      </c>
      <c r="S3531">
        <f t="shared" si="279"/>
        <v>2015</v>
      </c>
    </row>
    <row r="3532" spans="1:19" ht="46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s="17">
        <f t="shared" si="275"/>
        <v>1</v>
      </c>
      <c r="G3532" t="s">
        <v>8218</v>
      </c>
      <c r="H3532" t="s">
        <v>8224</v>
      </c>
      <c r="I3532" t="s">
        <v>8246</v>
      </c>
      <c r="J3532">
        <v>1460318400</v>
      </c>
      <c r="K3532" s="10">
        <v>1457881057</v>
      </c>
      <c r="L3532" s="15">
        <f t="shared" si="276"/>
        <v>42442.623344907406</v>
      </c>
      <c r="M3532" t="b">
        <v>0</v>
      </c>
      <c r="N3532">
        <v>22</v>
      </c>
      <c r="O3532" t="b">
        <v>1</v>
      </c>
      <c r="P3532" t="s">
        <v>8269</v>
      </c>
      <c r="Q3532" t="str">
        <f t="shared" si="277"/>
        <v>theater</v>
      </c>
      <c r="R3532" t="str">
        <f t="shared" si="278"/>
        <v>plays</v>
      </c>
      <c r="S3532">
        <f t="shared" si="279"/>
        <v>2016</v>
      </c>
    </row>
    <row r="3533" spans="1:19" ht="16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s="17">
        <f t="shared" si="275"/>
        <v>1.28</v>
      </c>
      <c r="G3533" t="s">
        <v>8218</v>
      </c>
      <c r="H3533" t="s">
        <v>8223</v>
      </c>
      <c r="I3533" t="s">
        <v>8245</v>
      </c>
      <c r="J3533">
        <v>1467301334</v>
      </c>
      <c r="K3533" s="10">
        <v>1464709334</v>
      </c>
      <c r="L3533" s="15">
        <f t="shared" si="276"/>
        <v>42521.654328703706</v>
      </c>
      <c r="M3533" t="b">
        <v>0</v>
      </c>
      <c r="N3533">
        <v>26</v>
      </c>
      <c r="O3533" t="b">
        <v>1</v>
      </c>
      <c r="P3533" t="s">
        <v>8269</v>
      </c>
      <c r="Q3533" t="str">
        <f t="shared" si="277"/>
        <v>theater</v>
      </c>
      <c r="R3533" t="str">
        <f t="shared" si="278"/>
        <v>plays</v>
      </c>
      <c r="S3533">
        <f t="shared" si="279"/>
        <v>2016</v>
      </c>
    </row>
    <row r="3534" spans="1:19" ht="46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s="17">
        <f t="shared" si="275"/>
        <v>1.1895833333333334</v>
      </c>
      <c r="G3534" t="s">
        <v>8218</v>
      </c>
      <c r="H3534" t="s">
        <v>8223</v>
      </c>
      <c r="I3534" t="s">
        <v>8245</v>
      </c>
      <c r="J3534">
        <v>1411012740</v>
      </c>
      <c r="K3534" s="10">
        <v>1409667827</v>
      </c>
      <c r="L3534" s="15">
        <f t="shared" si="276"/>
        <v>41884.599849537037</v>
      </c>
      <c r="M3534" t="b">
        <v>0</v>
      </c>
      <c r="N3534">
        <v>27</v>
      </c>
      <c r="O3534" t="b">
        <v>1</v>
      </c>
      <c r="P3534" t="s">
        <v>8269</v>
      </c>
      <c r="Q3534" t="str">
        <f t="shared" si="277"/>
        <v>theater</v>
      </c>
      <c r="R3534" t="str">
        <f t="shared" si="278"/>
        <v>plays</v>
      </c>
      <c r="S3534">
        <f t="shared" si="279"/>
        <v>2014</v>
      </c>
    </row>
    <row r="3535" spans="1:19" ht="46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s="17">
        <f t="shared" si="275"/>
        <v>1.262</v>
      </c>
      <c r="G3535" t="s">
        <v>8218</v>
      </c>
      <c r="H3535" t="s">
        <v>8223</v>
      </c>
      <c r="I3535" t="s">
        <v>8245</v>
      </c>
      <c r="J3535">
        <v>1447269367</v>
      </c>
      <c r="K3535" s="10">
        <v>1444673767</v>
      </c>
      <c r="L3535" s="15">
        <f t="shared" si="276"/>
        <v>42289.761192129634</v>
      </c>
      <c r="M3535" t="b">
        <v>0</v>
      </c>
      <c r="N3535">
        <v>8</v>
      </c>
      <c r="O3535" t="b">
        <v>1</v>
      </c>
      <c r="P3535" t="s">
        <v>8269</v>
      </c>
      <c r="Q3535" t="str">
        <f t="shared" si="277"/>
        <v>theater</v>
      </c>
      <c r="R3535" t="str">
        <f t="shared" si="278"/>
        <v>plays</v>
      </c>
      <c r="S3535">
        <f t="shared" si="279"/>
        <v>2015</v>
      </c>
    </row>
    <row r="3536" spans="1:19" ht="3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s="17">
        <f t="shared" si="275"/>
        <v>1.5620000000000001</v>
      </c>
      <c r="G3536" t="s">
        <v>8218</v>
      </c>
      <c r="H3536" t="s">
        <v>8223</v>
      </c>
      <c r="I3536" t="s">
        <v>8245</v>
      </c>
      <c r="J3536">
        <v>1443711623</v>
      </c>
      <c r="K3536" s="10">
        <v>1440687623</v>
      </c>
      <c r="L3536" s="15">
        <f t="shared" si="276"/>
        <v>42243.6252662037</v>
      </c>
      <c r="M3536" t="b">
        <v>0</v>
      </c>
      <c r="N3536">
        <v>204</v>
      </c>
      <c r="O3536" t="b">
        <v>1</v>
      </c>
      <c r="P3536" t="s">
        <v>8269</v>
      </c>
      <c r="Q3536" t="str">
        <f t="shared" si="277"/>
        <v>theater</v>
      </c>
      <c r="R3536" t="str">
        <f t="shared" si="278"/>
        <v>plays</v>
      </c>
      <c r="S3536">
        <f t="shared" si="279"/>
        <v>2015</v>
      </c>
    </row>
    <row r="3537" spans="1:19" ht="46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s="17">
        <f t="shared" si="275"/>
        <v>1.0315000000000001</v>
      </c>
      <c r="G3537" t="s">
        <v>8218</v>
      </c>
      <c r="H3537" t="s">
        <v>8224</v>
      </c>
      <c r="I3537" t="s">
        <v>8246</v>
      </c>
      <c r="J3537">
        <v>1443808800</v>
      </c>
      <c r="K3537" s="10">
        <v>1441120910</v>
      </c>
      <c r="L3537" s="15">
        <f t="shared" si="276"/>
        <v>42248.640162037038</v>
      </c>
      <c r="M3537" t="b">
        <v>0</v>
      </c>
      <c r="N3537">
        <v>46</v>
      </c>
      <c r="O3537" t="b">
        <v>1</v>
      </c>
      <c r="P3537" t="s">
        <v>8269</v>
      </c>
      <c r="Q3537" t="str">
        <f t="shared" si="277"/>
        <v>theater</v>
      </c>
      <c r="R3537" t="str">
        <f t="shared" si="278"/>
        <v>plays</v>
      </c>
      <c r="S3537">
        <f t="shared" si="279"/>
        <v>2015</v>
      </c>
    </row>
    <row r="3538" spans="1:19" ht="46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s="17">
        <f t="shared" si="275"/>
        <v>1.5333333333333334</v>
      </c>
      <c r="G3538" t="s">
        <v>8218</v>
      </c>
      <c r="H3538" t="s">
        <v>8224</v>
      </c>
      <c r="I3538" t="s">
        <v>8246</v>
      </c>
      <c r="J3538">
        <v>1450612740</v>
      </c>
      <c r="K3538" s="10">
        <v>1448040425</v>
      </c>
      <c r="L3538" s="15">
        <f t="shared" si="276"/>
        <v>42328.727141203708</v>
      </c>
      <c r="M3538" t="b">
        <v>0</v>
      </c>
      <c r="N3538">
        <v>17</v>
      </c>
      <c r="O3538" t="b">
        <v>1</v>
      </c>
      <c r="P3538" t="s">
        <v>8269</v>
      </c>
      <c r="Q3538" t="str">
        <f t="shared" si="277"/>
        <v>theater</v>
      </c>
      <c r="R3538" t="str">
        <f t="shared" si="278"/>
        <v>plays</v>
      </c>
      <c r="S3538">
        <f t="shared" si="279"/>
        <v>2015</v>
      </c>
    </row>
    <row r="3539" spans="1:19" ht="46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s="17">
        <f t="shared" si="275"/>
        <v>1.8044444444444445</v>
      </c>
      <c r="G3539" t="s">
        <v>8218</v>
      </c>
      <c r="H3539" t="s">
        <v>8228</v>
      </c>
      <c r="I3539" t="s">
        <v>8250</v>
      </c>
      <c r="J3539">
        <v>1416211140</v>
      </c>
      <c r="K3539" s="10">
        <v>1413016216</v>
      </c>
      <c r="L3539" s="15">
        <f t="shared" si="276"/>
        <v>41923.354351851856</v>
      </c>
      <c r="M3539" t="b">
        <v>0</v>
      </c>
      <c r="N3539">
        <v>28</v>
      </c>
      <c r="O3539" t="b">
        <v>1</v>
      </c>
      <c r="P3539" t="s">
        <v>8269</v>
      </c>
      <c r="Q3539" t="str">
        <f t="shared" si="277"/>
        <v>theater</v>
      </c>
      <c r="R3539" t="str">
        <f t="shared" si="278"/>
        <v>plays</v>
      </c>
      <c r="S3539">
        <f t="shared" si="279"/>
        <v>2014</v>
      </c>
    </row>
    <row r="3540" spans="1:19" ht="46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s="17">
        <f t="shared" si="275"/>
        <v>1.2845</v>
      </c>
      <c r="G3540" t="s">
        <v>8218</v>
      </c>
      <c r="H3540" t="s">
        <v>8224</v>
      </c>
      <c r="I3540" t="s">
        <v>8246</v>
      </c>
      <c r="J3540">
        <v>1471428340</v>
      </c>
      <c r="K3540" s="10">
        <v>1469009140</v>
      </c>
      <c r="L3540" s="15">
        <f t="shared" si="276"/>
        <v>42571.420601851853</v>
      </c>
      <c r="M3540" t="b">
        <v>0</v>
      </c>
      <c r="N3540">
        <v>83</v>
      </c>
      <c r="O3540" t="b">
        <v>1</v>
      </c>
      <c r="P3540" t="s">
        <v>8269</v>
      </c>
      <c r="Q3540" t="str">
        <f t="shared" si="277"/>
        <v>theater</v>
      </c>
      <c r="R3540" t="str">
        <f t="shared" si="278"/>
        <v>plays</v>
      </c>
      <c r="S3540">
        <f t="shared" si="279"/>
        <v>2016</v>
      </c>
    </row>
    <row r="3541" spans="1:19" ht="46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s="17">
        <f t="shared" si="275"/>
        <v>1.1966666666666668</v>
      </c>
      <c r="G3541" t="s">
        <v>8218</v>
      </c>
      <c r="H3541" t="s">
        <v>8223</v>
      </c>
      <c r="I3541" t="s">
        <v>8245</v>
      </c>
      <c r="J3541">
        <v>1473358122</v>
      </c>
      <c r="K3541" s="10">
        <v>1471543722</v>
      </c>
      <c r="L3541" s="15">
        <f t="shared" si="276"/>
        <v>42600.756041666667</v>
      </c>
      <c r="M3541" t="b">
        <v>0</v>
      </c>
      <c r="N3541">
        <v>13</v>
      </c>
      <c r="O3541" t="b">
        <v>1</v>
      </c>
      <c r="P3541" t="s">
        <v>8269</v>
      </c>
      <c r="Q3541" t="str">
        <f t="shared" si="277"/>
        <v>theater</v>
      </c>
      <c r="R3541" t="str">
        <f t="shared" si="278"/>
        <v>plays</v>
      </c>
      <c r="S3541">
        <f t="shared" si="279"/>
        <v>2016</v>
      </c>
    </row>
    <row r="3542" spans="1:19" ht="46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s="17">
        <f t="shared" si="275"/>
        <v>1.23</v>
      </c>
      <c r="G3542" t="s">
        <v>8218</v>
      </c>
      <c r="H3542" t="s">
        <v>8224</v>
      </c>
      <c r="I3542" t="s">
        <v>8246</v>
      </c>
      <c r="J3542">
        <v>1466899491</v>
      </c>
      <c r="K3542" s="10">
        <v>1464307491</v>
      </c>
      <c r="L3542" s="15">
        <f t="shared" si="276"/>
        <v>42517.003368055557</v>
      </c>
      <c r="M3542" t="b">
        <v>0</v>
      </c>
      <c r="N3542">
        <v>8</v>
      </c>
      <c r="O3542" t="b">
        <v>1</v>
      </c>
      <c r="P3542" t="s">
        <v>8269</v>
      </c>
      <c r="Q3542" t="str">
        <f t="shared" si="277"/>
        <v>theater</v>
      </c>
      <c r="R3542" t="str">
        <f t="shared" si="278"/>
        <v>plays</v>
      </c>
      <c r="S3542">
        <f t="shared" si="279"/>
        <v>2016</v>
      </c>
    </row>
    <row r="3543" spans="1:19" ht="46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s="17">
        <f t="shared" si="275"/>
        <v>1.05</v>
      </c>
      <c r="G3543" t="s">
        <v>8218</v>
      </c>
      <c r="H3543" t="s">
        <v>8224</v>
      </c>
      <c r="I3543" t="s">
        <v>8246</v>
      </c>
      <c r="J3543">
        <v>1441042275</v>
      </c>
      <c r="K3543" s="10">
        <v>1438882275</v>
      </c>
      <c r="L3543" s="15">
        <f t="shared" si="276"/>
        <v>42222.730034722219</v>
      </c>
      <c r="M3543" t="b">
        <v>0</v>
      </c>
      <c r="N3543">
        <v>32</v>
      </c>
      <c r="O3543" t="b">
        <v>1</v>
      </c>
      <c r="P3543" t="s">
        <v>8269</v>
      </c>
      <c r="Q3543" t="str">
        <f t="shared" si="277"/>
        <v>theater</v>
      </c>
      <c r="R3543" t="str">
        <f t="shared" si="278"/>
        <v>plays</v>
      </c>
      <c r="S3543">
        <f t="shared" si="279"/>
        <v>2015</v>
      </c>
    </row>
    <row r="3544" spans="1:19" ht="46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s="17">
        <f t="shared" si="275"/>
        <v>1.0223636363636364</v>
      </c>
      <c r="G3544" t="s">
        <v>8218</v>
      </c>
      <c r="H3544" t="s">
        <v>8223</v>
      </c>
      <c r="I3544" t="s">
        <v>8245</v>
      </c>
      <c r="J3544">
        <v>1410099822</v>
      </c>
      <c r="K3544" s="10">
        <v>1404915822</v>
      </c>
      <c r="L3544" s="15">
        <f t="shared" si="276"/>
        <v>41829.599791666667</v>
      </c>
      <c r="M3544" t="b">
        <v>0</v>
      </c>
      <c r="N3544">
        <v>85</v>
      </c>
      <c r="O3544" t="b">
        <v>1</v>
      </c>
      <c r="P3544" t="s">
        <v>8269</v>
      </c>
      <c r="Q3544" t="str">
        <f t="shared" si="277"/>
        <v>theater</v>
      </c>
      <c r="R3544" t="str">
        <f t="shared" si="278"/>
        <v>plays</v>
      </c>
      <c r="S3544">
        <f t="shared" si="279"/>
        <v>2014</v>
      </c>
    </row>
    <row r="3545" spans="1:19" ht="46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s="17">
        <f t="shared" si="275"/>
        <v>1.0466666666666666</v>
      </c>
      <c r="G3545" t="s">
        <v>8218</v>
      </c>
      <c r="H3545" t="s">
        <v>8235</v>
      </c>
      <c r="I3545" t="s">
        <v>8248</v>
      </c>
      <c r="J3545">
        <v>1435255659</v>
      </c>
      <c r="K3545" s="10">
        <v>1432663659</v>
      </c>
      <c r="L3545" s="15">
        <f t="shared" si="276"/>
        <v>42150.755312499998</v>
      </c>
      <c r="M3545" t="b">
        <v>0</v>
      </c>
      <c r="N3545">
        <v>29</v>
      </c>
      <c r="O3545" t="b">
        <v>1</v>
      </c>
      <c r="P3545" t="s">
        <v>8269</v>
      </c>
      <c r="Q3545" t="str">
        <f t="shared" si="277"/>
        <v>theater</v>
      </c>
      <c r="R3545" t="str">
        <f t="shared" si="278"/>
        <v>plays</v>
      </c>
      <c r="S3545">
        <f t="shared" si="279"/>
        <v>2015</v>
      </c>
    </row>
    <row r="3546" spans="1:19" ht="3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s="17">
        <f t="shared" si="275"/>
        <v>1</v>
      </c>
      <c r="G3546" t="s">
        <v>8218</v>
      </c>
      <c r="H3546" t="s">
        <v>8223</v>
      </c>
      <c r="I3546" t="s">
        <v>8245</v>
      </c>
      <c r="J3546">
        <v>1425758257</v>
      </c>
      <c r="K3546" s="10">
        <v>1423166257</v>
      </c>
      <c r="L3546" s="15">
        <f t="shared" si="276"/>
        <v>42040.831678240742</v>
      </c>
      <c r="M3546" t="b">
        <v>0</v>
      </c>
      <c r="N3546">
        <v>24</v>
      </c>
      <c r="O3546" t="b">
        <v>1</v>
      </c>
      <c r="P3546" t="s">
        <v>8269</v>
      </c>
      <c r="Q3546" t="str">
        <f t="shared" si="277"/>
        <v>theater</v>
      </c>
      <c r="R3546" t="str">
        <f t="shared" si="278"/>
        <v>plays</v>
      </c>
      <c r="S3546">
        <f t="shared" si="279"/>
        <v>2015</v>
      </c>
    </row>
    <row r="3547" spans="1:19" ht="46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s="17">
        <f t="shared" si="275"/>
        <v>1.004</v>
      </c>
      <c r="G3547" t="s">
        <v>8218</v>
      </c>
      <c r="H3547" t="s">
        <v>8223</v>
      </c>
      <c r="I3547" t="s">
        <v>8245</v>
      </c>
      <c r="J3547">
        <v>1428780159</v>
      </c>
      <c r="K3547" s="10">
        <v>1426188159</v>
      </c>
      <c r="L3547" s="15">
        <f t="shared" si="276"/>
        <v>42075.807395833333</v>
      </c>
      <c r="M3547" t="b">
        <v>0</v>
      </c>
      <c r="N3547">
        <v>8</v>
      </c>
      <c r="O3547" t="b">
        <v>1</v>
      </c>
      <c r="P3547" t="s">
        <v>8269</v>
      </c>
      <c r="Q3547" t="str">
        <f t="shared" si="277"/>
        <v>theater</v>
      </c>
      <c r="R3547" t="str">
        <f t="shared" si="278"/>
        <v>plays</v>
      </c>
      <c r="S3547">
        <f t="shared" si="279"/>
        <v>2015</v>
      </c>
    </row>
    <row r="3548" spans="1:19" ht="46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s="17">
        <f t="shared" si="275"/>
        <v>1.0227272727272727</v>
      </c>
      <c r="G3548" t="s">
        <v>8218</v>
      </c>
      <c r="H3548" t="s">
        <v>8223</v>
      </c>
      <c r="I3548" t="s">
        <v>8245</v>
      </c>
      <c r="J3548">
        <v>1427860740</v>
      </c>
      <c r="K3548" s="10">
        <v>1426002684</v>
      </c>
      <c r="L3548" s="15">
        <f t="shared" si="276"/>
        <v>42073.660694444443</v>
      </c>
      <c r="M3548" t="b">
        <v>0</v>
      </c>
      <c r="N3548">
        <v>19</v>
      </c>
      <c r="O3548" t="b">
        <v>1</v>
      </c>
      <c r="P3548" t="s">
        <v>8269</v>
      </c>
      <c r="Q3548" t="str">
        <f t="shared" si="277"/>
        <v>theater</v>
      </c>
      <c r="R3548" t="str">
        <f t="shared" si="278"/>
        <v>plays</v>
      </c>
      <c r="S3548">
        <f t="shared" si="279"/>
        <v>2015</v>
      </c>
    </row>
    <row r="3549" spans="1:19" ht="46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s="17">
        <f t="shared" si="275"/>
        <v>1.1440928571428572</v>
      </c>
      <c r="G3549" t="s">
        <v>8218</v>
      </c>
      <c r="H3549" t="s">
        <v>8223</v>
      </c>
      <c r="I3549" t="s">
        <v>8245</v>
      </c>
      <c r="J3549">
        <v>1463198340</v>
      </c>
      <c r="K3549" s="10">
        <v>1461117201</v>
      </c>
      <c r="L3549" s="15">
        <f t="shared" si="276"/>
        <v>42480.078715277778</v>
      </c>
      <c r="M3549" t="b">
        <v>0</v>
      </c>
      <c r="N3549">
        <v>336</v>
      </c>
      <c r="O3549" t="b">
        <v>1</v>
      </c>
      <c r="P3549" t="s">
        <v>8269</v>
      </c>
      <c r="Q3549" t="str">
        <f t="shared" si="277"/>
        <v>theater</v>
      </c>
      <c r="R3549" t="str">
        <f t="shared" si="278"/>
        <v>plays</v>
      </c>
      <c r="S3549">
        <f t="shared" si="279"/>
        <v>2016</v>
      </c>
    </row>
    <row r="3550" spans="1:19" ht="46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s="17">
        <f t="shared" si="275"/>
        <v>1.019047619047619</v>
      </c>
      <c r="G3550" t="s">
        <v>8218</v>
      </c>
      <c r="H3550" t="s">
        <v>8223</v>
      </c>
      <c r="I3550" t="s">
        <v>8245</v>
      </c>
      <c r="J3550">
        <v>1457139600</v>
      </c>
      <c r="K3550" s="10">
        <v>1455230214</v>
      </c>
      <c r="L3550" s="15">
        <f t="shared" si="276"/>
        <v>42411.942291666666</v>
      </c>
      <c r="M3550" t="b">
        <v>0</v>
      </c>
      <c r="N3550">
        <v>13</v>
      </c>
      <c r="O3550" t="b">
        <v>1</v>
      </c>
      <c r="P3550" t="s">
        <v>8269</v>
      </c>
      <c r="Q3550" t="str">
        <f t="shared" si="277"/>
        <v>theater</v>
      </c>
      <c r="R3550" t="str">
        <f t="shared" si="278"/>
        <v>plays</v>
      </c>
      <c r="S3550">
        <f t="shared" si="279"/>
        <v>2016</v>
      </c>
    </row>
    <row r="3551" spans="1:19" ht="46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s="17">
        <f t="shared" si="275"/>
        <v>1.02</v>
      </c>
      <c r="G3551" t="s">
        <v>8218</v>
      </c>
      <c r="H3551" t="s">
        <v>8224</v>
      </c>
      <c r="I3551" t="s">
        <v>8246</v>
      </c>
      <c r="J3551">
        <v>1441358873</v>
      </c>
      <c r="K3551" s="10">
        <v>1438939673</v>
      </c>
      <c r="L3551" s="15">
        <f t="shared" si="276"/>
        <v>42223.394363425927</v>
      </c>
      <c r="M3551" t="b">
        <v>0</v>
      </c>
      <c r="N3551">
        <v>42</v>
      </c>
      <c r="O3551" t="b">
        <v>1</v>
      </c>
      <c r="P3551" t="s">
        <v>8269</v>
      </c>
      <c r="Q3551" t="str">
        <f t="shared" si="277"/>
        <v>theater</v>
      </c>
      <c r="R3551" t="str">
        <f t="shared" si="278"/>
        <v>plays</v>
      </c>
      <c r="S3551">
        <f t="shared" si="279"/>
        <v>2015</v>
      </c>
    </row>
    <row r="3552" spans="1:19" ht="46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s="17">
        <f t="shared" si="275"/>
        <v>1.048</v>
      </c>
      <c r="G3552" t="s">
        <v>8218</v>
      </c>
      <c r="H3552" t="s">
        <v>8224</v>
      </c>
      <c r="I3552" t="s">
        <v>8246</v>
      </c>
      <c r="J3552">
        <v>1462224398</v>
      </c>
      <c r="K3552" s="10">
        <v>1459632398</v>
      </c>
      <c r="L3552" s="15">
        <f t="shared" si="276"/>
        <v>42462.893495370372</v>
      </c>
      <c r="M3552" t="b">
        <v>0</v>
      </c>
      <c r="N3552">
        <v>64</v>
      </c>
      <c r="O3552" t="b">
        <v>1</v>
      </c>
      <c r="P3552" t="s">
        <v>8269</v>
      </c>
      <c r="Q3552" t="str">
        <f t="shared" si="277"/>
        <v>theater</v>
      </c>
      <c r="R3552" t="str">
        <f t="shared" si="278"/>
        <v>plays</v>
      </c>
      <c r="S3552">
        <f t="shared" si="279"/>
        <v>2016</v>
      </c>
    </row>
    <row r="3553" spans="1:19" ht="46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s="17">
        <f t="shared" si="275"/>
        <v>1.0183333333333333</v>
      </c>
      <c r="G3553" t="s">
        <v>8218</v>
      </c>
      <c r="H3553" t="s">
        <v>8223</v>
      </c>
      <c r="I3553" t="s">
        <v>8245</v>
      </c>
      <c r="J3553">
        <v>1400796420</v>
      </c>
      <c r="K3553" s="10">
        <v>1398342170</v>
      </c>
      <c r="L3553" s="15">
        <f t="shared" si="276"/>
        <v>41753.515856481477</v>
      </c>
      <c r="M3553" t="b">
        <v>0</v>
      </c>
      <c r="N3553">
        <v>25</v>
      </c>
      <c r="O3553" t="b">
        <v>1</v>
      </c>
      <c r="P3553" t="s">
        <v>8269</v>
      </c>
      <c r="Q3553" t="str">
        <f t="shared" si="277"/>
        <v>theater</v>
      </c>
      <c r="R3553" t="str">
        <f t="shared" si="278"/>
        <v>plays</v>
      </c>
      <c r="S3553">
        <f t="shared" si="279"/>
        <v>2014</v>
      </c>
    </row>
    <row r="3554" spans="1:19" ht="46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s="17">
        <f t="shared" si="275"/>
        <v>1</v>
      </c>
      <c r="G3554" t="s">
        <v>8218</v>
      </c>
      <c r="H3554" t="s">
        <v>8224</v>
      </c>
      <c r="I3554" t="s">
        <v>8246</v>
      </c>
      <c r="J3554">
        <v>1403964324</v>
      </c>
      <c r="K3554" s="10">
        <v>1401372324</v>
      </c>
      <c r="L3554" s="15">
        <f t="shared" si="276"/>
        <v>41788.587083333332</v>
      </c>
      <c r="M3554" t="b">
        <v>0</v>
      </c>
      <c r="N3554">
        <v>20</v>
      </c>
      <c r="O3554" t="b">
        <v>1</v>
      </c>
      <c r="P3554" t="s">
        <v>8269</v>
      </c>
      <c r="Q3554" t="str">
        <f t="shared" si="277"/>
        <v>theater</v>
      </c>
      <c r="R3554" t="str">
        <f t="shared" si="278"/>
        <v>plays</v>
      </c>
      <c r="S3554">
        <f t="shared" si="279"/>
        <v>2014</v>
      </c>
    </row>
    <row r="3555" spans="1:19" ht="46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s="17">
        <f t="shared" si="275"/>
        <v>1.0627272727272727</v>
      </c>
      <c r="G3555" t="s">
        <v>8218</v>
      </c>
      <c r="H3555" t="s">
        <v>8223</v>
      </c>
      <c r="I3555" t="s">
        <v>8245</v>
      </c>
      <c r="J3555">
        <v>1439337600</v>
      </c>
      <c r="K3555" s="10">
        <v>1436575280</v>
      </c>
      <c r="L3555" s="15">
        <f t="shared" si="276"/>
        <v>42196.028703703705</v>
      </c>
      <c r="M3555" t="b">
        <v>0</v>
      </c>
      <c r="N3555">
        <v>104</v>
      </c>
      <c r="O3555" t="b">
        <v>1</v>
      </c>
      <c r="P3555" t="s">
        <v>8269</v>
      </c>
      <c r="Q3555" t="str">
        <f t="shared" si="277"/>
        <v>theater</v>
      </c>
      <c r="R3555" t="str">
        <f t="shared" si="278"/>
        <v>plays</v>
      </c>
      <c r="S3555">
        <f t="shared" si="279"/>
        <v>2015</v>
      </c>
    </row>
    <row r="3556" spans="1:19" ht="46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s="17">
        <f t="shared" si="275"/>
        <v>1.1342219999999998</v>
      </c>
      <c r="G3556" t="s">
        <v>8218</v>
      </c>
      <c r="H3556" t="s">
        <v>8223</v>
      </c>
      <c r="I3556" t="s">
        <v>8245</v>
      </c>
      <c r="J3556">
        <v>1423674000</v>
      </c>
      <c r="K3556" s="10">
        <v>1421025159</v>
      </c>
      <c r="L3556" s="15">
        <f t="shared" si="276"/>
        <v>42016.050451388888</v>
      </c>
      <c r="M3556" t="b">
        <v>0</v>
      </c>
      <c r="N3556">
        <v>53</v>
      </c>
      <c r="O3556" t="b">
        <v>1</v>
      </c>
      <c r="P3556" t="s">
        <v>8269</v>
      </c>
      <c r="Q3556" t="str">
        <f t="shared" si="277"/>
        <v>theater</v>
      </c>
      <c r="R3556" t="str">
        <f t="shared" si="278"/>
        <v>plays</v>
      </c>
      <c r="S3556">
        <f t="shared" si="279"/>
        <v>2015</v>
      </c>
    </row>
    <row r="3557" spans="1:19" ht="46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s="17">
        <f t="shared" si="275"/>
        <v>1</v>
      </c>
      <c r="G3557" t="s">
        <v>8218</v>
      </c>
      <c r="H3557" t="s">
        <v>8236</v>
      </c>
      <c r="I3557" t="s">
        <v>8248</v>
      </c>
      <c r="J3557">
        <v>1479382594</v>
      </c>
      <c r="K3557" s="10">
        <v>1476786994</v>
      </c>
      <c r="L3557" s="15">
        <f t="shared" si="276"/>
        <v>42661.442060185189</v>
      </c>
      <c r="M3557" t="b">
        <v>0</v>
      </c>
      <c r="N3557">
        <v>14</v>
      </c>
      <c r="O3557" t="b">
        <v>1</v>
      </c>
      <c r="P3557" t="s">
        <v>8269</v>
      </c>
      <c r="Q3557" t="str">
        <f t="shared" si="277"/>
        <v>theater</v>
      </c>
      <c r="R3557" t="str">
        <f t="shared" si="278"/>
        <v>plays</v>
      </c>
      <c r="S3557">
        <f t="shared" si="279"/>
        <v>2016</v>
      </c>
    </row>
    <row r="3558" spans="1:19" ht="46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s="17">
        <f t="shared" si="275"/>
        <v>1.0045454545454546</v>
      </c>
      <c r="G3558" t="s">
        <v>8218</v>
      </c>
      <c r="H3558" t="s">
        <v>8224</v>
      </c>
      <c r="I3558" t="s">
        <v>8246</v>
      </c>
      <c r="J3558">
        <v>1408289724</v>
      </c>
      <c r="K3558" s="10">
        <v>1403105724</v>
      </c>
      <c r="L3558" s="15">
        <f t="shared" si="276"/>
        <v>41808.649583333332</v>
      </c>
      <c r="M3558" t="b">
        <v>0</v>
      </c>
      <c r="N3558">
        <v>20</v>
      </c>
      <c r="O3558" t="b">
        <v>1</v>
      </c>
      <c r="P3558" t="s">
        <v>8269</v>
      </c>
      <c r="Q3558" t="str">
        <f t="shared" si="277"/>
        <v>theater</v>
      </c>
      <c r="R3558" t="str">
        <f t="shared" si="278"/>
        <v>plays</v>
      </c>
      <c r="S3558">
        <f t="shared" si="279"/>
        <v>2014</v>
      </c>
    </row>
    <row r="3559" spans="1:19" ht="46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s="17">
        <f t="shared" si="275"/>
        <v>1.0003599999999999</v>
      </c>
      <c r="G3559" t="s">
        <v>8218</v>
      </c>
      <c r="H3559" t="s">
        <v>8223</v>
      </c>
      <c r="I3559" t="s">
        <v>8245</v>
      </c>
      <c r="J3559">
        <v>1399271911</v>
      </c>
      <c r="K3559" s="10">
        <v>1396334311</v>
      </c>
      <c r="L3559" s="15">
        <f t="shared" si="276"/>
        <v>41730.276747685188</v>
      </c>
      <c r="M3559" t="b">
        <v>0</v>
      </c>
      <c r="N3559">
        <v>558</v>
      </c>
      <c r="O3559" t="b">
        <v>1</v>
      </c>
      <c r="P3559" t="s">
        <v>8269</v>
      </c>
      <c r="Q3559" t="str">
        <f t="shared" si="277"/>
        <v>theater</v>
      </c>
      <c r="R3559" t="str">
        <f t="shared" si="278"/>
        <v>plays</v>
      </c>
      <c r="S3559">
        <f t="shared" si="279"/>
        <v>2014</v>
      </c>
    </row>
    <row r="3560" spans="1:19" ht="46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s="17">
        <f t="shared" si="275"/>
        <v>1.44</v>
      </c>
      <c r="G3560" t="s">
        <v>8218</v>
      </c>
      <c r="H3560" t="s">
        <v>8224</v>
      </c>
      <c r="I3560" t="s">
        <v>8246</v>
      </c>
      <c r="J3560">
        <v>1435352400</v>
      </c>
      <c r="K3560" s="10">
        <v>1431718575</v>
      </c>
      <c r="L3560" s="15">
        <f t="shared" si="276"/>
        <v>42139.816840277781</v>
      </c>
      <c r="M3560" t="b">
        <v>0</v>
      </c>
      <c r="N3560">
        <v>22</v>
      </c>
      <c r="O3560" t="b">
        <v>1</v>
      </c>
      <c r="P3560" t="s">
        <v>8269</v>
      </c>
      <c r="Q3560" t="str">
        <f t="shared" si="277"/>
        <v>theater</v>
      </c>
      <c r="R3560" t="str">
        <f t="shared" si="278"/>
        <v>plays</v>
      </c>
      <c r="S3560">
        <f t="shared" si="279"/>
        <v>2015</v>
      </c>
    </row>
    <row r="3561" spans="1:19" ht="46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s="17">
        <f t="shared" si="275"/>
        <v>1.0349999999999999</v>
      </c>
      <c r="G3561" t="s">
        <v>8218</v>
      </c>
      <c r="H3561" t="s">
        <v>8225</v>
      </c>
      <c r="I3561" t="s">
        <v>8247</v>
      </c>
      <c r="J3561">
        <v>1438333080</v>
      </c>
      <c r="K3561" s="10">
        <v>1436408308</v>
      </c>
      <c r="L3561" s="15">
        <f t="shared" si="276"/>
        <v>42194.096157407403</v>
      </c>
      <c r="M3561" t="b">
        <v>0</v>
      </c>
      <c r="N3561">
        <v>24</v>
      </c>
      <c r="O3561" t="b">
        <v>1</v>
      </c>
      <c r="P3561" t="s">
        <v>8269</v>
      </c>
      <c r="Q3561" t="str">
        <f t="shared" si="277"/>
        <v>theater</v>
      </c>
      <c r="R3561" t="str">
        <f t="shared" si="278"/>
        <v>plays</v>
      </c>
      <c r="S3561">
        <f t="shared" si="279"/>
        <v>2015</v>
      </c>
    </row>
    <row r="3562" spans="1:19" ht="46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s="17">
        <f t="shared" si="275"/>
        <v>1.0843750000000001</v>
      </c>
      <c r="G3562" t="s">
        <v>8218</v>
      </c>
      <c r="H3562" t="s">
        <v>8228</v>
      </c>
      <c r="I3562" t="s">
        <v>8250</v>
      </c>
      <c r="J3562">
        <v>1432694700</v>
      </c>
      <c r="K3562" s="10">
        <v>1429651266</v>
      </c>
      <c r="L3562" s="15">
        <f t="shared" si="276"/>
        <v>42115.889652777776</v>
      </c>
      <c r="M3562" t="b">
        <v>0</v>
      </c>
      <c r="N3562">
        <v>74</v>
      </c>
      <c r="O3562" t="b">
        <v>1</v>
      </c>
      <c r="P3562" t="s">
        <v>8269</v>
      </c>
      <c r="Q3562" t="str">
        <f t="shared" si="277"/>
        <v>theater</v>
      </c>
      <c r="R3562" t="str">
        <f t="shared" si="278"/>
        <v>plays</v>
      </c>
      <c r="S3562">
        <f t="shared" si="279"/>
        <v>2015</v>
      </c>
    </row>
    <row r="3563" spans="1:19" ht="106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s="17">
        <f t="shared" si="275"/>
        <v>1.024</v>
      </c>
      <c r="G3563" t="s">
        <v>8218</v>
      </c>
      <c r="H3563" t="s">
        <v>8223</v>
      </c>
      <c r="I3563" t="s">
        <v>8245</v>
      </c>
      <c r="J3563">
        <v>1438799760</v>
      </c>
      <c r="K3563" s="10">
        <v>1437236378</v>
      </c>
      <c r="L3563" s="15">
        <f t="shared" si="276"/>
        <v>42203.680300925931</v>
      </c>
      <c r="M3563" t="b">
        <v>0</v>
      </c>
      <c r="N3563">
        <v>54</v>
      </c>
      <c r="O3563" t="b">
        <v>1</v>
      </c>
      <c r="P3563" t="s">
        <v>8269</v>
      </c>
      <c r="Q3563" t="str">
        <f t="shared" si="277"/>
        <v>theater</v>
      </c>
      <c r="R3563" t="str">
        <f t="shared" si="278"/>
        <v>plays</v>
      </c>
      <c r="S3563">
        <f t="shared" si="279"/>
        <v>2015</v>
      </c>
    </row>
    <row r="3564" spans="1:19" ht="46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s="17">
        <f t="shared" si="275"/>
        <v>1.4888888888888889</v>
      </c>
      <c r="G3564" t="s">
        <v>8218</v>
      </c>
      <c r="H3564" t="s">
        <v>8224</v>
      </c>
      <c r="I3564" t="s">
        <v>8246</v>
      </c>
      <c r="J3564">
        <v>1457906400</v>
      </c>
      <c r="K3564" s="10">
        <v>1457115427</v>
      </c>
      <c r="L3564" s="15">
        <f t="shared" si="276"/>
        <v>42433.761886574073</v>
      </c>
      <c r="M3564" t="b">
        <v>0</v>
      </c>
      <c r="N3564">
        <v>31</v>
      </c>
      <c r="O3564" t="b">
        <v>1</v>
      </c>
      <c r="P3564" t="s">
        <v>8269</v>
      </c>
      <c r="Q3564" t="str">
        <f t="shared" si="277"/>
        <v>theater</v>
      </c>
      <c r="R3564" t="str">
        <f t="shared" si="278"/>
        <v>plays</v>
      </c>
      <c r="S3564">
        <f t="shared" si="279"/>
        <v>2016</v>
      </c>
    </row>
    <row r="3565" spans="1:19" ht="46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s="17">
        <f t="shared" si="275"/>
        <v>1.0549000000000002</v>
      </c>
      <c r="G3565" t="s">
        <v>8218</v>
      </c>
      <c r="H3565" t="s">
        <v>8224</v>
      </c>
      <c r="I3565" t="s">
        <v>8246</v>
      </c>
      <c r="J3565">
        <v>1470078000</v>
      </c>
      <c r="K3565" s="10">
        <v>1467648456</v>
      </c>
      <c r="L3565" s="15">
        <f t="shared" si="276"/>
        <v>42555.671944444446</v>
      </c>
      <c r="M3565" t="b">
        <v>0</v>
      </c>
      <c r="N3565">
        <v>25</v>
      </c>
      <c r="O3565" t="b">
        <v>1</v>
      </c>
      <c r="P3565" t="s">
        <v>8269</v>
      </c>
      <c r="Q3565" t="str">
        <f t="shared" si="277"/>
        <v>theater</v>
      </c>
      <c r="R3565" t="str">
        <f t="shared" si="278"/>
        <v>plays</v>
      </c>
      <c r="S3565">
        <f t="shared" si="279"/>
        <v>2016</v>
      </c>
    </row>
    <row r="3566" spans="1:19" ht="3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s="17">
        <f t="shared" si="275"/>
        <v>1.0049999999999999</v>
      </c>
      <c r="G3566" t="s">
        <v>8218</v>
      </c>
      <c r="H3566" t="s">
        <v>8224</v>
      </c>
      <c r="I3566" t="s">
        <v>8246</v>
      </c>
      <c r="J3566">
        <v>1444060800</v>
      </c>
      <c r="K3566" s="10">
        <v>1440082649</v>
      </c>
      <c r="L3566" s="15">
        <f t="shared" si="276"/>
        <v>42236.623252314814</v>
      </c>
      <c r="M3566" t="b">
        <v>0</v>
      </c>
      <c r="N3566">
        <v>17</v>
      </c>
      <c r="O3566" t="b">
        <v>1</v>
      </c>
      <c r="P3566" t="s">
        <v>8269</v>
      </c>
      <c r="Q3566" t="str">
        <f t="shared" si="277"/>
        <v>theater</v>
      </c>
      <c r="R3566" t="str">
        <f t="shared" si="278"/>
        <v>plays</v>
      </c>
      <c r="S3566">
        <f t="shared" si="279"/>
        <v>2015</v>
      </c>
    </row>
    <row r="3567" spans="1:19" ht="46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s="17">
        <f t="shared" si="275"/>
        <v>1.3055555555555556</v>
      </c>
      <c r="G3567" t="s">
        <v>8218</v>
      </c>
      <c r="H3567" t="s">
        <v>8223</v>
      </c>
      <c r="I3567" t="s">
        <v>8245</v>
      </c>
      <c r="J3567">
        <v>1420048208</v>
      </c>
      <c r="K3567" s="10">
        <v>1417456208</v>
      </c>
      <c r="L3567" s="15">
        <f t="shared" si="276"/>
        <v>41974.743148148147</v>
      </c>
      <c r="M3567" t="b">
        <v>0</v>
      </c>
      <c r="N3567">
        <v>12</v>
      </c>
      <c r="O3567" t="b">
        <v>1</v>
      </c>
      <c r="P3567" t="s">
        <v>8269</v>
      </c>
      <c r="Q3567" t="str">
        <f t="shared" si="277"/>
        <v>theater</v>
      </c>
      <c r="R3567" t="str">
        <f t="shared" si="278"/>
        <v>plays</v>
      </c>
      <c r="S3567">
        <f t="shared" si="279"/>
        <v>2014</v>
      </c>
    </row>
    <row r="3568" spans="1:19" ht="46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s="17">
        <f t="shared" si="275"/>
        <v>1.0475000000000001</v>
      </c>
      <c r="G3568" t="s">
        <v>8218</v>
      </c>
      <c r="H3568" t="s">
        <v>8224</v>
      </c>
      <c r="I3568" t="s">
        <v>8246</v>
      </c>
      <c r="J3568">
        <v>1422015083</v>
      </c>
      <c r="K3568" s="10">
        <v>1419423083</v>
      </c>
      <c r="L3568" s="15">
        <f t="shared" si="276"/>
        <v>41997.507905092592</v>
      </c>
      <c r="M3568" t="b">
        <v>0</v>
      </c>
      <c r="N3568">
        <v>38</v>
      </c>
      <c r="O3568" t="b">
        <v>1</v>
      </c>
      <c r="P3568" t="s">
        <v>8269</v>
      </c>
      <c r="Q3568" t="str">
        <f t="shared" si="277"/>
        <v>theater</v>
      </c>
      <c r="R3568" t="str">
        <f t="shared" si="278"/>
        <v>plays</v>
      </c>
      <c r="S3568">
        <f t="shared" si="279"/>
        <v>2014</v>
      </c>
    </row>
    <row r="3569" spans="1:19" ht="46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s="17">
        <f t="shared" si="275"/>
        <v>1.0880000000000001</v>
      </c>
      <c r="G3569" t="s">
        <v>8218</v>
      </c>
      <c r="H3569" t="s">
        <v>8224</v>
      </c>
      <c r="I3569" t="s">
        <v>8246</v>
      </c>
      <c r="J3569">
        <v>1433964444</v>
      </c>
      <c r="K3569" s="10">
        <v>1431372444</v>
      </c>
      <c r="L3569" s="15">
        <f t="shared" si="276"/>
        <v>42135.810694444444</v>
      </c>
      <c r="M3569" t="b">
        <v>0</v>
      </c>
      <c r="N3569">
        <v>41</v>
      </c>
      <c r="O3569" t="b">
        <v>1</v>
      </c>
      <c r="P3569" t="s">
        <v>8269</v>
      </c>
      <c r="Q3569" t="str">
        <f t="shared" si="277"/>
        <v>theater</v>
      </c>
      <c r="R3569" t="str">
        <f t="shared" si="278"/>
        <v>plays</v>
      </c>
      <c r="S3569">
        <f t="shared" si="279"/>
        <v>2015</v>
      </c>
    </row>
    <row r="3570" spans="1:19" ht="46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s="17">
        <f t="shared" si="275"/>
        <v>1.1100000000000001</v>
      </c>
      <c r="G3570" t="s">
        <v>8218</v>
      </c>
      <c r="H3570" t="s">
        <v>8223</v>
      </c>
      <c r="I3570" t="s">
        <v>8245</v>
      </c>
      <c r="J3570">
        <v>1410975994</v>
      </c>
      <c r="K3570" s="10">
        <v>1408383994</v>
      </c>
      <c r="L3570" s="15">
        <f t="shared" si="276"/>
        <v>41869.740671296298</v>
      </c>
      <c r="M3570" t="b">
        <v>0</v>
      </c>
      <c r="N3570">
        <v>19</v>
      </c>
      <c r="O3570" t="b">
        <v>1</v>
      </c>
      <c r="P3570" t="s">
        <v>8269</v>
      </c>
      <c r="Q3570" t="str">
        <f t="shared" si="277"/>
        <v>theater</v>
      </c>
      <c r="R3570" t="str">
        <f t="shared" si="278"/>
        <v>plays</v>
      </c>
      <c r="S3570">
        <f t="shared" si="279"/>
        <v>2014</v>
      </c>
    </row>
    <row r="3571" spans="1:19" ht="46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s="17">
        <f t="shared" si="275"/>
        <v>1.0047999999999999</v>
      </c>
      <c r="G3571" t="s">
        <v>8218</v>
      </c>
      <c r="H3571" t="s">
        <v>8223</v>
      </c>
      <c r="I3571" t="s">
        <v>8245</v>
      </c>
      <c r="J3571">
        <v>1420734696</v>
      </c>
      <c r="K3571" s="10">
        <v>1418142696</v>
      </c>
      <c r="L3571" s="15">
        <f t="shared" si="276"/>
        <v>41982.688611111109</v>
      </c>
      <c r="M3571" t="b">
        <v>0</v>
      </c>
      <c r="N3571">
        <v>41</v>
      </c>
      <c r="O3571" t="b">
        <v>1</v>
      </c>
      <c r="P3571" t="s">
        <v>8269</v>
      </c>
      <c r="Q3571" t="str">
        <f t="shared" si="277"/>
        <v>theater</v>
      </c>
      <c r="R3571" t="str">
        <f t="shared" si="278"/>
        <v>plays</v>
      </c>
      <c r="S3571">
        <f t="shared" si="279"/>
        <v>2014</v>
      </c>
    </row>
    <row r="3572" spans="1:19" ht="46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s="17">
        <f t="shared" si="275"/>
        <v>1.1435</v>
      </c>
      <c r="G3572" t="s">
        <v>8218</v>
      </c>
      <c r="H3572" t="s">
        <v>8223</v>
      </c>
      <c r="I3572" t="s">
        <v>8245</v>
      </c>
      <c r="J3572">
        <v>1420009200</v>
      </c>
      <c r="K3572" s="10">
        <v>1417593483</v>
      </c>
      <c r="L3572" s="15">
        <f t="shared" si="276"/>
        <v>41976.331979166665</v>
      </c>
      <c r="M3572" t="b">
        <v>0</v>
      </c>
      <c r="N3572">
        <v>26</v>
      </c>
      <c r="O3572" t="b">
        <v>1</v>
      </c>
      <c r="P3572" t="s">
        <v>8269</v>
      </c>
      <c r="Q3572" t="str">
        <f t="shared" si="277"/>
        <v>theater</v>
      </c>
      <c r="R3572" t="str">
        <f t="shared" si="278"/>
        <v>plays</v>
      </c>
      <c r="S3572">
        <f t="shared" si="279"/>
        <v>2014</v>
      </c>
    </row>
    <row r="3573" spans="1:19" ht="46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s="17">
        <f t="shared" si="275"/>
        <v>1.2206666666666666</v>
      </c>
      <c r="G3573" t="s">
        <v>8218</v>
      </c>
      <c r="H3573" t="s">
        <v>8224</v>
      </c>
      <c r="I3573" t="s">
        <v>8246</v>
      </c>
      <c r="J3573">
        <v>1414701413</v>
      </c>
      <c r="K3573" s="10">
        <v>1412109413</v>
      </c>
      <c r="L3573" s="15">
        <f t="shared" si="276"/>
        <v>41912.858946759261</v>
      </c>
      <c r="M3573" t="b">
        <v>0</v>
      </c>
      <c r="N3573">
        <v>25</v>
      </c>
      <c r="O3573" t="b">
        <v>1</v>
      </c>
      <c r="P3573" t="s">
        <v>8269</v>
      </c>
      <c r="Q3573" t="str">
        <f t="shared" si="277"/>
        <v>theater</v>
      </c>
      <c r="R3573" t="str">
        <f t="shared" si="278"/>
        <v>plays</v>
      </c>
      <c r="S3573">
        <f t="shared" si="279"/>
        <v>2014</v>
      </c>
    </row>
    <row r="3574" spans="1:19" ht="3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s="17">
        <f t="shared" si="275"/>
        <v>1</v>
      </c>
      <c r="G3574" t="s">
        <v>8218</v>
      </c>
      <c r="H3574" t="s">
        <v>8224</v>
      </c>
      <c r="I3574" t="s">
        <v>8246</v>
      </c>
      <c r="J3574">
        <v>1434894082</v>
      </c>
      <c r="K3574" s="10">
        <v>1432302082</v>
      </c>
      <c r="L3574" s="15">
        <f t="shared" si="276"/>
        <v>42146.570393518516</v>
      </c>
      <c r="M3574" t="b">
        <v>0</v>
      </c>
      <c r="N3574">
        <v>9</v>
      </c>
      <c r="O3574" t="b">
        <v>1</v>
      </c>
      <c r="P3574" t="s">
        <v>8269</v>
      </c>
      <c r="Q3574" t="str">
        <f t="shared" si="277"/>
        <v>theater</v>
      </c>
      <c r="R3574" t="str">
        <f t="shared" si="278"/>
        <v>plays</v>
      </c>
      <c r="S3574">
        <f t="shared" si="279"/>
        <v>2015</v>
      </c>
    </row>
    <row r="3575" spans="1:19" ht="3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s="17">
        <f t="shared" si="275"/>
        <v>1.028</v>
      </c>
      <c r="G3575" t="s">
        <v>8218</v>
      </c>
      <c r="H3575" t="s">
        <v>8224</v>
      </c>
      <c r="I3575" t="s">
        <v>8246</v>
      </c>
      <c r="J3575">
        <v>1415440846</v>
      </c>
      <c r="K3575" s="10">
        <v>1412845246</v>
      </c>
      <c r="L3575" s="15">
        <f t="shared" si="276"/>
        <v>41921.375532407408</v>
      </c>
      <c r="M3575" t="b">
        <v>0</v>
      </c>
      <c r="N3575">
        <v>78</v>
      </c>
      <c r="O3575" t="b">
        <v>1</v>
      </c>
      <c r="P3575" t="s">
        <v>8269</v>
      </c>
      <c r="Q3575" t="str">
        <f t="shared" si="277"/>
        <v>theater</v>
      </c>
      <c r="R3575" t="str">
        <f t="shared" si="278"/>
        <v>plays</v>
      </c>
      <c r="S3575">
        <f t="shared" si="279"/>
        <v>2014</v>
      </c>
    </row>
    <row r="3576" spans="1:19" ht="46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s="17">
        <f t="shared" si="275"/>
        <v>1.0612068965517241</v>
      </c>
      <c r="G3576" t="s">
        <v>8218</v>
      </c>
      <c r="H3576" t="s">
        <v>8223</v>
      </c>
      <c r="I3576" t="s">
        <v>8245</v>
      </c>
      <c r="J3576">
        <v>1415921848</v>
      </c>
      <c r="K3576" s="10">
        <v>1413326248</v>
      </c>
      <c r="L3576" s="15">
        <f t="shared" si="276"/>
        <v>41926.942685185189</v>
      </c>
      <c r="M3576" t="b">
        <v>0</v>
      </c>
      <c r="N3576">
        <v>45</v>
      </c>
      <c r="O3576" t="b">
        <v>1</v>
      </c>
      <c r="P3576" t="s">
        <v>8269</v>
      </c>
      <c r="Q3576" t="str">
        <f t="shared" si="277"/>
        <v>theater</v>
      </c>
      <c r="R3576" t="str">
        <f t="shared" si="278"/>
        <v>plays</v>
      </c>
      <c r="S3576">
        <f t="shared" si="279"/>
        <v>2014</v>
      </c>
    </row>
    <row r="3577" spans="1:19" ht="46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s="17">
        <f t="shared" si="275"/>
        <v>1.0133000000000001</v>
      </c>
      <c r="G3577" t="s">
        <v>8218</v>
      </c>
      <c r="H3577" t="s">
        <v>8223</v>
      </c>
      <c r="I3577" t="s">
        <v>8245</v>
      </c>
      <c r="J3577">
        <v>1470887940</v>
      </c>
      <c r="K3577" s="10">
        <v>1468176527</v>
      </c>
      <c r="L3577" s="15">
        <f t="shared" si="276"/>
        <v>42561.783877314811</v>
      </c>
      <c r="M3577" t="b">
        <v>0</v>
      </c>
      <c r="N3577">
        <v>102</v>
      </c>
      <c r="O3577" t="b">
        <v>1</v>
      </c>
      <c r="P3577" t="s">
        <v>8269</v>
      </c>
      <c r="Q3577" t="str">
        <f t="shared" si="277"/>
        <v>theater</v>
      </c>
      <c r="R3577" t="str">
        <f t="shared" si="278"/>
        <v>plays</v>
      </c>
      <c r="S3577">
        <f t="shared" si="279"/>
        <v>2016</v>
      </c>
    </row>
    <row r="3578" spans="1:19" ht="46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s="17">
        <f t="shared" si="275"/>
        <v>1</v>
      </c>
      <c r="G3578" t="s">
        <v>8218</v>
      </c>
      <c r="H3578" t="s">
        <v>8223</v>
      </c>
      <c r="I3578" t="s">
        <v>8245</v>
      </c>
      <c r="J3578">
        <v>1480947054</v>
      </c>
      <c r="K3578" s="10">
        <v>1475759454</v>
      </c>
      <c r="L3578" s="15">
        <f t="shared" si="276"/>
        <v>42649.54923611111</v>
      </c>
      <c r="M3578" t="b">
        <v>0</v>
      </c>
      <c r="N3578">
        <v>5</v>
      </c>
      <c r="O3578" t="b">
        <v>1</v>
      </c>
      <c r="P3578" t="s">
        <v>8269</v>
      </c>
      <c r="Q3578" t="str">
        <f t="shared" si="277"/>
        <v>theater</v>
      </c>
      <c r="R3578" t="str">
        <f t="shared" si="278"/>
        <v>plays</v>
      </c>
      <c r="S3578">
        <f t="shared" si="279"/>
        <v>2016</v>
      </c>
    </row>
    <row r="3579" spans="1:19" ht="46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s="17">
        <f t="shared" si="275"/>
        <v>1.3</v>
      </c>
      <c r="G3579" t="s">
        <v>8218</v>
      </c>
      <c r="H3579" t="s">
        <v>8223</v>
      </c>
      <c r="I3579" t="s">
        <v>8245</v>
      </c>
      <c r="J3579">
        <v>1430029680</v>
      </c>
      <c r="K3579" s="10">
        <v>1427741583</v>
      </c>
      <c r="L3579" s="15">
        <f t="shared" si="276"/>
        <v>42093.786840277782</v>
      </c>
      <c r="M3579" t="b">
        <v>0</v>
      </c>
      <c r="N3579">
        <v>27</v>
      </c>
      <c r="O3579" t="b">
        <v>1</v>
      </c>
      <c r="P3579" t="s">
        <v>8269</v>
      </c>
      <c r="Q3579" t="str">
        <f t="shared" si="277"/>
        <v>theater</v>
      </c>
      <c r="R3579" t="str">
        <f t="shared" si="278"/>
        <v>plays</v>
      </c>
      <c r="S3579">
        <f t="shared" si="279"/>
        <v>2015</v>
      </c>
    </row>
    <row r="3580" spans="1:19" ht="46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s="17">
        <f t="shared" si="275"/>
        <v>1.0001333333333333</v>
      </c>
      <c r="G3580" t="s">
        <v>8218</v>
      </c>
      <c r="H3580" t="s">
        <v>8224</v>
      </c>
      <c r="I3580" t="s">
        <v>8246</v>
      </c>
      <c r="J3580">
        <v>1462037777</v>
      </c>
      <c r="K3580" s="10">
        <v>1459445777</v>
      </c>
      <c r="L3580" s="15">
        <f t="shared" si="276"/>
        <v>42460.733530092592</v>
      </c>
      <c r="M3580" t="b">
        <v>0</v>
      </c>
      <c r="N3580">
        <v>37</v>
      </c>
      <c r="O3580" t="b">
        <v>1</v>
      </c>
      <c r="P3580" t="s">
        <v>8269</v>
      </c>
      <c r="Q3580" t="str">
        <f t="shared" si="277"/>
        <v>theater</v>
      </c>
      <c r="R3580" t="str">
        <f t="shared" si="278"/>
        <v>plays</v>
      </c>
      <c r="S3580">
        <f t="shared" si="279"/>
        <v>2016</v>
      </c>
    </row>
    <row r="3581" spans="1:19" ht="46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s="17">
        <f t="shared" si="275"/>
        <v>1</v>
      </c>
      <c r="G3581" t="s">
        <v>8218</v>
      </c>
      <c r="H3581" t="s">
        <v>8224</v>
      </c>
      <c r="I3581" t="s">
        <v>8246</v>
      </c>
      <c r="J3581">
        <v>1459444656</v>
      </c>
      <c r="K3581" s="10">
        <v>1456856256</v>
      </c>
      <c r="L3581" s="15">
        <f t="shared" si="276"/>
        <v>42430.762222222227</v>
      </c>
      <c r="M3581" t="b">
        <v>0</v>
      </c>
      <c r="N3581">
        <v>14</v>
      </c>
      <c r="O3581" t="b">
        <v>1</v>
      </c>
      <c r="P3581" t="s">
        <v>8269</v>
      </c>
      <c r="Q3581" t="str">
        <f t="shared" si="277"/>
        <v>theater</v>
      </c>
      <c r="R3581" t="str">
        <f t="shared" si="278"/>
        <v>plays</v>
      </c>
      <c r="S3581">
        <f t="shared" si="279"/>
        <v>2016</v>
      </c>
    </row>
    <row r="3582" spans="1:19" ht="46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s="17">
        <f t="shared" si="275"/>
        <v>1.1388888888888888</v>
      </c>
      <c r="G3582" t="s">
        <v>8218</v>
      </c>
      <c r="H3582" t="s">
        <v>8223</v>
      </c>
      <c r="I3582" t="s">
        <v>8245</v>
      </c>
      <c r="J3582">
        <v>1425185940</v>
      </c>
      <c r="K3582" s="10">
        <v>1421900022</v>
      </c>
      <c r="L3582" s="15">
        <f t="shared" si="276"/>
        <v>42026.176180555558</v>
      </c>
      <c r="M3582" t="b">
        <v>0</v>
      </c>
      <c r="N3582">
        <v>27</v>
      </c>
      <c r="O3582" t="b">
        <v>1</v>
      </c>
      <c r="P3582" t="s">
        <v>8269</v>
      </c>
      <c r="Q3582" t="str">
        <f t="shared" si="277"/>
        <v>theater</v>
      </c>
      <c r="R3582" t="str">
        <f t="shared" si="278"/>
        <v>plays</v>
      </c>
      <c r="S3582">
        <f t="shared" si="279"/>
        <v>2015</v>
      </c>
    </row>
    <row r="3583" spans="1:19" ht="46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s="17">
        <f t="shared" si="275"/>
        <v>1</v>
      </c>
      <c r="G3583" t="s">
        <v>8218</v>
      </c>
      <c r="H3583" t="s">
        <v>8224</v>
      </c>
      <c r="I3583" t="s">
        <v>8246</v>
      </c>
      <c r="J3583">
        <v>1406719110</v>
      </c>
      <c r="K3583" s="10">
        <v>1405509510</v>
      </c>
      <c r="L3583" s="15">
        <f t="shared" si="276"/>
        <v>41836.471180555556</v>
      </c>
      <c r="M3583" t="b">
        <v>0</v>
      </c>
      <c r="N3583">
        <v>45</v>
      </c>
      <c r="O3583" t="b">
        <v>1</v>
      </c>
      <c r="P3583" t="s">
        <v>8269</v>
      </c>
      <c r="Q3583" t="str">
        <f t="shared" si="277"/>
        <v>theater</v>
      </c>
      <c r="R3583" t="str">
        <f t="shared" si="278"/>
        <v>plays</v>
      </c>
      <c r="S3583">
        <f t="shared" si="279"/>
        <v>2014</v>
      </c>
    </row>
    <row r="3584" spans="1:19" ht="46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s="17">
        <f t="shared" si="275"/>
        <v>2.87</v>
      </c>
      <c r="G3584" t="s">
        <v>8218</v>
      </c>
      <c r="H3584" t="s">
        <v>8223</v>
      </c>
      <c r="I3584" t="s">
        <v>8245</v>
      </c>
      <c r="J3584">
        <v>1459822682</v>
      </c>
      <c r="K3584" s="10">
        <v>1458613082</v>
      </c>
      <c r="L3584" s="15">
        <f t="shared" si="276"/>
        <v>42451.095856481479</v>
      </c>
      <c r="M3584" t="b">
        <v>0</v>
      </c>
      <c r="N3584">
        <v>49</v>
      </c>
      <c r="O3584" t="b">
        <v>1</v>
      </c>
      <c r="P3584" t="s">
        <v>8269</v>
      </c>
      <c r="Q3584" t="str">
        <f t="shared" si="277"/>
        <v>theater</v>
      </c>
      <c r="R3584" t="str">
        <f t="shared" si="278"/>
        <v>plays</v>
      </c>
      <c r="S3584">
        <f t="shared" si="279"/>
        <v>2016</v>
      </c>
    </row>
    <row r="3585" spans="1:19" ht="46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s="17">
        <f t="shared" si="275"/>
        <v>1.085</v>
      </c>
      <c r="G3585" t="s">
        <v>8218</v>
      </c>
      <c r="H3585" t="s">
        <v>8223</v>
      </c>
      <c r="I3585" t="s">
        <v>8245</v>
      </c>
      <c r="J3585">
        <v>1460970805</v>
      </c>
      <c r="K3585" s="10">
        <v>1455790405</v>
      </c>
      <c r="L3585" s="15">
        <f t="shared" si="276"/>
        <v>42418.425983796296</v>
      </c>
      <c r="M3585" t="b">
        <v>0</v>
      </c>
      <c r="N3585">
        <v>24</v>
      </c>
      <c r="O3585" t="b">
        <v>1</v>
      </c>
      <c r="P3585" t="s">
        <v>8269</v>
      </c>
      <c r="Q3585" t="str">
        <f t="shared" si="277"/>
        <v>theater</v>
      </c>
      <c r="R3585" t="str">
        <f t="shared" si="278"/>
        <v>plays</v>
      </c>
      <c r="S3585">
        <f t="shared" si="279"/>
        <v>2016</v>
      </c>
    </row>
    <row r="3586" spans="1:19" ht="9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s="17">
        <f t="shared" si="275"/>
        <v>1.155</v>
      </c>
      <c r="G3586" t="s">
        <v>8218</v>
      </c>
      <c r="H3586" t="s">
        <v>8224</v>
      </c>
      <c r="I3586" t="s">
        <v>8246</v>
      </c>
      <c r="J3586">
        <v>1436772944</v>
      </c>
      <c r="K3586" s="10">
        <v>1434180944</v>
      </c>
      <c r="L3586" s="15">
        <f t="shared" si="276"/>
        <v>42168.316481481481</v>
      </c>
      <c r="M3586" t="b">
        <v>0</v>
      </c>
      <c r="N3586">
        <v>112</v>
      </c>
      <c r="O3586" t="b">
        <v>1</v>
      </c>
      <c r="P3586" t="s">
        <v>8269</v>
      </c>
      <c r="Q3586" t="str">
        <f t="shared" si="277"/>
        <v>theater</v>
      </c>
      <c r="R3586" t="str">
        <f t="shared" si="278"/>
        <v>plays</v>
      </c>
      <c r="S3586">
        <f t="shared" si="279"/>
        <v>2015</v>
      </c>
    </row>
    <row r="3587" spans="1:19" ht="46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s="17">
        <f t="shared" ref="F3587:F3650" si="280">E3587/D3587</f>
        <v>1.1911764705882353</v>
      </c>
      <c r="G3587" t="s">
        <v>8218</v>
      </c>
      <c r="H3587" t="s">
        <v>8223</v>
      </c>
      <c r="I3587" t="s">
        <v>8245</v>
      </c>
      <c r="J3587">
        <v>1419181890</v>
      </c>
      <c r="K3587" s="10">
        <v>1416589890</v>
      </c>
      <c r="L3587" s="15">
        <f t="shared" ref="L3587:L3650" si="281">(K3587/86400)+ DATE(1970,1,1)</f>
        <v>41964.716319444444</v>
      </c>
      <c r="M3587" t="b">
        <v>0</v>
      </c>
      <c r="N3587">
        <v>23</v>
      </c>
      <c r="O3587" t="b">
        <v>1</v>
      </c>
      <c r="P3587" t="s">
        <v>8269</v>
      </c>
      <c r="Q3587" t="str">
        <f t="shared" ref="Q3587:Q3650" si="282">LEFT(P3587, SEARCH("/",P3587)-1)</f>
        <v>theater</v>
      </c>
      <c r="R3587" t="str">
        <f t="shared" ref="R3587:R3650" si="283">RIGHT(P3587,LEN(P3587)-FIND("/",P3587))</f>
        <v>plays</v>
      </c>
      <c r="S3587">
        <f t="shared" ref="S3587:S3650" si="284">YEAR(L3587)</f>
        <v>2014</v>
      </c>
    </row>
    <row r="3588" spans="1:19" ht="16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s="17">
        <f t="shared" si="280"/>
        <v>1.0942666666666667</v>
      </c>
      <c r="G3588" t="s">
        <v>8218</v>
      </c>
      <c r="H3588" t="s">
        <v>8223</v>
      </c>
      <c r="I3588" t="s">
        <v>8245</v>
      </c>
      <c r="J3588">
        <v>1474649070</v>
      </c>
      <c r="K3588" s="10">
        <v>1469465070</v>
      </c>
      <c r="L3588" s="15">
        <f t="shared" si="281"/>
        <v>42576.697569444441</v>
      </c>
      <c r="M3588" t="b">
        <v>0</v>
      </c>
      <c r="N3588">
        <v>54</v>
      </c>
      <c r="O3588" t="b">
        <v>1</v>
      </c>
      <c r="P3588" t="s">
        <v>8269</v>
      </c>
      <c r="Q3588" t="str">
        <f t="shared" si="282"/>
        <v>theater</v>
      </c>
      <c r="R3588" t="str">
        <f t="shared" si="283"/>
        <v>plays</v>
      </c>
      <c r="S3588">
        <f t="shared" si="284"/>
        <v>2016</v>
      </c>
    </row>
    <row r="3589" spans="1:19" ht="46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s="17">
        <f t="shared" si="280"/>
        <v>1.266</v>
      </c>
      <c r="G3589" t="s">
        <v>8218</v>
      </c>
      <c r="H3589" t="s">
        <v>8224</v>
      </c>
      <c r="I3589" t="s">
        <v>8246</v>
      </c>
      <c r="J3589">
        <v>1467054000</v>
      </c>
      <c r="K3589" s="10">
        <v>1463144254</v>
      </c>
      <c r="L3589" s="15">
        <f t="shared" si="281"/>
        <v>42503.539976851855</v>
      </c>
      <c r="M3589" t="b">
        <v>0</v>
      </c>
      <c r="N3589">
        <v>28</v>
      </c>
      <c r="O3589" t="b">
        <v>1</v>
      </c>
      <c r="P3589" t="s">
        <v>8269</v>
      </c>
      <c r="Q3589" t="str">
        <f t="shared" si="282"/>
        <v>theater</v>
      </c>
      <c r="R3589" t="str">
        <f t="shared" si="283"/>
        <v>plays</v>
      </c>
      <c r="S3589">
        <f t="shared" si="284"/>
        <v>2016</v>
      </c>
    </row>
    <row r="3590" spans="1:19" ht="46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s="17">
        <f t="shared" si="280"/>
        <v>1.0049999999999999</v>
      </c>
      <c r="G3590" t="s">
        <v>8218</v>
      </c>
      <c r="H3590" t="s">
        <v>8224</v>
      </c>
      <c r="I3590" t="s">
        <v>8246</v>
      </c>
      <c r="J3590">
        <v>1430348400</v>
      </c>
      <c r="K3590" s="10">
        <v>1428436410</v>
      </c>
      <c r="L3590" s="15">
        <f t="shared" si="281"/>
        <v>42101.828819444447</v>
      </c>
      <c r="M3590" t="b">
        <v>0</v>
      </c>
      <c r="N3590">
        <v>11</v>
      </c>
      <c r="O3590" t="b">
        <v>1</v>
      </c>
      <c r="P3590" t="s">
        <v>8269</v>
      </c>
      <c r="Q3590" t="str">
        <f t="shared" si="282"/>
        <v>theater</v>
      </c>
      <c r="R3590" t="str">
        <f t="shared" si="283"/>
        <v>plays</v>
      </c>
      <c r="S3590">
        <f t="shared" si="284"/>
        <v>2015</v>
      </c>
    </row>
    <row r="3591" spans="1:19" ht="46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s="17">
        <f t="shared" si="280"/>
        <v>1.2749999999999999</v>
      </c>
      <c r="G3591" t="s">
        <v>8218</v>
      </c>
      <c r="H3591" t="s">
        <v>8223</v>
      </c>
      <c r="I3591" t="s">
        <v>8245</v>
      </c>
      <c r="J3591">
        <v>1432654347</v>
      </c>
      <c r="K3591" s="10">
        <v>1430494347</v>
      </c>
      <c r="L3591" s="15">
        <f t="shared" si="281"/>
        <v>42125.647534722222</v>
      </c>
      <c r="M3591" t="b">
        <v>0</v>
      </c>
      <c r="N3591">
        <v>62</v>
      </c>
      <c r="O3591" t="b">
        <v>1</v>
      </c>
      <c r="P3591" t="s">
        <v>8269</v>
      </c>
      <c r="Q3591" t="str">
        <f t="shared" si="282"/>
        <v>theater</v>
      </c>
      <c r="R3591" t="str">
        <f t="shared" si="283"/>
        <v>plays</v>
      </c>
      <c r="S3591">
        <f t="shared" si="284"/>
        <v>2015</v>
      </c>
    </row>
    <row r="3592" spans="1:19" ht="46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s="17">
        <f t="shared" si="280"/>
        <v>1.0005999999999999</v>
      </c>
      <c r="G3592" t="s">
        <v>8218</v>
      </c>
      <c r="H3592" t="s">
        <v>8224</v>
      </c>
      <c r="I3592" t="s">
        <v>8246</v>
      </c>
      <c r="J3592">
        <v>1413792034</v>
      </c>
      <c r="K3592" s="10">
        <v>1411200034</v>
      </c>
      <c r="L3592" s="15">
        <f t="shared" si="281"/>
        <v>41902.333726851852</v>
      </c>
      <c r="M3592" t="b">
        <v>0</v>
      </c>
      <c r="N3592">
        <v>73</v>
      </c>
      <c r="O3592" t="b">
        <v>1</v>
      </c>
      <c r="P3592" t="s">
        <v>8269</v>
      </c>
      <c r="Q3592" t="str">
        <f t="shared" si="282"/>
        <v>theater</v>
      </c>
      <c r="R3592" t="str">
        <f t="shared" si="283"/>
        <v>plays</v>
      </c>
      <c r="S3592">
        <f t="shared" si="284"/>
        <v>2014</v>
      </c>
    </row>
    <row r="3593" spans="1:19" ht="46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s="17">
        <f t="shared" si="280"/>
        <v>1.75</v>
      </c>
      <c r="G3593" t="s">
        <v>8218</v>
      </c>
      <c r="H3593" t="s">
        <v>8223</v>
      </c>
      <c r="I3593" t="s">
        <v>8245</v>
      </c>
      <c r="J3593">
        <v>1422075540</v>
      </c>
      <c r="K3593" s="10">
        <v>1419979544</v>
      </c>
      <c r="L3593" s="15">
        <f t="shared" si="281"/>
        <v>42003.948425925926</v>
      </c>
      <c r="M3593" t="b">
        <v>0</v>
      </c>
      <c r="N3593">
        <v>18</v>
      </c>
      <c r="O3593" t="b">
        <v>1</v>
      </c>
      <c r="P3593" t="s">
        <v>8269</v>
      </c>
      <c r="Q3593" t="str">
        <f t="shared" si="282"/>
        <v>theater</v>
      </c>
      <c r="R3593" t="str">
        <f t="shared" si="283"/>
        <v>plays</v>
      </c>
      <c r="S3593">
        <f t="shared" si="284"/>
        <v>2014</v>
      </c>
    </row>
    <row r="3594" spans="1:19" ht="46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s="17">
        <f t="shared" si="280"/>
        <v>1.2725</v>
      </c>
      <c r="G3594" t="s">
        <v>8218</v>
      </c>
      <c r="H3594" t="s">
        <v>8223</v>
      </c>
      <c r="I3594" t="s">
        <v>8245</v>
      </c>
      <c r="J3594">
        <v>1423630740</v>
      </c>
      <c r="K3594" s="10">
        <v>1418673307</v>
      </c>
      <c r="L3594" s="15">
        <f t="shared" si="281"/>
        <v>41988.829942129625</v>
      </c>
      <c r="M3594" t="b">
        <v>0</v>
      </c>
      <c r="N3594">
        <v>35</v>
      </c>
      <c r="O3594" t="b">
        <v>1</v>
      </c>
      <c r="P3594" t="s">
        <v>8269</v>
      </c>
      <c r="Q3594" t="str">
        <f t="shared" si="282"/>
        <v>theater</v>
      </c>
      <c r="R3594" t="str">
        <f t="shared" si="283"/>
        <v>plays</v>
      </c>
      <c r="S3594">
        <f t="shared" si="284"/>
        <v>2014</v>
      </c>
    </row>
    <row r="3595" spans="1:19" ht="46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s="17">
        <f t="shared" si="280"/>
        <v>1.1063333333333334</v>
      </c>
      <c r="G3595" t="s">
        <v>8218</v>
      </c>
      <c r="H3595" t="s">
        <v>8223</v>
      </c>
      <c r="I3595" t="s">
        <v>8245</v>
      </c>
      <c r="J3595">
        <v>1420489560</v>
      </c>
      <c r="K3595" s="10">
        <v>1417469639</v>
      </c>
      <c r="L3595" s="15">
        <f t="shared" si="281"/>
        <v>41974.898599537039</v>
      </c>
      <c r="M3595" t="b">
        <v>0</v>
      </c>
      <c r="N3595">
        <v>43</v>
      </c>
      <c r="O3595" t="b">
        <v>1</v>
      </c>
      <c r="P3595" t="s">
        <v>8269</v>
      </c>
      <c r="Q3595" t="str">
        <f t="shared" si="282"/>
        <v>theater</v>
      </c>
      <c r="R3595" t="str">
        <f t="shared" si="283"/>
        <v>plays</v>
      </c>
      <c r="S3595">
        <f t="shared" si="284"/>
        <v>2014</v>
      </c>
    </row>
    <row r="3596" spans="1:19" ht="46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s="17">
        <f t="shared" si="280"/>
        <v>1.2593749999999999</v>
      </c>
      <c r="G3596" t="s">
        <v>8218</v>
      </c>
      <c r="H3596" t="s">
        <v>8223</v>
      </c>
      <c r="I3596" t="s">
        <v>8245</v>
      </c>
      <c r="J3596">
        <v>1472952982</v>
      </c>
      <c r="K3596" s="10">
        <v>1470792982</v>
      </c>
      <c r="L3596" s="15">
        <f t="shared" si="281"/>
        <v>42592.066921296297</v>
      </c>
      <c r="M3596" t="b">
        <v>0</v>
      </c>
      <c r="N3596">
        <v>36</v>
      </c>
      <c r="O3596" t="b">
        <v>1</v>
      </c>
      <c r="P3596" t="s">
        <v>8269</v>
      </c>
      <c r="Q3596" t="str">
        <f t="shared" si="282"/>
        <v>theater</v>
      </c>
      <c r="R3596" t="str">
        <f t="shared" si="283"/>
        <v>plays</v>
      </c>
      <c r="S3596">
        <f t="shared" si="284"/>
        <v>2016</v>
      </c>
    </row>
    <row r="3597" spans="1:19" ht="3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s="17">
        <f t="shared" si="280"/>
        <v>1.1850000000000001</v>
      </c>
      <c r="G3597" t="s">
        <v>8218</v>
      </c>
      <c r="H3597" t="s">
        <v>8223</v>
      </c>
      <c r="I3597" t="s">
        <v>8245</v>
      </c>
      <c r="J3597">
        <v>1426229940</v>
      </c>
      <c r="K3597" s="10">
        <v>1423959123</v>
      </c>
      <c r="L3597" s="15">
        <f t="shared" si="281"/>
        <v>42050.008368055554</v>
      </c>
      <c r="M3597" t="b">
        <v>0</v>
      </c>
      <c r="N3597">
        <v>62</v>
      </c>
      <c r="O3597" t="b">
        <v>1</v>
      </c>
      <c r="P3597" t="s">
        <v>8269</v>
      </c>
      <c r="Q3597" t="str">
        <f t="shared" si="282"/>
        <v>theater</v>
      </c>
      <c r="R3597" t="str">
        <f t="shared" si="283"/>
        <v>plays</v>
      </c>
      <c r="S3597">
        <f t="shared" si="284"/>
        <v>2015</v>
      </c>
    </row>
    <row r="3598" spans="1:19" ht="46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s="17">
        <f t="shared" si="280"/>
        <v>1.0772727272727274</v>
      </c>
      <c r="G3598" t="s">
        <v>8218</v>
      </c>
      <c r="H3598" t="s">
        <v>8228</v>
      </c>
      <c r="I3598" t="s">
        <v>8250</v>
      </c>
      <c r="J3598">
        <v>1409072982</v>
      </c>
      <c r="K3598" s="10">
        <v>1407258582</v>
      </c>
      <c r="L3598" s="15">
        <f t="shared" si="281"/>
        <v>41856.715069444443</v>
      </c>
      <c r="M3598" t="b">
        <v>0</v>
      </c>
      <c r="N3598">
        <v>15</v>
      </c>
      <c r="O3598" t="b">
        <v>1</v>
      </c>
      <c r="P3598" t="s">
        <v>8269</v>
      </c>
      <c r="Q3598" t="str">
        <f t="shared" si="282"/>
        <v>theater</v>
      </c>
      <c r="R3598" t="str">
        <f t="shared" si="283"/>
        <v>plays</v>
      </c>
      <c r="S3598">
        <f t="shared" si="284"/>
        <v>2014</v>
      </c>
    </row>
    <row r="3599" spans="1:19" ht="3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s="17">
        <f t="shared" si="280"/>
        <v>1.026</v>
      </c>
      <c r="G3599" t="s">
        <v>8218</v>
      </c>
      <c r="H3599" t="s">
        <v>8223</v>
      </c>
      <c r="I3599" t="s">
        <v>8245</v>
      </c>
      <c r="J3599">
        <v>1456984740</v>
      </c>
      <c r="K3599" s="10">
        <v>1455717790</v>
      </c>
      <c r="L3599" s="15">
        <f t="shared" si="281"/>
        <v>42417.585532407407</v>
      </c>
      <c r="M3599" t="b">
        <v>0</v>
      </c>
      <c r="N3599">
        <v>33</v>
      </c>
      <c r="O3599" t="b">
        <v>1</v>
      </c>
      <c r="P3599" t="s">
        <v>8269</v>
      </c>
      <c r="Q3599" t="str">
        <f t="shared" si="282"/>
        <v>theater</v>
      </c>
      <c r="R3599" t="str">
        <f t="shared" si="283"/>
        <v>plays</v>
      </c>
      <c r="S3599">
        <f t="shared" si="284"/>
        <v>2016</v>
      </c>
    </row>
    <row r="3600" spans="1:19" ht="46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s="17">
        <f t="shared" si="280"/>
        <v>1.101</v>
      </c>
      <c r="G3600" t="s">
        <v>8218</v>
      </c>
      <c r="H3600" t="s">
        <v>8223</v>
      </c>
      <c r="I3600" t="s">
        <v>8245</v>
      </c>
      <c r="J3600">
        <v>1409720340</v>
      </c>
      <c r="K3600" s="10">
        <v>1408129822</v>
      </c>
      <c r="L3600" s="15">
        <f t="shared" si="281"/>
        <v>41866.79886574074</v>
      </c>
      <c r="M3600" t="b">
        <v>0</v>
      </c>
      <c r="N3600">
        <v>27</v>
      </c>
      <c r="O3600" t="b">
        <v>1</v>
      </c>
      <c r="P3600" t="s">
        <v>8269</v>
      </c>
      <c r="Q3600" t="str">
        <f t="shared" si="282"/>
        <v>theater</v>
      </c>
      <c r="R3600" t="str">
        <f t="shared" si="283"/>
        <v>plays</v>
      </c>
      <c r="S3600">
        <f t="shared" si="284"/>
        <v>2014</v>
      </c>
    </row>
    <row r="3601" spans="1:19" ht="46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s="17">
        <f t="shared" si="280"/>
        <v>2.02</v>
      </c>
      <c r="G3601" t="s">
        <v>8218</v>
      </c>
      <c r="H3601" t="s">
        <v>8223</v>
      </c>
      <c r="I3601" t="s">
        <v>8245</v>
      </c>
      <c r="J3601">
        <v>1440892800</v>
      </c>
      <c r="K3601" s="10">
        <v>1438715077</v>
      </c>
      <c r="L3601" s="15">
        <f t="shared" si="281"/>
        <v>42220.79487268519</v>
      </c>
      <c r="M3601" t="b">
        <v>0</v>
      </c>
      <c r="N3601">
        <v>17</v>
      </c>
      <c r="O3601" t="b">
        <v>1</v>
      </c>
      <c r="P3601" t="s">
        <v>8269</v>
      </c>
      <c r="Q3601" t="str">
        <f t="shared" si="282"/>
        <v>theater</v>
      </c>
      <c r="R3601" t="str">
        <f t="shared" si="283"/>
        <v>plays</v>
      </c>
      <c r="S3601">
        <f t="shared" si="284"/>
        <v>2015</v>
      </c>
    </row>
    <row r="3602" spans="1:19" ht="3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s="17">
        <f t="shared" si="280"/>
        <v>1.3</v>
      </c>
      <c r="G3602" t="s">
        <v>8218</v>
      </c>
      <c r="H3602" t="s">
        <v>8223</v>
      </c>
      <c r="I3602" t="s">
        <v>8245</v>
      </c>
      <c r="J3602">
        <v>1476390164</v>
      </c>
      <c r="K3602" s="10">
        <v>1473970964</v>
      </c>
      <c r="L3602" s="15">
        <f t="shared" si="281"/>
        <v>42628.849120370374</v>
      </c>
      <c r="M3602" t="b">
        <v>0</v>
      </c>
      <c r="N3602">
        <v>4</v>
      </c>
      <c r="O3602" t="b">
        <v>1</v>
      </c>
      <c r="P3602" t="s">
        <v>8269</v>
      </c>
      <c r="Q3602" t="str">
        <f t="shared" si="282"/>
        <v>theater</v>
      </c>
      <c r="R3602" t="str">
        <f t="shared" si="283"/>
        <v>plays</v>
      </c>
      <c r="S3602">
        <f t="shared" si="284"/>
        <v>2016</v>
      </c>
    </row>
    <row r="3603" spans="1:19" ht="46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s="17">
        <f t="shared" si="280"/>
        <v>1.0435000000000001</v>
      </c>
      <c r="G3603" t="s">
        <v>8218</v>
      </c>
      <c r="H3603" t="s">
        <v>8224</v>
      </c>
      <c r="I3603" t="s">
        <v>8246</v>
      </c>
      <c r="J3603">
        <v>1421452682</v>
      </c>
      <c r="K3603" s="10">
        <v>1418860682</v>
      </c>
      <c r="L3603" s="15">
        <f t="shared" si="281"/>
        <v>41990.99863425926</v>
      </c>
      <c r="M3603" t="b">
        <v>0</v>
      </c>
      <c r="N3603">
        <v>53</v>
      </c>
      <c r="O3603" t="b">
        <v>1</v>
      </c>
      <c r="P3603" t="s">
        <v>8269</v>
      </c>
      <c r="Q3603" t="str">
        <f t="shared" si="282"/>
        <v>theater</v>
      </c>
      <c r="R3603" t="str">
        <f t="shared" si="283"/>
        <v>plays</v>
      </c>
      <c r="S3603">
        <f t="shared" si="284"/>
        <v>2014</v>
      </c>
    </row>
    <row r="3604" spans="1:19" ht="46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s="17">
        <f t="shared" si="280"/>
        <v>1.0004999999999999</v>
      </c>
      <c r="G3604" t="s">
        <v>8218</v>
      </c>
      <c r="H3604" t="s">
        <v>8223</v>
      </c>
      <c r="I3604" t="s">
        <v>8245</v>
      </c>
      <c r="J3604">
        <v>1463520479</v>
      </c>
      <c r="K3604" s="10">
        <v>1458336479</v>
      </c>
      <c r="L3604" s="15">
        <f t="shared" si="281"/>
        <v>42447.894432870366</v>
      </c>
      <c r="M3604" t="b">
        <v>0</v>
      </c>
      <c r="N3604">
        <v>49</v>
      </c>
      <c r="O3604" t="b">
        <v>1</v>
      </c>
      <c r="P3604" t="s">
        <v>8269</v>
      </c>
      <c r="Q3604" t="str">
        <f t="shared" si="282"/>
        <v>theater</v>
      </c>
      <c r="R3604" t="str">
        <f t="shared" si="283"/>
        <v>plays</v>
      </c>
      <c r="S3604">
        <f t="shared" si="284"/>
        <v>2016</v>
      </c>
    </row>
    <row r="3605" spans="1:19" ht="46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s="17">
        <f t="shared" si="280"/>
        <v>1.7066666666666668</v>
      </c>
      <c r="G3605" t="s">
        <v>8218</v>
      </c>
      <c r="H3605" t="s">
        <v>8223</v>
      </c>
      <c r="I3605" t="s">
        <v>8245</v>
      </c>
      <c r="J3605">
        <v>1446759880</v>
      </c>
      <c r="K3605" s="10">
        <v>1444164280</v>
      </c>
      <c r="L3605" s="15">
        <f t="shared" si="281"/>
        <v>42283.864351851851</v>
      </c>
      <c r="M3605" t="b">
        <v>0</v>
      </c>
      <c r="N3605">
        <v>57</v>
      </c>
      <c r="O3605" t="b">
        <v>1</v>
      </c>
      <c r="P3605" t="s">
        <v>8269</v>
      </c>
      <c r="Q3605" t="str">
        <f t="shared" si="282"/>
        <v>theater</v>
      </c>
      <c r="R3605" t="str">
        <f t="shared" si="283"/>
        <v>plays</v>
      </c>
      <c r="S3605">
        <f t="shared" si="284"/>
        <v>2015</v>
      </c>
    </row>
    <row r="3606" spans="1:19" ht="46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s="17">
        <f t="shared" si="280"/>
        <v>1.1283333333333334</v>
      </c>
      <c r="G3606" t="s">
        <v>8218</v>
      </c>
      <c r="H3606" t="s">
        <v>8223</v>
      </c>
      <c r="I3606" t="s">
        <v>8245</v>
      </c>
      <c r="J3606">
        <v>1461913140</v>
      </c>
      <c r="K3606" s="10">
        <v>1461370956</v>
      </c>
      <c r="L3606" s="15">
        <f t="shared" si="281"/>
        <v>42483.015694444446</v>
      </c>
      <c r="M3606" t="b">
        <v>0</v>
      </c>
      <c r="N3606">
        <v>69</v>
      </c>
      <c r="O3606" t="b">
        <v>1</v>
      </c>
      <c r="P3606" t="s">
        <v>8269</v>
      </c>
      <c r="Q3606" t="str">
        <f t="shared" si="282"/>
        <v>theater</v>
      </c>
      <c r="R3606" t="str">
        <f t="shared" si="283"/>
        <v>plays</v>
      </c>
      <c r="S3606">
        <f t="shared" si="284"/>
        <v>2016</v>
      </c>
    </row>
    <row r="3607" spans="1:19" ht="46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s="17">
        <f t="shared" si="280"/>
        <v>1.84</v>
      </c>
      <c r="G3607" t="s">
        <v>8218</v>
      </c>
      <c r="H3607" t="s">
        <v>8224</v>
      </c>
      <c r="I3607" t="s">
        <v>8246</v>
      </c>
      <c r="J3607">
        <v>1455390126</v>
      </c>
      <c r="K3607" s="10">
        <v>1452798126</v>
      </c>
      <c r="L3607" s="15">
        <f t="shared" si="281"/>
        <v>42383.793124999997</v>
      </c>
      <c r="M3607" t="b">
        <v>0</v>
      </c>
      <c r="N3607">
        <v>15</v>
      </c>
      <c r="O3607" t="b">
        <v>1</v>
      </c>
      <c r="P3607" t="s">
        <v>8269</v>
      </c>
      <c r="Q3607" t="str">
        <f t="shared" si="282"/>
        <v>theater</v>
      </c>
      <c r="R3607" t="str">
        <f t="shared" si="283"/>
        <v>plays</v>
      </c>
      <c r="S3607">
        <f t="shared" si="284"/>
        <v>2016</v>
      </c>
    </row>
    <row r="3608" spans="1:19" ht="46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s="17">
        <f t="shared" si="280"/>
        <v>1.3026666666666666</v>
      </c>
      <c r="G3608" t="s">
        <v>8218</v>
      </c>
      <c r="H3608" t="s">
        <v>8224</v>
      </c>
      <c r="I3608" t="s">
        <v>8246</v>
      </c>
      <c r="J3608">
        <v>1471185057</v>
      </c>
      <c r="K3608" s="10">
        <v>1468593057</v>
      </c>
      <c r="L3608" s="15">
        <f t="shared" si="281"/>
        <v>42566.604826388888</v>
      </c>
      <c r="M3608" t="b">
        <v>0</v>
      </c>
      <c r="N3608">
        <v>64</v>
      </c>
      <c r="O3608" t="b">
        <v>1</v>
      </c>
      <c r="P3608" t="s">
        <v>8269</v>
      </c>
      <c r="Q3608" t="str">
        <f t="shared" si="282"/>
        <v>theater</v>
      </c>
      <c r="R3608" t="str">
        <f t="shared" si="283"/>
        <v>plays</v>
      </c>
      <c r="S3608">
        <f t="shared" si="284"/>
        <v>2016</v>
      </c>
    </row>
    <row r="3609" spans="1:19" ht="3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s="17">
        <f t="shared" si="280"/>
        <v>1.0545454545454545</v>
      </c>
      <c r="G3609" t="s">
        <v>8218</v>
      </c>
      <c r="H3609" t="s">
        <v>8224</v>
      </c>
      <c r="I3609" t="s">
        <v>8246</v>
      </c>
      <c r="J3609">
        <v>1450137600</v>
      </c>
      <c r="K3609" s="10">
        <v>1448924882</v>
      </c>
      <c r="L3609" s="15">
        <f t="shared" si="281"/>
        <v>42338.963912037041</v>
      </c>
      <c r="M3609" t="b">
        <v>0</v>
      </c>
      <c r="N3609">
        <v>20</v>
      </c>
      <c r="O3609" t="b">
        <v>1</v>
      </c>
      <c r="P3609" t="s">
        <v>8269</v>
      </c>
      <c r="Q3609" t="str">
        <f t="shared" si="282"/>
        <v>theater</v>
      </c>
      <c r="R3609" t="str">
        <f t="shared" si="283"/>
        <v>plays</v>
      </c>
      <c r="S3609">
        <f t="shared" si="284"/>
        <v>2015</v>
      </c>
    </row>
    <row r="3610" spans="1:19" ht="46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s="17">
        <f t="shared" si="280"/>
        <v>1</v>
      </c>
      <c r="G3610" t="s">
        <v>8218</v>
      </c>
      <c r="H3610" t="s">
        <v>8224</v>
      </c>
      <c r="I3610" t="s">
        <v>8246</v>
      </c>
      <c r="J3610">
        <v>1466172000</v>
      </c>
      <c r="K3610" s="10">
        <v>1463418090</v>
      </c>
      <c r="L3610" s="15">
        <f t="shared" si="281"/>
        <v>42506.709374999999</v>
      </c>
      <c r="M3610" t="b">
        <v>0</v>
      </c>
      <c r="N3610">
        <v>27</v>
      </c>
      <c r="O3610" t="b">
        <v>1</v>
      </c>
      <c r="P3610" t="s">
        <v>8269</v>
      </c>
      <c r="Q3610" t="str">
        <f t="shared" si="282"/>
        <v>theater</v>
      </c>
      <c r="R3610" t="str">
        <f t="shared" si="283"/>
        <v>plays</v>
      </c>
      <c r="S3610">
        <f t="shared" si="284"/>
        <v>2016</v>
      </c>
    </row>
    <row r="3611" spans="1:19" ht="46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s="17">
        <f t="shared" si="280"/>
        <v>1.5331632653061225</v>
      </c>
      <c r="G3611" t="s">
        <v>8218</v>
      </c>
      <c r="H3611" t="s">
        <v>8224</v>
      </c>
      <c r="I3611" t="s">
        <v>8246</v>
      </c>
      <c r="J3611">
        <v>1459378085</v>
      </c>
      <c r="K3611" s="10">
        <v>1456789685</v>
      </c>
      <c r="L3611" s="15">
        <f t="shared" si="281"/>
        <v>42429.991724537038</v>
      </c>
      <c r="M3611" t="b">
        <v>0</v>
      </c>
      <c r="N3611">
        <v>21</v>
      </c>
      <c r="O3611" t="b">
        <v>1</v>
      </c>
      <c r="P3611" t="s">
        <v>8269</v>
      </c>
      <c r="Q3611" t="str">
        <f t="shared" si="282"/>
        <v>theater</v>
      </c>
      <c r="R3611" t="str">
        <f t="shared" si="283"/>
        <v>plays</v>
      </c>
      <c r="S3611">
        <f t="shared" si="284"/>
        <v>2016</v>
      </c>
    </row>
    <row r="3612" spans="1:19" ht="46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s="17">
        <f t="shared" si="280"/>
        <v>1.623</v>
      </c>
      <c r="G3612" t="s">
        <v>8218</v>
      </c>
      <c r="H3612" t="s">
        <v>8224</v>
      </c>
      <c r="I3612" t="s">
        <v>8246</v>
      </c>
      <c r="J3612">
        <v>1439806936</v>
      </c>
      <c r="K3612" s="10">
        <v>1437214936</v>
      </c>
      <c r="L3612" s="15">
        <f t="shared" si="281"/>
        <v>42203.432129629626</v>
      </c>
      <c r="M3612" t="b">
        <v>0</v>
      </c>
      <c r="N3612">
        <v>31</v>
      </c>
      <c r="O3612" t="b">
        <v>1</v>
      </c>
      <c r="P3612" t="s">
        <v>8269</v>
      </c>
      <c r="Q3612" t="str">
        <f t="shared" si="282"/>
        <v>theater</v>
      </c>
      <c r="R3612" t="str">
        <f t="shared" si="283"/>
        <v>plays</v>
      </c>
      <c r="S3612">
        <f t="shared" si="284"/>
        <v>2015</v>
      </c>
    </row>
    <row r="3613" spans="1:19" ht="46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s="17">
        <f t="shared" si="280"/>
        <v>1.36</v>
      </c>
      <c r="G3613" t="s">
        <v>8218</v>
      </c>
      <c r="H3613" t="s">
        <v>8224</v>
      </c>
      <c r="I3613" t="s">
        <v>8246</v>
      </c>
      <c r="J3613">
        <v>1428483201</v>
      </c>
      <c r="K3613" s="10">
        <v>1425891201</v>
      </c>
      <c r="L3613" s="15">
        <f t="shared" si="281"/>
        <v>42072.370381944449</v>
      </c>
      <c r="M3613" t="b">
        <v>0</v>
      </c>
      <c r="N3613">
        <v>51</v>
      </c>
      <c r="O3613" t="b">
        <v>1</v>
      </c>
      <c r="P3613" t="s">
        <v>8269</v>
      </c>
      <c r="Q3613" t="str">
        <f t="shared" si="282"/>
        <v>theater</v>
      </c>
      <c r="R3613" t="str">
        <f t="shared" si="283"/>
        <v>plays</v>
      </c>
      <c r="S3613">
        <f t="shared" si="284"/>
        <v>2015</v>
      </c>
    </row>
    <row r="3614" spans="1:19" ht="46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s="17">
        <f t="shared" si="280"/>
        <v>1.444</v>
      </c>
      <c r="G3614" t="s">
        <v>8218</v>
      </c>
      <c r="H3614" t="s">
        <v>8228</v>
      </c>
      <c r="I3614" t="s">
        <v>8250</v>
      </c>
      <c r="J3614">
        <v>1402334811</v>
      </c>
      <c r="K3614" s="10">
        <v>1401470811</v>
      </c>
      <c r="L3614" s="15">
        <f t="shared" si="281"/>
        <v>41789.726979166662</v>
      </c>
      <c r="M3614" t="b">
        <v>0</v>
      </c>
      <c r="N3614">
        <v>57</v>
      </c>
      <c r="O3614" t="b">
        <v>1</v>
      </c>
      <c r="P3614" t="s">
        <v>8269</v>
      </c>
      <c r="Q3614" t="str">
        <f t="shared" si="282"/>
        <v>theater</v>
      </c>
      <c r="R3614" t="str">
        <f t="shared" si="283"/>
        <v>plays</v>
      </c>
      <c r="S3614">
        <f t="shared" si="284"/>
        <v>2014</v>
      </c>
    </row>
    <row r="3615" spans="1:19" ht="3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s="17">
        <f t="shared" si="280"/>
        <v>1</v>
      </c>
      <c r="G3615" t="s">
        <v>8218</v>
      </c>
      <c r="H3615" t="s">
        <v>8223</v>
      </c>
      <c r="I3615" t="s">
        <v>8245</v>
      </c>
      <c r="J3615">
        <v>1403964574</v>
      </c>
      <c r="K3615" s="10">
        <v>1401372574</v>
      </c>
      <c r="L3615" s="15">
        <f t="shared" si="281"/>
        <v>41788.58997685185</v>
      </c>
      <c r="M3615" t="b">
        <v>0</v>
      </c>
      <c r="N3615">
        <v>20</v>
      </c>
      <c r="O3615" t="b">
        <v>1</v>
      </c>
      <c r="P3615" t="s">
        <v>8269</v>
      </c>
      <c r="Q3615" t="str">
        <f t="shared" si="282"/>
        <v>theater</v>
      </c>
      <c r="R3615" t="str">
        <f t="shared" si="283"/>
        <v>plays</v>
      </c>
      <c r="S3615">
        <f t="shared" si="284"/>
        <v>2014</v>
      </c>
    </row>
    <row r="3616" spans="1:19" ht="46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s="17">
        <f t="shared" si="280"/>
        <v>1.008</v>
      </c>
      <c r="G3616" t="s">
        <v>8218</v>
      </c>
      <c r="H3616" t="s">
        <v>8223</v>
      </c>
      <c r="I3616" t="s">
        <v>8245</v>
      </c>
      <c r="J3616">
        <v>1434675616</v>
      </c>
      <c r="K3616" s="10">
        <v>1432083616</v>
      </c>
      <c r="L3616" s="15">
        <f t="shared" si="281"/>
        <v>42144.041851851856</v>
      </c>
      <c r="M3616" t="b">
        <v>0</v>
      </c>
      <c r="N3616">
        <v>71</v>
      </c>
      <c r="O3616" t="b">
        <v>1</v>
      </c>
      <c r="P3616" t="s">
        <v>8269</v>
      </c>
      <c r="Q3616" t="str">
        <f t="shared" si="282"/>
        <v>theater</v>
      </c>
      <c r="R3616" t="str">
        <f t="shared" si="283"/>
        <v>plays</v>
      </c>
      <c r="S3616">
        <f t="shared" si="284"/>
        <v>2015</v>
      </c>
    </row>
    <row r="3617" spans="1:19" ht="46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s="17">
        <f t="shared" si="280"/>
        <v>1.0680000000000001</v>
      </c>
      <c r="G3617" t="s">
        <v>8218</v>
      </c>
      <c r="H3617" t="s">
        <v>8224</v>
      </c>
      <c r="I3617" t="s">
        <v>8246</v>
      </c>
      <c r="J3617">
        <v>1449756896</v>
      </c>
      <c r="K3617" s="10">
        <v>1447164896</v>
      </c>
      <c r="L3617" s="15">
        <f t="shared" si="281"/>
        <v>42318.593703703707</v>
      </c>
      <c r="M3617" t="b">
        <v>0</v>
      </c>
      <c r="N3617">
        <v>72</v>
      </c>
      <c r="O3617" t="b">
        <v>1</v>
      </c>
      <c r="P3617" t="s">
        <v>8269</v>
      </c>
      <c r="Q3617" t="str">
        <f t="shared" si="282"/>
        <v>theater</v>
      </c>
      <c r="R3617" t="str">
        <f t="shared" si="283"/>
        <v>plays</v>
      </c>
      <c r="S3617">
        <f t="shared" si="284"/>
        <v>2015</v>
      </c>
    </row>
    <row r="3618" spans="1:19" ht="46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s="17">
        <f t="shared" si="280"/>
        <v>1.248</v>
      </c>
      <c r="G3618" t="s">
        <v>8218</v>
      </c>
      <c r="H3618" t="s">
        <v>8224</v>
      </c>
      <c r="I3618" t="s">
        <v>8246</v>
      </c>
      <c r="J3618">
        <v>1426801664</v>
      </c>
      <c r="K3618" s="10">
        <v>1424213264</v>
      </c>
      <c r="L3618" s="15">
        <f t="shared" si="281"/>
        <v>42052.949814814812</v>
      </c>
      <c r="M3618" t="b">
        <v>0</v>
      </c>
      <c r="N3618">
        <v>45</v>
      </c>
      <c r="O3618" t="b">
        <v>1</v>
      </c>
      <c r="P3618" t="s">
        <v>8269</v>
      </c>
      <c r="Q3618" t="str">
        <f t="shared" si="282"/>
        <v>theater</v>
      </c>
      <c r="R3618" t="str">
        <f t="shared" si="283"/>
        <v>plays</v>
      </c>
      <c r="S3618">
        <f t="shared" si="284"/>
        <v>2015</v>
      </c>
    </row>
    <row r="3619" spans="1:19" ht="46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s="17">
        <f t="shared" si="280"/>
        <v>1.1891891891891893</v>
      </c>
      <c r="G3619" t="s">
        <v>8218</v>
      </c>
      <c r="H3619" t="s">
        <v>8224</v>
      </c>
      <c r="I3619" t="s">
        <v>8246</v>
      </c>
      <c r="J3619">
        <v>1488240000</v>
      </c>
      <c r="K3619" s="10">
        <v>1486996729</v>
      </c>
      <c r="L3619" s="15">
        <f t="shared" si="281"/>
        <v>42779.610289351855</v>
      </c>
      <c r="M3619" t="b">
        <v>0</v>
      </c>
      <c r="N3619">
        <v>51</v>
      </c>
      <c r="O3619" t="b">
        <v>1</v>
      </c>
      <c r="P3619" t="s">
        <v>8269</v>
      </c>
      <c r="Q3619" t="str">
        <f t="shared" si="282"/>
        <v>theater</v>
      </c>
      <c r="R3619" t="str">
        <f t="shared" si="283"/>
        <v>plays</v>
      </c>
      <c r="S3619">
        <f t="shared" si="284"/>
        <v>2017</v>
      </c>
    </row>
    <row r="3620" spans="1:19" ht="46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s="17">
        <f t="shared" si="280"/>
        <v>1.01</v>
      </c>
      <c r="G3620" t="s">
        <v>8218</v>
      </c>
      <c r="H3620" t="s">
        <v>8224</v>
      </c>
      <c r="I3620" t="s">
        <v>8246</v>
      </c>
      <c r="J3620">
        <v>1433343850</v>
      </c>
      <c r="K3620" s="10">
        <v>1430751850</v>
      </c>
      <c r="L3620" s="15">
        <f t="shared" si="281"/>
        <v>42128.627893518518</v>
      </c>
      <c r="M3620" t="b">
        <v>0</v>
      </c>
      <c r="N3620">
        <v>56</v>
      </c>
      <c r="O3620" t="b">
        <v>1</v>
      </c>
      <c r="P3620" t="s">
        <v>8269</v>
      </c>
      <c r="Q3620" t="str">
        <f t="shared" si="282"/>
        <v>theater</v>
      </c>
      <c r="R3620" t="str">
        <f t="shared" si="283"/>
        <v>plays</v>
      </c>
      <c r="S3620">
        <f t="shared" si="284"/>
        <v>2015</v>
      </c>
    </row>
    <row r="3621" spans="1:19" ht="46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s="17">
        <f t="shared" si="280"/>
        <v>1.1299999999999999</v>
      </c>
      <c r="G3621" t="s">
        <v>8218</v>
      </c>
      <c r="H3621" t="s">
        <v>8223</v>
      </c>
      <c r="I3621" t="s">
        <v>8245</v>
      </c>
      <c r="J3621">
        <v>1479592800</v>
      </c>
      <c r="K3621" s="10">
        <v>1476760226</v>
      </c>
      <c r="L3621" s="15">
        <f t="shared" si="281"/>
        <v>42661.132245370369</v>
      </c>
      <c r="M3621" t="b">
        <v>0</v>
      </c>
      <c r="N3621">
        <v>17</v>
      </c>
      <c r="O3621" t="b">
        <v>1</v>
      </c>
      <c r="P3621" t="s">
        <v>8269</v>
      </c>
      <c r="Q3621" t="str">
        <f t="shared" si="282"/>
        <v>theater</v>
      </c>
      <c r="R3621" t="str">
        <f t="shared" si="283"/>
        <v>plays</v>
      </c>
      <c r="S3621">
        <f t="shared" si="284"/>
        <v>2016</v>
      </c>
    </row>
    <row r="3622" spans="1:19" ht="46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s="17">
        <f t="shared" si="280"/>
        <v>1.0519047619047619</v>
      </c>
      <c r="G3622" t="s">
        <v>8218</v>
      </c>
      <c r="H3622" t="s">
        <v>8223</v>
      </c>
      <c r="I3622" t="s">
        <v>8245</v>
      </c>
      <c r="J3622">
        <v>1425528000</v>
      </c>
      <c r="K3622" s="10">
        <v>1422916261</v>
      </c>
      <c r="L3622" s="15">
        <f t="shared" si="281"/>
        <v>42037.938206018516</v>
      </c>
      <c r="M3622" t="b">
        <v>0</v>
      </c>
      <c r="N3622">
        <v>197</v>
      </c>
      <c r="O3622" t="b">
        <v>1</v>
      </c>
      <c r="P3622" t="s">
        <v>8269</v>
      </c>
      <c r="Q3622" t="str">
        <f t="shared" si="282"/>
        <v>theater</v>
      </c>
      <c r="R3622" t="str">
        <f t="shared" si="283"/>
        <v>plays</v>
      </c>
      <c r="S3622">
        <f t="shared" si="284"/>
        <v>2015</v>
      </c>
    </row>
    <row r="3623" spans="1:19" ht="46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s="17">
        <f t="shared" si="280"/>
        <v>1.0973333333333333</v>
      </c>
      <c r="G3623" t="s">
        <v>8218</v>
      </c>
      <c r="H3623" t="s">
        <v>8223</v>
      </c>
      <c r="I3623" t="s">
        <v>8245</v>
      </c>
      <c r="J3623">
        <v>1475269200</v>
      </c>
      <c r="K3623" s="10">
        <v>1473200844</v>
      </c>
      <c r="L3623" s="15">
        <f t="shared" si="281"/>
        <v>42619.935694444444</v>
      </c>
      <c r="M3623" t="b">
        <v>0</v>
      </c>
      <c r="N3623">
        <v>70</v>
      </c>
      <c r="O3623" t="b">
        <v>1</v>
      </c>
      <c r="P3623" t="s">
        <v>8269</v>
      </c>
      <c r="Q3623" t="str">
        <f t="shared" si="282"/>
        <v>theater</v>
      </c>
      <c r="R3623" t="str">
        <f t="shared" si="283"/>
        <v>plays</v>
      </c>
      <c r="S3623">
        <f t="shared" si="284"/>
        <v>2016</v>
      </c>
    </row>
    <row r="3624" spans="1:19" ht="3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s="17">
        <f t="shared" si="280"/>
        <v>1.00099</v>
      </c>
      <c r="G3624" t="s">
        <v>8218</v>
      </c>
      <c r="H3624" t="s">
        <v>8223</v>
      </c>
      <c r="I3624" t="s">
        <v>8245</v>
      </c>
      <c r="J3624">
        <v>1411874580</v>
      </c>
      <c r="K3624" s="10">
        <v>1409030371</v>
      </c>
      <c r="L3624" s="15">
        <f t="shared" si="281"/>
        <v>41877.221886574072</v>
      </c>
      <c r="M3624" t="b">
        <v>0</v>
      </c>
      <c r="N3624">
        <v>21</v>
      </c>
      <c r="O3624" t="b">
        <v>1</v>
      </c>
      <c r="P3624" t="s">
        <v>8269</v>
      </c>
      <c r="Q3624" t="str">
        <f t="shared" si="282"/>
        <v>theater</v>
      </c>
      <c r="R3624" t="str">
        <f t="shared" si="283"/>
        <v>plays</v>
      </c>
      <c r="S3624">
        <f t="shared" si="284"/>
        <v>2014</v>
      </c>
    </row>
    <row r="3625" spans="1:19" ht="3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s="17">
        <f t="shared" si="280"/>
        <v>1.2</v>
      </c>
      <c r="G3625" t="s">
        <v>8218</v>
      </c>
      <c r="H3625" t="s">
        <v>8223</v>
      </c>
      <c r="I3625" t="s">
        <v>8245</v>
      </c>
      <c r="J3625">
        <v>1406358000</v>
      </c>
      <c r="K3625" s="10">
        <v>1404841270</v>
      </c>
      <c r="L3625" s="15">
        <f t="shared" si="281"/>
        <v>41828.736921296295</v>
      </c>
      <c r="M3625" t="b">
        <v>0</v>
      </c>
      <c r="N3625">
        <v>34</v>
      </c>
      <c r="O3625" t="b">
        <v>1</v>
      </c>
      <c r="P3625" t="s">
        <v>8269</v>
      </c>
      <c r="Q3625" t="str">
        <f t="shared" si="282"/>
        <v>theater</v>
      </c>
      <c r="R3625" t="str">
        <f t="shared" si="283"/>
        <v>plays</v>
      </c>
      <c r="S3625">
        <f t="shared" si="284"/>
        <v>2014</v>
      </c>
    </row>
    <row r="3626" spans="1:19" ht="76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s="17">
        <f t="shared" si="280"/>
        <v>1.0493333333333332</v>
      </c>
      <c r="G3626" t="s">
        <v>8218</v>
      </c>
      <c r="H3626" t="s">
        <v>8223</v>
      </c>
      <c r="I3626" t="s">
        <v>8245</v>
      </c>
      <c r="J3626">
        <v>1471977290</v>
      </c>
      <c r="K3626" s="10">
        <v>1466793290</v>
      </c>
      <c r="L3626" s="15">
        <f t="shared" si="281"/>
        <v>42545.774189814816</v>
      </c>
      <c r="M3626" t="b">
        <v>0</v>
      </c>
      <c r="N3626">
        <v>39</v>
      </c>
      <c r="O3626" t="b">
        <v>1</v>
      </c>
      <c r="P3626" t="s">
        <v>8269</v>
      </c>
      <c r="Q3626" t="str">
        <f t="shared" si="282"/>
        <v>theater</v>
      </c>
      <c r="R3626" t="str">
        <f t="shared" si="283"/>
        <v>plays</v>
      </c>
      <c r="S3626">
        <f t="shared" si="284"/>
        <v>2016</v>
      </c>
    </row>
    <row r="3627" spans="1:19" ht="46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s="17">
        <f t="shared" si="280"/>
        <v>1.0266666666666666</v>
      </c>
      <c r="G3627" t="s">
        <v>8218</v>
      </c>
      <c r="H3627" t="s">
        <v>8224</v>
      </c>
      <c r="I3627" t="s">
        <v>8246</v>
      </c>
      <c r="J3627">
        <v>1435851577</v>
      </c>
      <c r="K3627" s="10">
        <v>1433259577</v>
      </c>
      <c r="L3627" s="15">
        <f t="shared" si="281"/>
        <v>42157.652511574073</v>
      </c>
      <c r="M3627" t="b">
        <v>0</v>
      </c>
      <c r="N3627">
        <v>78</v>
      </c>
      <c r="O3627" t="b">
        <v>1</v>
      </c>
      <c r="P3627" t="s">
        <v>8269</v>
      </c>
      <c r="Q3627" t="str">
        <f t="shared" si="282"/>
        <v>theater</v>
      </c>
      <c r="R3627" t="str">
        <f t="shared" si="283"/>
        <v>plays</v>
      </c>
      <c r="S3627">
        <f t="shared" si="284"/>
        <v>2015</v>
      </c>
    </row>
    <row r="3628" spans="1:19" ht="46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s="17">
        <f t="shared" si="280"/>
        <v>1.0182500000000001</v>
      </c>
      <c r="G3628" t="s">
        <v>8218</v>
      </c>
      <c r="H3628" t="s">
        <v>8224</v>
      </c>
      <c r="I3628" t="s">
        <v>8246</v>
      </c>
      <c r="J3628">
        <v>1408204857</v>
      </c>
      <c r="K3628" s="10">
        <v>1406390457</v>
      </c>
      <c r="L3628" s="15">
        <f t="shared" si="281"/>
        <v>41846.667326388888</v>
      </c>
      <c r="M3628" t="b">
        <v>0</v>
      </c>
      <c r="N3628">
        <v>48</v>
      </c>
      <c r="O3628" t="b">
        <v>1</v>
      </c>
      <c r="P3628" t="s">
        <v>8269</v>
      </c>
      <c r="Q3628" t="str">
        <f t="shared" si="282"/>
        <v>theater</v>
      </c>
      <c r="R3628" t="str">
        <f t="shared" si="283"/>
        <v>plays</v>
      </c>
      <c r="S3628">
        <f t="shared" si="284"/>
        <v>2014</v>
      </c>
    </row>
    <row r="3629" spans="1:19" ht="46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s="17">
        <f t="shared" si="280"/>
        <v>1</v>
      </c>
      <c r="G3629" t="s">
        <v>8218</v>
      </c>
      <c r="H3629" t="s">
        <v>8223</v>
      </c>
      <c r="I3629" t="s">
        <v>8245</v>
      </c>
      <c r="J3629">
        <v>1463803140</v>
      </c>
      <c r="K3629" s="10">
        <v>1459446487</v>
      </c>
      <c r="L3629" s="15">
        <f t="shared" si="281"/>
        <v>42460.741747685184</v>
      </c>
      <c r="M3629" t="b">
        <v>0</v>
      </c>
      <c r="N3629">
        <v>29</v>
      </c>
      <c r="O3629" t="b">
        <v>1</v>
      </c>
      <c r="P3629" t="s">
        <v>8269</v>
      </c>
      <c r="Q3629" t="str">
        <f t="shared" si="282"/>
        <v>theater</v>
      </c>
      <c r="R3629" t="str">
        <f t="shared" si="283"/>
        <v>plays</v>
      </c>
      <c r="S3629">
        <f t="shared" si="284"/>
        <v>2016</v>
      </c>
    </row>
    <row r="3630" spans="1:19" ht="46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s="17">
        <f t="shared" si="280"/>
        <v>0</v>
      </c>
      <c r="G3630" t="s">
        <v>8220</v>
      </c>
      <c r="H3630" t="s">
        <v>8223</v>
      </c>
      <c r="I3630" t="s">
        <v>8245</v>
      </c>
      <c r="J3630">
        <v>1450040396</v>
      </c>
      <c r="K3630" s="10">
        <v>1444852796</v>
      </c>
      <c r="L3630" s="15">
        <f t="shared" si="281"/>
        <v>42291.833287037036</v>
      </c>
      <c r="M3630" t="b">
        <v>0</v>
      </c>
      <c r="N3630">
        <v>0</v>
      </c>
      <c r="O3630" t="b">
        <v>0</v>
      </c>
      <c r="P3630" t="s">
        <v>8303</v>
      </c>
      <c r="Q3630" t="str">
        <f t="shared" si="282"/>
        <v>theater</v>
      </c>
      <c r="R3630" t="str">
        <f t="shared" si="283"/>
        <v>musical</v>
      </c>
      <c r="S3630">
        <f t="shared" si="284"/>
        <v>2015</v>
      </c>
    </row>
    <row r="3631" spans="1:19" ht="46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s="17">
        <f t="shared" si="280"/>
        <v>1.9999999999999999E-6</v>
      </c>
      <c r="G3631" t="s">
        <v>8220</v>
      </c>
      <c r="H3631" t="s">
        <v>8223</v>
      </c>
      <c r="I3631" t="s">
        <v>8245</v>
      </c>
      <c r="J3631">
        <v>1462467600</v>
      </c>
      <c r="K3631" s="10">
        <v>1457403364</v>
      </c>
      <c r="L3631" s="15">
        <f t="shared" si="281"/>
        <v>42437.094490740739</v>
      </c>
      <c r="M3631" t="b">
        <v>0</v>
      </c>
      <c r="N3631">
        <v>2</v>
      </c>
      <c r="O3631" t="b">
        <v>0</v>
      </c>
      <c r="P3631" t="s">
        <v>8303</v>
      </c>
      <c r="Q3631" t="str">
        <f t="shared" si="282"/>
        <v>theater</v>
      </c>
      <c r="R3631" t="str">
        <f t="shared" si="283"/>
        <v>musical</v>
      </c>
      <c r="S3631">
        <f t="shared" si="284"/>
        <v>2016</v>
      </c>
    </row>
    <row r="3632" spans="1:19" ht="46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s="17">
        <f t="shared" si="280"/>
        <v>3.3333333333333332E-4</v>
      </c>
      <c r="G3632" t="s">
        <v>8220</v>
      </c>
      <c r="H3632" t="s">
        <v>8224</v>
      </c>
      <c r="I3632" t="s">
        <v>8246</v>
      </c>
      <c r="J3632">
        <v>1417295990</v>
      </c>
      <c r="K3632" s="10">
        <v>1414700390</v>
      </c>
      <c r="L3632" s="15">
        <f t="shared" si="281"/>
        <v>41942.84710648148</v>
      </c>
      <c r="M3632" t="b">
        <v>0</v>
      </c>
      <c r="N3632">
        <v>1</v>
      </c>
      <c r="O3632" t="b">
        <v>0</v>
      </c>
      <c r="P3632" t="s">
        <v>8303</v>
      </c>
      <c r="Q3632" t="str">
        <f t="shared" si="282"/>
        <v>theater</v>
      </c>
      <c r="R3632" t="str">
        <f t="shared" si="283"/>
        <v>musical</v>
      </c>
      <c r="S3632">
        <f t="shared" si="284"/>
        <v>2014</v>
      </c>
    </row>
    <row r="3633" spans="1:19" ht="46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s="17">
        <f t="shared" si="280"/>
        <v>0.51023391812865493</v>
      </c>
      <c r="G3633" t="s">
        <v>8220</v>
      </c>
      <c r="H3633" t="s">
        <v>8223</v>
      </c>
      <c r="I3633" t="s">
        <v>8245</v>
      </c>
      <c r="J3633">
        <v>1411444740</v>
      </c>
      <c r="K3633" s="10">
        <v>1409335497</v>
      </c>
      <c r="L3633" s="15">
        <f t="shared" si="281"/>
        <v>41880.753437499996</v>
      </c>
      <c r="M3633" t="b">
        <v>0</v>
      </c>
      <c r="N3633">
        <v>59</v>
      </c>
      <c r="O3633" t="b">
        <v>0</v>
      </c>
      <c r="P3633" t="s">
        <v>8303</v>
      </c>
      <c r="Q3633" t="str">
        <f t="shared" si="282"/>
        <v>theater</v>
      </c>
      <c r="R3633" t="str">
        <f t="shared" si="283"/>
        <v>musical</v>
      </c>
      <c r="S3633">
        <f t="shared" si="284"/>
        <v>2014</v>
      </c>
    </row>
    <row r="3634" spans="1:19" ht="46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s="17">
        <f t="shared" si="280"/>
        <v>0.2</v>
      </c>
      <c r="G3634" t="s">
        <v>8220</v>
      </c>
      <c r="H3634" t="s">
        <v>8224</v>
      </c>
      <c r="I3634" t="s">
        <v>8246</v>
      </c>
      <c r="J3634">
        <v>1416781749</v>
      </c>
      <c r="K3634" s="10">
        <v>1415053749</v>
      </c>
      <c r="L3634" s="15">
        <f t="shared" si="281"/>
        <v>41946.936909722222</v>
      </c>
      <c r="M3634" t="b">
        <v>0</v>
      </c>
      <c r="N3634">
        <v>1</v>
      </c>
      <c r="O3634" t="b">
        <v>0</v>
      </c>
      <c r="P3634" t="s">
        <v>8303</v>
      </c>
      <c r="Q3634" t="str">
        <f t="shared" si="282"/>
        <v>theater</v>
      </c>
      <c r="R3634" t="str">
        <f t="shared" si="283"/>
        <v>musical</v>
      </c>
      <c r="S3634">
        <f t="shared" si="284"/>
        <v>2014</v>
      </c>
    </row>
    <row r="3635" spans="1:19" ht="46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s="17">
        <f t="shared" si="280"/>
        <v>0.35239999999999999</v>
      </c>
      <c r="G3635" t="s">
        <v>8220</v>
      </c>
      <c r="H3635" t="s">
        <v>8223</v>
      </c>
      <c r="I3635" t="s">
        <v>8245</v>
      </c>
      <c r="J3635">
        <v>1479517200</v>
      </c>
      <c r="K3635" s="10">
        <v>1475765867</v>
      </c>
      <c r="L3635" s="15">
        <f t="shared" si="281"/>
        <v>42649.623460648145</v>
      </c>
      <c r="M3635" t="b">
        <v>0</v>
      </c>
      <c r="N3635">
        <v>31</v>
      </c>
      <c r="O3635" t="b">
        <v>0</v>
      </c>
      <c r="P3635" t="s">
        <v>8303</v>
      </c>
      <c r="Q3635" t="str">
        <f t="shared" si="282"/>
        <v>theater</v>
      </c>
      <c r="R3635" t="str">
        <f t="shared" si="283"/>
        <v>musical</v>
      </c>
      <c r="S3635">
        <f t="shared" si="284"/>
        <v>2016</v>
      </c>
    </row>
    <row r="3636" spans="1:19" ht="46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s="17">
        <f t="shared" si="280"/>
        <v>4.2466666666666666E-2</v>
      </c>
      <c r="G3636" t="s">
        <v>8220</v>
      </c>
      <c r="H3636" t="s">
        <v>8228</v>
      </c>
      <c r="I3636" t="s">
        <v>8250</v>
      </c>
      <c r="J3636">
        <v>1484366340</v>
      </c>
      <c r="K3636" s="10">
        <v>1480219174</v>
      </c>
      <c r="L3636" s="15">
        <f t="shared" si="281"/>
        <v>42701.166365740741</v>
      </c>
      <c r="M3636" t="b">
        <v>0</v>
      </c>
      <c r="N3636">
        <v>18</v>
      </c>
      <c r="O3636" t="b">
        <v>0</v>
      </c>
      <c r="P3636" t="s">
        <v>8303</v>
      </c>
      <c r="Q3636" t="str">
        <f t="shared" si="282"/>
        <v>theater</v>
      </c>
      <c r="R3636" t="str">
        <f t="shared" si="283"/>
        <v>musical</v>
      </c>
      <c r="S3636">
        <f t="shared" si="284"/>
        <v>2016</v>
      </c>
    </row>
    <row r="3637" spans="1:19" ht="3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s="17">
        <f t="shared" si="280"/>
        <v>0.36457142857142855</v>
      </c>
      <c r="G3637" t="s">
        <v>8220</v>
      </c>
      <c r="H3637" t="s">
        <v>8223</v>
      </c>
      <c r="I3637" t="s">
        <v>8245</v>
      </c>
      <c r="J3637">
        <v>1461186676</v>
      </c>
      <c r="K3637" s="10">
        <v>1458594676</v>
      </c>
      <c r="L3637" s="15">
        <f t="shared" si="281"/>
        <v>42450.88282407407</v>
      </c>
      <c r="M3637" t="b">
        <v>0</v>
      </c>
      <c r="N3637">
        <v>10</v>
      </c>
      <c r="O3637" t="b">
        <v>0</v>
      </c>
      <c r="P3637" t="s">
        <v>8303</v>
      </c>
      <c r="Q3637" t="str">
        <f t="shared" si="282"/>
        <v>theater</v>
      </c>
      <c r="R3637" t="str">
        <f t="shared" si="283"/>
        <v>musical</v>
      </c>
      <c r="S3637">
        <f t="shared" si="284"/>
        <v>2016</v>
      </c>
    </row>
    <row r="3638" spans="1:19" ht="46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s="17">
        <f t="shared" si="280"/>
        <v>0</v>
      </c>
      <c r="G3638" t="s">
        <v>8220</v>
      </c>
      <c r="H3638" t="s">
        <v>8223</v>
      </c>
      <c r="I3638" t="s">
        <v>8245</v>
      </c>
      <c r="J3638">
        <v>1442248829</v>
      </c>
      <c r="K3638" s="10">
        <v>1439224829</v>
      </c>
      <c r="L3638" s="15">
        <f t="shared" si="281"/>
        <v>42226.694780092592</v>
      </c>
      <c r="M3638" t="b">
        <v>0</v>
      </c>
      <c r="N3638">
        <v>0</v>
      </c>
      <c r="O3638" t="b">
        <v>0</v>
      </c>
      <c r="P3638" t="s">
        <v>8303</v>
      </c>
      <c r="Q3638" t="str">
        <f t="shared" si="282"/>
        <v>theater</v>
      </c>
      <c r="R3638" t="str">
        <f t="shared" si="283"/>
        <v>musical</v>
      </c>
      <c r="S3638">
        <f t="shared" si="284"/>
        <v>2015</v>
      </c>
    </row>
    <row r="3639" spans="1:19" ht="46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s="17">
        <f t="shared" si="280"/>
        <v>0.30866666666666664</v>
      </c>
      <c r="G3639" t="s">
        <v>8220</v>
      </c>
      <c r="H3639" t="s">
        <v>8223</v>
      </c>
      <c r="I3639" t="s">
        <v>8245</v>
      </c>
      <c r="J3639">
        <v>1420130935</v>
      </c>
      <c r="K3639" s="10">
        <v>1417538935</v>
      </c>
      <c r="L3639" s="15">
        <f t="shared" si="281"/>
        <v>41975.700636574074</v>
      </c>
      <c r="M3639" t="b">
        <v>0</v>
      </c>
      <c r="N3639">
        <v>14</v>
      </c>
      <c r="O3639" t="b">
        <v>0</v>
      </c>
      <c r="P3639" t="s">
        <v>8303</v>
      </c>
      <c r="Q3639" t="str">
        <f t="shared" si="282"/>
        <v>theater</v>
      </c>
      <c r="R3639" t="str">
        <f t="shared" si="283"/>
        <v>musical</v>
      </c>
      <c r="S3639">
        <f t="shared" si="284"/>
        <v>2014</v>
      </c>
    </row>
    <row r="3640" spans="1:19" ht="3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s="17">
        <f t="shared" si="280"/>
        <v>6.545454545454546E-2</v>
      </c>
      <c r="G3640" t="s">
        <v>8220</v>
      </c>
      <c r="H3640" t="s">
        <v>8228</v>
      </c>
      <c r="I3640" t="s">
        <v>8250</v>
      </c>
      <c r="J3640">
        <v>1429456132</v>
      </c>
      <c r="K3640" s="10">
        <v>1424275732</v>
      </c>
      <c r="L3640" s="15">
        <f t="shared" si="281"/>
        <v>42053.672824074078</v>
      </c>
      <c r="M3640" t="b">
        <v>0</v>
      </c>
      <c r="N3640">
        <v>2</v>
      </c>
      <c r="O3640" t="b">
        <v>0</v>
      </c>
      <c r="P3640" t="s">
        <v>8303</v>
      </c>
      <c r="Q3640" t="str">
        <f t="shared" si="282"/>
        <v>theater</v>
      </c>
      <c r="R3640" t="str">
        <f t="shared" si="283"/>
        <v>musical</v>
      </c>
      <c r="S3640">
        <f t="shared" si="284"/>
        <v>2015</v>
      </c>
    </row>
    <row r="3641" spans="1:19" ht="46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s="17">
        <f t="shared" si="280"/>
        <v>4.0000000000000003E-5</v>
      </c>
      <c r="G3641" t="s">
        <v>8220</v>
      </c>
      <c r="H3641" t="s">
        <v>8223</v>
      </c>
      <c r="I3641" t="s">
        <v>8245</v>
      </c>
      <c r="J3641">
        <v>1475853060</v>
      </c>
      <c r="K3641" s="10">
        <v>1470672906</v>
      </c>
      <c r="L3641" s="15">
        <f t="shared" si="281"/>
        <v>42590.677152777775</v>
      </c>
      <c r="M3641" t="b">
        <v>0</v>
      </c>
      <c r="N3641">
        <v>1</v>
      </c>
      <c r="O3641" t="b">
        <v>0</v>
      </c>
      <c r="P3641" t="s">
        <v>8303</v>
      </c>
      <c r="Q3641" t="str">
        <f t="shared" si="282"/>
        <v>theater</v>
      </c>
      <c r="R3641" t="str">
        <f t="shared" si="283"/>
        <v>musical</v>
      </c>
      <c r="S3641">
        <f t="shared" si="284"/>
        <v>2016</v>
      </c>
    </row>
    <row r="3642" spans="1:19" ht="76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s="17">
        <f t="shared" si="280"/>
        <v>5.5E-2</v>
      </c>
      <c r="G3642" t="s">
        <v>8220</v>
      </c>
      <c r="H3642" t="s">
        <v>8223</v>
      </c>
      <c r="I3642" t="s">
        <v>8245</v>
      </c>
      <c r="J3642">
        <v>1431283530</v>
      </c>
      <c r="K3642" s="10">
        <v>1428691530</v>
      </c>
      <c r="L3642" s="15">
        <f t="shared" si="281"/>
        <v>42104.781597222223</v>
      </c>
      <c r="M3642" t="b">
        <v>0</v>
      </c>
      <c r="N3642">
        <v>3</v>
      </c>
      <c r="O3642" t="b">
        <v>0</v>
      </c>
      <c r="P3642" t="s">
        <v>8303</v>
      </c>
      <c r="Q3642" t="str">
        <f t="shared" si="282"/>
        <v>theater</v>
      </c>
      <c r="R3642" t="str">
        <f t="shared" si="283"/>
        <v>musical</v>
      </c>
      <c r="S3642">
        <f t="shared" si="284"/>
        <v>2015</v>
      </c>
    </row>
    <row r="3643" spans="1:19" ht="46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s="17">
        <f t="shared" si="280"/>
        <v>0</v>
      </c>
      <c r="G3643" t="s">
        <v>8220</v>
      </c>
      <c r="H3643" t="s">
        <v>8223</v>
      </c>
      <c r="I3643" t="s">
        <v>8245</v>
      </c>
      <c r="J3643">
        <v>1412485200</v>
      </c>
      <c r="K3643" s="10">
        <v>1410966179</v>
      </c>
      <c r="L3643" s="15">
        <f t="shared" si="281"/>
        <v>41899.627071759256</v>
      </c>
      <c r="M3643" t="b">
        <v>0</v>
      </c>
      <c r="N3643">
        <v>0</v>
      </c>
      <c r="O3643" t="b">
        <v>0</v>
      </c>
      <c r="P3643" t="s">
        <v>8303</v>
      </c>
      <c r="Q3643" t="str">
        <f t="shared" si="282"/>
        <v>theater</v>
      </c>
      <c r="R3643" t="str">
        <f t="shared" si="283"/>
        <v>musical</v>
      </c>
      <c r="S3643">
        <f t="shared" si="284"/>
        <v>2014</v>
      </c>
    </row>
    <row r="3644" spans="1:19" ht="6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s="17">
        <f t="shared" si="280"/>
        <v>2.1428571428571429E-2</v>
      </c>
      <c r="G3644" t="s">
        <v>8220</v>
      </c>
      <c r="H3644" t="s">
        <v>8235</v>
      </c>
      <c r="I3644" t="s">
        <v>8248</v>
      </c>
      <c r="J3644">
        <v>1448902800</v>
      </c>
      <c r="K3644" s="10">
        <v>1445369727</v>
      </c>
      <c r="L3644" s="15">
        <f t="shared" si="281"/>
        <v>42297.816284722227</v>
      </c>
      <c r="M3644" t="b">
        <v>0</v>
      </c>
      <c r="N3644">
        <v>2</v>
      </c>
      <c r="O3644" t="b">
        <v>0</v>
      </c>
      <c r="P3644" t="s">
        <v>8303</v>
      </c>
      <c r="Q3644" t="str">
        <f t="shared" si="282"/>
        <v>theater</v>
      </c>
      <c r="R3644" t="str">
        <f t="shared" si="283"/>
        <v>musical</v>
      </c>
      <c r="S3644">
        <f t="shared" si="284"/>
        <v>2015</v>
      </c>
    </row>
    <row r="3645" spans="1:19" ht="46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s="17">
        <f t="shared" si="280"/>
        <v>0</v>
      </c>
      <c r="G3645" t="s">
        <v>8220</v>
      </c>
      <c r="H3645" t="s">
        <v>8223</v>
      </c>
      <c r="I3645" t="s">
        <v>8245</v>
      </c>
      <c r="J3645">
        <v>1447734439</v>
      </c>
      <c r="K3645" s="10">
        <v>1444274839</v>
      </c>
      <c r="L3645" s="15">
        <f t="shared" si="281"/>
        <v>42285.143969907411</v>
      </c>
      <c r="M3645" t="b">
        <v>0</v>
      </c>
      <c r="N3645">
        <v>0</v>
      </c>
      <c r="O3645" t="b">
        <v>0</v>
      </c>
      <c r="P3645" t="s">
        <v>8303</v>
      </c>
      <c r="Q3645" t="str">
        <f t="shared" si="282"/>
        <v>theater</v>
      </c>
      <c r="R3645" t="str">
        <f t="shared" si="283"/>
        <v>musical</v>
      </c>
      <c r="S3645">
        <f t="shared" si="284"/>
        <v>2015</v>
      </c>
    </row>
    <row r="3646" spans="1:19" ht="46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s="17">
        <f t="shared" si="280"/>
        <v>0.16420000000000001</v>
      </c>
      <c r="G3646" t="s">
        <v>8220</v>
      </c>
      <c r="H3646" t="s">
        <v>8223</v>
      </c>
      <c r="I3646" t="s">
        <v>8245</v>
      </c>
      <c r="J3646">
        <v>1457413140</v>
      </c>
      <c r="K3646" s="10">
        <v>1454996887</v>
      </c>
      <c r="L3646" s="15">
        <f t="shared" si="281"/>
        <v>42409.241747685184</v>
      </c>
      <c r="M3646" t="b">
        <v>0</v>
      </c>
      <c r="N3646">
        <v>12</v>
      </c>
      <c r="O3646" t="b">
        <v>0</v>
      </c>
      <c r="P3646" t="s">
        <v>8303</v>
      </c>
      <c r="Q3646" t="str">
        <f t="shared" si="282"/>
        <v>theater</v>
      </c>
      <c r="R3646" t="str">
        <f t="shared" si="283"/>
        <v>musical</v>
      </c>
      <c r="S3646">
        <f t="shared" si="284"/>
        <v>2016</v>
      </c>
    </row>
    <row r="3647" spans="1:19" ht="46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s="17">
        <f t="shared" si="280"/>
        <v>1E-3</v>
      </c>
      <c r="G3647" t="s">
        <v>8220</v>
      </c>
      <c r="H3647" t="s">
        <v>8228</v>
      </c>
      <c r="I3647" t="s">
        <v>8250</v>
      </c>
      <c r="J3647">
        <v>1479773838</v>
      </c>
      <c r="K3647" s="10">
        <v>1477178238</v>
      </c>
      <c r="L3647" s="15">
        <f t="shared" si="281"/>
        <v>42665.970347222217</v>
      </c>
      <c r="M3647" t="b">
        <v>0</v>
      </c>
      <c r="N3647">
        <v>1</v>
      </c>
      <c r="O3647" t="b">
        <v>0</v>
      </c>
      <c r="P3647" t="s">
        <v>8303</v>
      </c>
      <c r="Q3647" t="str">
        <f t="shared" si="282"/>
        <v>theater</v>
      </c>
      <c r="R3647" t="str">
        <f t="shared" si="283"/>
        <v>musical</v>
      </c>
      <c r="S3647">
        <f t="shared" si="284"/>
        <v>2016</v>
      </c>
    </row>
    <row r="3648" spans="1:19" ht="46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s="17">
        <f t="shared" si="280"/>
        <v>4.8099999999999997E-2</v>
      </c>
      <c r="G3648" t="s">
        <v>8220</v>
      </c>
      <c r="H3648" t="s">
        <v>8223</v>
      </c>
      <c r="I3648" t="s">
        <v>8245</v>
      </c>
      <c r="J3648">
        <v>1434497400</v>
      </c>
      <c r="K3648" s="10">
        <v>1431770802</v>
      </c>
      <c r="L3648" s="15">
        <f t="shared" si="281"/>
        <v>42140.421319444446</v>
      </c>
      <c r="M3648" t="b">
        <v>0</v>
      </c>
      <c r="N3648">
        <v>8</v>
      </c>
      <c r="O3648" t="b">
        <v>0</v>
      </c>
      <c r="P3648" t="s">
        <v>8303</v>
      </c>
      <c r="Q3648" t="str">
        <f t="shared" si="282"/>
        <v>theater</v>
      </c>
      <c r="R3648" t="str">
        <f t="shared" si="283"/>
        <v>musical</v>
      </c>
      <c r="S3648">
        <f t="shared" si="284"/>
        <v>2015</v>
      </c>
    </row>
    <row r="3649" spans="1:19" ht="46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s="17">
        <f t="shared" si="280"/>
        <v>0.06</v>
      </c>
      <c r="G3649" t="s">
        <v>8220</v>
      </c>
      <c r="H3649" t="s">
        <v>8224</v>
      </c>
      <c r="I3649" t="s">
        <v>8246</v>
      </c>
      <c r="J3649">
        <v>1475258327</v>
      </c>
      <c r="K3649" s="10">
        <v>1471370327</v>
      </c>
      <c r="L3649" s="15">
        <f t="shared" si="281"/>
        <v>42598.749155092592</v>
      </c>
      <c r="M3649" t="b">
        <v>0</v>
      </c>
      <c r="N3649">
        <v>2</v>
      </c>
      <c r="O3649" t="b">
        <v>0</v>
      </c>
      <c r="P3649" t="s">
        <v>8303</v>
      </c>
      <c r="Q3649" t="str">
        <f t="shared" si="282"/>
        <v>theater</v>
      </c>
      <c r="R3649" t="str">
        <f t="shared" si="283"/>
        <v>musical</v>
      </c>
      <c r="S3649">
        <f t="shared" si="284"/>
        <v>2016</v>
      </c>
    </row>
    <row r="3650" spans="1:19" ht="3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s="17">
        <f t="shared" si="280"/>
        <v>1.003825</v>
      </c>
      <c r="G3650" t="s">
        <v>8218</v>
      </c>
      <c r="H3650" t="s">
        <v>8223</v>
      </c>
      <c r="I3650" t="s">
        <v>8245</v>
      </c>
      <c r="J3650">
        <v>1412492445</v>
      </c>
      <c r="K3650" s="10">
        <v>1409900445</v>
      </c>
      <c r="L3650" s="15">
        <f t="shared" si="281"/>
        <v>41887.292187500003</v>
      </c>
      <c r="M3650" t="b">
        <v>0</v>
      </c>
      <c r="N3650">
        <v>73</v>
      </c>
      <c r="O3650" t="b">
        <v>1</v>
      </c>
      <c r="P3650" t="s">
        <v>8269</v>
      </c>
      <c r="Q3650" t="str">
        <f t="shared" si="282"/>
        <v>theater</v>
      </c>
      <c r="R3650" t="str">
        <f t="shared" si="283"/>
        <v>plays</v>
      </c>
      <c r="S3650">
        <f t="shared" si="284"/>
        <v>2014</v>
      </c>
    </row>
    <row r="3651" spans="1:19" ht="46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s="17">
        <f t="shared" ref="F3651:F3714" si="285">E3651/D3651</f>
        <v>1.04</v>
      </c>
      <c r="G3651" t="s">
        <v>8218</v>
      </c>
      <c r="H3651" t="s">
        <v>8228</v>
      </c>
      <c r="I3651" t="s">
        <v>8250</v>
      </c>
      <c r="J3651">
        <v>1402938394</v>
      </c>
      <c r="K3651" s="10">
        <v>1400691994</v>
      </c>
      <c r="L3651" s="15">
        <f t="shared" ref="L3651:L3714" si="286">(K3651/86400)+ DATE(1970,1,1)</f>
        <v>41780.712893518517</v>
      </c>
      <c r="M3651" t="b">
        <v>0</v>
      </c>
      <c r="N3651">
        <v>8</v>
      </c>
      <c r="O3651" t="b">
        <v>1</v>
      </c>
      <c r="P3651" t="s">
        <v>8269</v>
      </c>
      <c r="Q3651" t="str">
        <f t="shared" ref="Q3651:Q3714" si="287">LEFT(P3651, SEARCH("/",P3651)-1)</f>
        <v>theater</v>
      </c>
      <c r="R3651" t="str">
        <f t="shared" ref="R3651:R3714" si="288">RIGHT(P3651,LEN(P3651)-FIND("/",P3651))</f>
        <v>plays</v>
      </c>
      <c r="S3651">
        <f t="shared" ref="S3651:S3714" si="289">YEAR(L3651)</f>
        <v>2014</v>
      </c>
    </row>
    <row r="3652" spans="1:19" ht="46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s="17">
        <f t="shared" si="285"/>
        <v>1</v>
      </c>
      <c r="G3652" t="s">
        <v>8218</v>
      </c>
      <c r="H3652" t="s">
        <v>8224</v>
      </c>
      <c r="I3652" t="s">
        <v>8246</v>
      </c>
      <c r="J3652">
        <v>1454412584</v>
      </c>
      <c r="K3652" s="10">
        <v>1452598184</v>
      </c>
      <c r="L3652" s="15">
        <f t="shared" si="286"/>
        <v>42381.478981481487</v>
      </c>
      <c r="M3652" t="b">
        <v>0</v>
      </c>
      <c r="N3652">
        <v>17</v>
      </c>
      <c r="O3652" t="b">
        <v>1</v>
      </c>
      <c r="P3652" t="s">
        <v>8269</v>
      </c>
      <c r="Q3652" t="str">
        <f t="shared" si="287"/>
        <v>theater</v>
      </c>
      <c r="R3652" t="str">
        <f t="shared" si="288"/>
        <v>plays</v>
      </c>
      <c r="S3652">
        <f t="shared" si="289"/>
        <v>2016</v>
      </c>
    </row>
    <row r="3653" spans="1:19" ht="3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s="17">
        <f t="shared" si="285"/>
        <v>1.04</v>
      </c>
      <c r="G3653" t="s">
        <v>8218</v>
      </c>
      <c r="H3653" t="s">
        <v>8223</v>
      </c>
      <c r="I3653" t="s">
        <v>8245</v>
      </c>
      <c r="J3653">
        <v>1407686340</v>
      </c>
      <c r="K3653" s="10">
        <v>1404833442</v>
      </c>
      <c r="L3653" s="15">
        <f t="shared" si="286"/>
        <v>41828.646319444444</v>
      </c>
      <c r="M3653" t="b">
        <v>0</v>
      </c>
      <c r="N3653">
        <v>9</v>
      </c>
      <c r="O3653" t="b">
        <v>1</v>
      </c>
      <c r="P3653" t="s">
        <v>8269</v>
      </c>
      <c r="Q3653" t="str">
        <f t="shared" si="287"/>
        <v>theater</v>
      </c>
      <c r="R3653" t="str">
        <f t="shared" si="288"/>
        <v>plays</v>
      </c>
      <c r="S3653">
        <f t="shared" si="289"/>
        <v>2014</v>
      </c>
    </row>
    <row r="3654" spans="1:19" ht="46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s="17">
        <f t="shared" si="285"/>
        <v>2.5066666666666668</v>
      </c>
      <c r="G3654" t="s">
        <v>8218</v>
      </c>
      <c r="H3654" t="s">
        <v>8228</v>
      </c>
      <c r="I3654" t="s">
        <v>8250</v>
      </c>
      <c r="J3654">
        <v>1472097540</v>
      </c>
      <c r="K3654" s="10">
        <v>1471188502</v>
      </c>
      <c r="L3654" s="15">
        <f t="shared" si="286"/>
        <v>42596.644699074073</v>
      </c>
      <c r="M3654" t="b">
        <v>0</v>
      </c>
      <c r="N3654">
        <v>17</v>
      </c>
      <c r="O3654" t="b">
        <v>1</v>
      </c>
      <c r="P3654" t="s">
        <v>8269</v>
      </c>
      <c r="Q3654" t="str">
        <f t="shared" si="287"/>
        <v>theater</v>
      </c>
      <c r="R3654" t="str">
        <f t="shared" si="288"/>
        <v>plays</v>
      </c>
      <c r="S3654">
        <f t="shared" si="289"/>
        <v>2016</v>
      </c>
    </row>
    <row r="3655" spans="1:19" ht="46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s="17">
        <f t="shared" si="285"/>
        <v>1.0049999999999999</v>
      </c>
      <c r="G3655" t="s">
        <v>8218</v>
      </c>
      <c r="H3655" t="s">
        <v>8224</v>
      </c>
      <c r="I3655" t="s">
        <v>8246</v>
      </c>
      <c r="J3655">
        <v>1438764207</v>
      </c>
      <c r="K3655" s="10">
        <v>1436172207</v>
      </c>
      <c r="L3655" s="15">
        <f t="shared" si="286"/>
        <v>42191.363506944443</v>
      </c>
      <c r="M3655" t="b">
        <v>0</v>
      </c>
      <c r="N3655">
        <v>33</v>
      </c>
      <c r="O3655" t="b">
        <v>1</v>
      </c>
      <c r="P3655" t="s">
        <v>8269</v>
      </c>
      <c r="Q3655" t="str">
        <f t="shared" si="287"/>
        <v>theater</v>
      </c>
      <c r="R3655" t="str">
        <f t="shared" si="288"/>
        <v>plays</v>
      </c>
      <c r="S3655">
        <f t="shared" si="289"/>
        <v>2015</v>
      </c>
    </row>
    <row r="3656" spans="1:19" ht="46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s="17">
        <f t="shared" si="285"/>
        <v>1.744</v>
      </c>
      <c r="G3656" t="s">
        <v>8218</v>
      </c>
      <c r="H3656" t="s">
        <v>8224</v>
      </c>
      <c r="I3656" t="s">
        <v>8246</v>
      </c>
      <c r="J3656">
        <v>1459702800</v>
      </c>
      <c r="K3656" s="10">
        <v>1457690386</v>
      </c>
      <c r="L3656" s="15">
        <f t="shared" si="286"/>
        <v>42440.416504629626</v>
      </c>
      <c r="M3656" t="b">
        <v>0</v>
      </c>
      <c r="N3656">
        <v>38</v>
      </c>
      <c r="O3656" t="b">
        <v>1</v>
      </c>
      <c r="P3656" t="s">
        <v>8269</v>
      </c>
      <c r="Q3656" t="str">
        <f t="shared" si="287"/>
        <v>theater</v>
      </c>
      <c r="R3656" t="str">
        <f t="shared" si="288"/>
        <v>plays</v>
      </c>
      <c r="S3656">
        <f t="shared" si="289"/>
        <v>2016</v>
      </c>
    </row>
    <row r="3657" spans="1:19" ht="46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s="17">
        <f t="shared" si="285"/>
        <v>1.1626000000000001</v>
      </c>
      <c r="G3657" t="s">
        <v>8218</v>
      </c>
      <c r="H3657" t="s">
        <v>8223</v>
      </c>
      <c r="I3657" t="s">
        <v>8245</v>
      </c>
      <c r="J3657">
        <v>1437202740</v>
      </c>
      <c r="K3657" s="10">
        <v>1434654998</v>
      </c>
      <c r="L3657" s="15">
        <f t="shared" si="286"/>
        <v>42173.803217592591</v>
      </c>
      <c r="M3657" t="b">
        <v>0</v>
      </c>
      <c r="N3657">
        <v>79</v>
      </c>
      <c r="O3657" t="b">
        <v>1</v>
      </c>
      <c r="P3657" t="s">
        <v>8269</v>
      </c>
      <c r="Q3657" t="str">
        <f t="shared" si="287"/>
        <v>theater</v>
      </c>
      <c r="R3657" t="str">
        <f t="shared" si="288"/>
        <v>plays</v>
      </c>
      <c r="S3657">
        <f t="shared" si="289"/>
        <v>2015</v>
      </c>
    </row>
    <row r="3658" spans="1:19" ht="46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s="17">
        <f t="shared" si="285"/>
        <v>1.0582</v>
      </c>
      <c r="G3658" t="s">
        <v>8218</v>
      </c>
      <c r="H3658" t="s">
        <v>8239</v>
      </c>
      <c r="I3658" t="s">
        <v>8256</v>
      </c>
      <c r="J3658">
        <v>1485989940</v>
      </c>
      <c r="K3658" s="10">
        <v>1483393836</v>
      </c>
      <c r="L3658" s="15">
        <f t="shared" si="286"/>
        <v>42737.910138888888</v>
      </c>
      <c r="M3658" t="b">
        <v>0</v>
      </c>
      <c r="N3658">
        <v>46</v>
      </c>
      <c r="O3658" t="b">
        <v>1</v>
      </c>
      <c r="P3658" t="s">
        <v>8269</v>
      </c>
      <c r="Q3658" t="str">
        <f t="shared" si="287"/>
        <v>theater</v>
      </c>
      <c r="R3658" t="str">
        <f t="shared" si="288"/>
        <v>plays</v>
      </c>
      <c r="S3658">
        <f t="shared" si="289"/>
        <v>2017</v>
      </c>
    </row>
    <row r="3659" spans="1:19" ht="46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s="17">
        <f t="shared" si="285"/>
        <v>1.1074999999999999</v>
      </c>
      <c r="G3659" t="s">
        <v>8218</v>
      </c>
      <c r="H3659" t="s">
        <v>8231</v>
      </c>
      <c r="I3659" t="s">
        <v>8252</v>
      </c>
      <c r="J3659">
        <v>1464817320</v>
      </c>
      <c r="K3659" s="10">
        <v>1462806419</v>
      </c>
      <c r="L3659" s="15">
        <f t="shared" si="286"/>
        <v>42499.629849537036</v>
      </c>
      <c r="M3659" t="b">
        <v>0</v>
      </c>
      <c r="N3659">
        <v>20</v>
      </c>
      <c r="O3659" t="b">
        <v>1</v>
      </c>
      <c r="P3659" t="s">
        <v>8269</v>
      </c>
      <c r="Q3659" t="str">
        <f t="shared" si="287"/>
        <v>theater</v>
      </c>
      <c r="R3659" t="str">
        <f t="shared" si="288"/>
        <v>plays</v>
      </c>
      <c r="S3659">
        <f t="shared" si="289"/>
        <v>2016</v>
      </c>
    </row>
    <row r="3660" spans="1:19" ht="3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s="17">
        <f t="shared" si="285"/>
        <v>1.0066666666666666</v>
      </c>
      <c r="G3660" t="s">
        <v>8218</v>
      </c>
      <c r="H3660" t="s">
        <v>8223</v>
      </c>
      <c r="I3660" t="s">
        <v>8245</v>
      </c>
      <c r="J3660">
        <v>1404273540</v>
      </c>
      <c r="K3660" s="10">
        <v>1400272580</v>
      </c>
      <c r="L3660" s="15">
        <f t="shared" si="286"/>
        <v>41775.858564814815</v>
      </c>
      <c r="M3660" t="b">
        <v>0</v>
      </c>
      <c r="N3660">
        <v>20</v>
      </c>
      <c r="O3660" t="b">
        <v>1</v>
      </c>
      <c r="P3660" t="s">
        <v>8269</v>
      </c>
      <c r="Q3660" t="str">
        <f t="shared" si="287"/>
        <v>theater</v>
      </c>
      <c r="R3660" t="str">
        <f t="shared" si="288"/>
        <v>plays</v>
      </c>
      <c r="S3660">
        <f t="shared" si="289"/>
        <v>2014</v>
      </c>
    </row>
    <row r="3661" spans="1:19" ht="46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s="17">
        <f t="shared" si="285"/>
        <v>1.0203333333333333</v>
      </c>
      <c r="G3661" t="s">
        <v>8218</v>
      </c>
      <c r="H3661" t="s">
        <v>8223</v>
      </c>
      <c r="I3661" t="s">
        <v>8245</v>
      </c>
      <c r="J3661">
        <v>1426775940</v>
      </c>
      <c r="K3661" s="10">
        <v>1424414350</v>
      </c>
      <c r="L3661" s="15">
        <f t="shared" si="286"/>
        <v>42055.277199074073</v>
      </c>
      <c r="M3661" t="b">
        <v>0</v>
      </c>
      <c r="N3661">
        <v>13</v>
      </c>
      <c r="O3661" t="b">
        <v>1</v>
      </c>
      <c r="P3661" t="s">
        <v>8269</v>
      </c>
      <c r="Q3661" t="str">
        <f t="shared" si="287"/>
        <v>theater</v>
      </c>
      <c r="R3661" t="str">
        <f t="shared" si="288"/>
        <v>plays</v>
      </c>
      <c r="S3661">
        <f t="shared" si="289"/>
        <v>2015</v>
      </c>
    </row>
    <row r="3662" spans="1:19" ht="46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s="17">
        <f t="shared" si="285"/>
        <v>1</v>
      </c>
      <c r="G3662" t="s">
        <v>8218</v>
      </c>
      <c r="H3662" t="s">
        <v>8224</v>
      </c>
      <c r="I3662" t="s">
        <v>8246</v>
      </c>
      <c r="J3662">
        <v>1419368925</v>
      </c>
      <c r="K3662" s="10">
        <v>1417208925</v>
      </c>
      <c r="L3662" s="15">
        <f t="shared" si="286"/>
        <v>41971.881076388891</v>
      </c>
      <c r="M3662" t="b">
        <v>0</v>
      </c>
      <c r="N3662">
        <v>22</v>
      </c>
      <c r="O3662" t="b">
        <v>1</v>
      </c>
      <c r="P3662" t="s">
        <v>8269</v>
      </c>
      <c r="Q3662" t="str">
        <f t="shared" si="287"/>
        <v>theater</v>
      </c>
      <c r="R3662" t="str">
        <f t="shared" si="288"/>
        <v>plays</v>
      </c>
      <c r="S3662">
        <f t="shared" si="289"/>
        <v>2014</v>
      </c>
    </row>
    <row r="3663" spans="1:19" ht="46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s="17">
        <f t="shared" si="285"/>
        <v>1.1100000000000001</v>
      </c>
      <c r="G3663" t="s">
        <v>8218</v>
      </c>
      <c r="H3663" t="s">
        <v>8223</v>
      </c>
      <c r="I3663" t="s">
        <v>8245</v>
      </c>
      <c r="J3663">
        <v>1460260800</v>
      </c>
      <c r="K3663" s="10">
        <v>1458336672</v>
      </c>
      <c r="L3663" s="15">
        <f t="shared" si="286"/>
        <v>42447.896666666667</v>
      </c>
      <c r="M3663" t="b">
        <v>0</v>
      </c>
      <c r="N3663">
        <v>36</v>
      </c>
      <c r="O3663" t="b">
        <v>1</v>
      </c>
      <c r="P3663" t="s">
        <v>8269</v>
      </c>
      <c r="Q3663" t="str">
        <f t="shared" si="287"/>
        <v>theater</v>
      </c>
      <c r="R3663" t="str">
        <f t="shared" si="288"/>
        <v>plays</v>
      </c>
      <c r="S3663">
        <f t="shared" si="289"/>
        <v>2016</v>
      </c>
    </row>
    <row r="3664" spans="1:19" ht="46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s="17">
        <f t="shared" si="285"/>
        <v>1.0142500000000001</v>
      </c>
      <c r="G3664" t="s">
        <v>8218</v>
      </c>
      <c r="H3664" t="s">
        <v>8228</v>
      </c>
      <c r="I3664" t="s">
        <v>8250</v>
      </c>
      <c r="J3664">
        <v>1427775414</v>
      </c>
      <c r="K3664" s="10">
        <v>1425187014</v>
      </c>
      <c r="L3664" s="15">
        <f t="shared" si="286"/>
        <v>42064.220069444447</v>
      </c>
      <c r="M3664" t="b">
        <v>0</v>
      </c>
      <c r="N3664">
        <v>40</v>
      </c>
      <c r="O3664" t="b">
        <v>1</v>
      </c>
      <c r="P3664" t="s">
        <v>8269</v>
      </c>
      <c r="Q3664" t="str">
        <f t="shared" si="287"/>
        <v>theater</v>
      </c>
      <c r="R3664" t="str">
        <f t="shared" si="288"/>
        <v>plays</v>
      </c>
      <c r="S3664">
        <f t="shared" si="289"/>
        <v>2015</v>
      </c>
    </row>
    <row r="3665" spans="1:19" ht="46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s="17">
        <f t="shared" si="285"/>
        <v>1.04</v>
      </c>
      <c r="G3665" t="s">
        <v>8218</v>
      </c>
      <c r="H3665" t="s">
        <v>8224</v>
      </c>
      <c r="I3665" t="s">
        <v>8246</v>
      </c>
      <c r="J3665">
        <v>1482321030</v>
      </c>
      <c r="K3665" s="10">
        <v>1477133430</v>
      </c>
      <c r="L3665" s="15">
        <f t="shared" si="286"/>
        <v>42665.451736111107</v>
      </c>
      <c r="M3665" t="b">
        <v>0</v>
      </c>
      <c r="N3665">
        <v>9</v>
      </c>
      <c r="O3665" t="b">
        <v>1</v>
      </c>
      <c r="P3665" t="s">
        <v>8269</v>
      </c>
      <c r="Q3665" t="str">
        <f t="shared" si="287"/>
        <v>theater</v>
      </c>
      <c r="R3665" t="str">
        <f t="shared" si="288"/>
        <v>plays</v>
      </c>
      <c r="S3665">
        <f t="shared" si="289"/>
        <v>2016</v>
      </c>
    </row>
    <row r="3666" spans="1:19" ht="46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s="17">
        <f t="shared" si="285"/>
        <v>1.09375</v>
      </c>
      <c r="G3666" t="s">
        <v>8218</v>
      </c>
      <c r="H3666" t="s">
        <v>8223</v>
      </c>
      <c r="I3666" t="s">
        <v>8245</v>
      </c>
      <c r="J3666">
        <v>1466056689</v>
      </c>
      <c r="K3666" s="10">
        <v>1464847089</v>
      </c>
      <c r="L3666" s="15">
        <f t="shared" si="286"/>
        <v>42523.248715277776</v>
      </c>
      <c r="M3666" t="b">
        <v>0</v>
      </c>
      <c r="N3666">
        <v>19</v>
      </c>
      <c r="O3666" t="b">
        <v>1</v>
      </c>
      <c r="P3666" t="s">
        <v>8269</v>
      </c>
      <c r="Q3666" t="str">
        <f t="shared" si="287"/>
        <v>theater</v>
      </c>
      <c r="R3666" t="str">
        <f t="shared" si="288"/>
        <v>plays</v>
      </c>
      <c r="S3666">
        <f t="shared" si="289"/>
        <v>2016</v>
      </c>
    </row>
    <row r="3667" spans="1:19" ht="46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s="17">
        <f t="shared" si="285"/>
        <v>1.1516129032258065</v>
      </c>
      <c r="G3667" t="s">
        <v>8218</v>
      </c>
      <c r="H3667" t="s">
        <v>8229</v>
      </c>
      <c r="I3667" t="s">
        <v>8248</v>
      </c>
      <c r="J3667">
        <v>1446062040</v>
      </c>
      <c r="K3667" s="10">
        <v>1445109822</v>
      </c>
      <c r="L3667" s="15">
        <f t="shared" si="286"/>
        <v>42294.808124999996</v>
      </c>
      <c r="M3667" t="b">
        <v>0</v>
      </c>
      <c r="N3667">
        <v>14</v>
      </c>
      <c r="O3667" t="b">
        <v>1</v>
      </c>
      <c r="P3667" t="s">
        <v>8269</v>
      </c>
      <c r="Q3667" t="str">
        <f t="shared" si="287"/>
        <v>theater</v>
      </c>
      <c r="R3667" t="str">
        <f t="shared" si="288"/>
        <v>plays</v>
      </c>
      <c r="S3667">
        <f t="shared" si="289"/>
        <v>2015</v>
      </c>
    </row>
    <row r="3668" spans="1:19" ht="16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s="17">
        <f t="shared" si="285"/>
        <v>1</v>
      </c>
      <c r="G3668" t="s">
        <v>8218</v>
      </c>
      <c r="H3668" t="s">
        <v>8223</v>
      </c>
      <c r="I3668" t="s">
        <v>8245</v>
      </c>
      <c r="J3668">
        <v>1406185200</v>
      </c>
      <c r="K3668" s="10">
        <v>1404337382</v>
      </c>
      <c r="L3668" s="15">
        <f t="shared" si="286"/>
        <v>41822.90488425926</v>
      </c>
      <c r="M3668" t="b">
        <v>0</v>
      </c>
      <c r="N3668">
        <v>38</v>
      </c>
      <c r="O3668" t="b">
        <v>1</v>
      </c>
      <c r="P3668" t="s">
        <v>8269</v>
      </c>
      <c r="Q3668" t="str">
        <f t="shared" si="287"/>
        <v>theater</v>
      </c>
      <c r="R3668" t="str">
        <f t="shared" si="288"/>
        <v>plays</v>
      </c>
      <c r="S3668">
        <f t="shared" si="289"/>
        <v>2014</v>
      </c>
    </row>
    <row r="3669" spans="1:19" ht="46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s="17">
        <f t="shared" si="285"/>
        <v>1.0317033333333334</v>
      </c>
      <c r="G3669" t="s">
        <v>8218</v>
      </c>
      <c r="H3669" t="s">
        <v>8224</v>
      </c>
      <c r="I3669" t="s">
        <v>8246</v>
      </c>
      <c r="J3669">
        <v>1437261419</v>
      </c>
      <c r="K3669" s="10">
        <v>1434669419</v>
      </c>
      <c r="L3669" s="15">
        <f t="shared" si="286"/>
        <v>42173.970127314809</v>
      </c>
      <c r="M3669" t="b">
        <v>0</v>
      </c>
      <c r="N3669">
        <v>58</v>
      </c>
      <c r="O3669" t="b">
        <v>1</v>
      </c>
      <c r="P3669" t="s">
        <v>8269</v>
      </c>
      <c r="Q3669" t="str">
        <f t="shared" si="287"/>
        <v>theater</v>
      </c>
      <c r="R3669" t="str">
        <f t="shared" si="288"/>
        <v>plays</v>
      </c>
      <c r="S3669">
        <f t="shared" si="289"/>
        <v>2015</v>
      </c>
    </row>
    <row r="3670" spans="1:19" ht="46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s="17">
        <f t="shared" si="285"/>
        <v>1.0349999999999999</v>
      </c>
      <c r="G3670" t="s">
        <v>8218</v>
      </c>
      <c r="H3670" t="s">
        <v>8223</v>
      </c>
      <c r="I3670" t="s">
        <v>8245</v>
      </c>
      <c r="J3670">
        <v>1437676380</v>
      </c>
      <c r="K3670" s="10">
        <v>1435670452</v>
      </c>
      <c r="L3670" s="15">
        <f t="shared" si="286"/>
        <v>42185.556157407409</v>
      </c>
      <c r="M3670" t="b">
        <v>0</v>
      </c>
      <c r="N3670">
        <v>28</v>
      </c>
      <c r="O3670" t="b">
        <v>1</v>
      </c>
      <c r="P3670" t="s">
        <v>8269</v>
      </c>
      <c r="Q3670" t="str">
        <f t="shared" si="287"/>
        <v>theater</v>
      </c>
      <c r="R3670" t="str">
        <f t="shared" si="288"/>
        <v>plays</v>
      </c>
      <c r="S3670">
        <f t="shared" si="289"/>
        <v>2015</v>
      </c>
    </row>
    <row r="3671" spans="1:19" ht="46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s="17">
        <f t="shared" si="285"/>
        <v>1.3819999999999999</v>
      </c>
      <c r="G3671" t="s">
        <v>8218</v>
      </c>
      <c r="H3671" t="s">
        <v>8224</v>
      </c>
      <c r="I3671" t="s">
        <v>8246</v>
      </c>
      <c r="J3671">
        <v>1434039137</v>
      </c>
      <c r="K3671" s="10">
        <v>1431447137</v>
      </c>
      <c r="L3671" s="15">
        <f t="shared" si="286"/>
        <v>42136.675196759257</v>
      </c>
      <c r="M3671" t="b">
        <v>0</v>
      </c>
      <c r="N3671">
        <v>17</v>
      </c>
      <c r="O3671" t="b">
        <v>1</v>
      </c>
      <c r="P3671" t="s">
        <v>8269</v>
      </c>
      <c r="Q3671" t="str">
        <f t="shared" si="287"/>
        <v>theater</v>
      </c>
      <c r="R3671" t="str">
        <f t="shared" si="288"/>
        <v>plays</v>
      </c>
      <c r="S3671">
        <f t="shared" si="289"/>
        <v>2015</v>
      </c>
    </row>
    <row r="3672" spans="1:19" ht="46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s="17">
        <f t="shared" si="285"/>
        <v>1.0954545454545455</v>
      </c>
      <c r="G3672" t="s">
        <v>8218</v>
      </c>
      <c r="H3672" t="s">
        <v>8224</v>
      </c>
      <c r="I3672" t="s">
        <v>8246</v>
      </c>
      <c r="J3672">
        <v>1433113200</v>
      </c>
      <c r="K3672" s="10">
        <v>1431951611</v>
      </c>
      <c r="L3672" s="15">
        <f t="shared" si="286"/>
        <v>42142.514016203699</v>
      </c>
      <c r="M3672" t="b">
        <v>0</v>
      </c>
      <c r="N3672">
        <v>12</v>
      </c>
      <c r="O3672" t="b">
        <v>1</v>
      </c>
      <c r="P3672" t="s">
        <v>8269</v>
      </c>
      <c r="Q3672" t="str">
        <f t="shared" si="287"/>
        <v>theater</v>
      </c>
      <c r="R3672" t="str">
        <f t="shared" si="288"/>
        <v>plays</v>
      </c>
      <c r="S3672">
        <f t="shared" si="289"/>
        <v>2015</v>
      </c>
    </row>
    <row r="3673" spans="1:19" ht="46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s="17">
        <f t="shared" si="285"/>
        <v>1.0085714285714287</v>
      </c>
      <c r="G3673" t="s">
        <v>8218</v>
      </c>
      <c r="H3673" t="s">
        <v>8223</v>
      </c>
      <c r="I3673" t="s">
        <v>8245</v>
      </c>
      <c r="J3673">
        <v>1405915140</v>
      </c>
      <c r="K3673" s="10">
        <v>1404140667</v>
      </c>
      <c r="L3673" s="15">
        <f t="shared" si="286"/>
        <v>41820.62809027778</v>
      </c>
      <c r="M3673" t="b">
        <v>0</v>
      </c>
      <c r="N3673">
        <v>40</v>
      </c>
      <c r="O3673" t="b">
        <v>1</v>
      </c>
      <c r="P3673" t="s">
        <v>8269</v>
      </c>
      <c r="Q3673" t="str">
        <f t="shared" si="287"/>
        <v>theater</v>
      </c>
      <c r="R3673" t="str">
        <f t="shared" si="288"/>
        <v>plays</v>
      </c>
      <c r="S3673">
        <f t="shared" si="289"/>
        <v>2014</v>
      </c>
    </row>
    <row r="3674" spans="1:19" ht="46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s="17">
        <f t="shared" si="285"/>
        <v>1.0153333333333334</v>
      </c>
      <c r="G3674" t="s">
        <v>8218</v>
      </c>
      <c r="H3674" t="s">
        <v>8224</v>
      </c>
      <c r="I3674" t="s">
        <v>8246</v>
      </c>
      <c r="J3674">
        <v>1411771384</v>
      </c>
      <c r="K3674" s="10">
        <v>1409179384</v>
      </c>
      <c r="L3674" s="15">
        <f t="shared" si="286"/>
        <v>41878.946574074071</v>
      </c>
      <c r="M3674" t="b">
        <v>0</v>
      </c>
      <c r="N3674">
        <v>57</v>
      </c>
      <c r="O3674" t="b">
        <v>1</v>
      </c>
      <c r="P3674" t="s">
        <v>8269</v>
      </c>
      <c r="Q3674" t="str">
        <f t="shared" si="287"/>
        <v>theater</v>
      </c>
      <c r="R3674" t="str">
        <f t="shared" si="288"/>
        <v>plays</v>
      </c>
      <c r="S3674">
        <f t="shared" si="289"/>
        <v>2014</v>
      </c>
    </row>
    <row r="3675" spans="1:19" ht="46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s="17">
        <f t="shared" si="285"/>
        <v>1.13625</v>
      </c>
      <c r="G3675" t="s">
        <v>8218</v>
      </c>
      <c r="H3675" t="s">
        <v>8224</v>
      </c>
      <c r="I3675" t="s">
        <v>8246</v>
      </c>
      <c r="J3675">
        <v>1415191920</v>
      </c>
      <c r="K3675" s="10">
        <v>1412233497</v>
      </c>
      <c r="L3675" s="15">
        <f t="shared" si="286"/>
        <v>41914.295104166667</v>
      </c>
      <c r="M3675" t="b">
        <v>0</v>
      </c>
      <c r="N3675">
        <v>114</v>
      </c>
      <c r="O3675" t="b">
        <v>1</v>
      </c>
      <c r="P3675" t="s">
        <v>8269</v>
      </c>
      <c r="Q3675" t="str">
        <f t="shared" si="287"/>
        <v>theater</v>
      </c>
      <c r="R3675" t="str">
        <f t="shared" si="288"/>
        <v>plays</v>
      </c>
      <c r="S3675">
        <f t="shared" si="289"/>
        <v>2014</v>
      </c>
    </row>
    <row r="3676" spans="1:19" ht="46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s="17">
        <f t="shared" si="285"/>
        <v>1</v>
      </c>
      <c r="G3676" t="s">
        <v>8218</v>
      </c>
      <c r="H3676" t="s">
        <v>8235</v>
      </c>
      <c r="I3676" t="s">
        <v>8248</v>
      </c>
      <c r="J3676">
        <v>1472936229</v>
      </c>
      <c r="K3676" s="10">
        <v>1467752229</v>
      </c>
      <c r="L3676" s="15">
        <f t="shared" si="286"/>
        <v>42556.873020833329</v>
      </c>
      <c r="M3676" t="b">
        <v>0</v>
      </c>
      <c r="N3676">
        <v>31</v>
      </c>
      <c r="O3676" t="b">
        <v>1</v>
      </c>
      <c r="P3676" t="s">
        <v>8269</v>
      </c>
      <c r="Q3676" t="str">
        <f t="shared" si="287"/>
        <v>theater</v>
      </c>
      <c r="R3676" t="str">
        <f t="shared" si="288"/>
        <v>plays</v>
      </c>
      <c r="S3676">
        <f t="shared" si="289"/>
        <v>2016</v>
      </c>
    </row>
    <row r="3677" spans="1:19" ht="46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s="17">
        <f t="shared" si="285"/>
        <v>1.4</v>
      </c>
      <c r="G3677" t="s">
        <v>8218</v>
      </c>
      <c r="H3677" t="s">
        <v>8224</v>
      </c>
      <c r="I3677" t="s">
        <v>8246</v>
      </c>
      <c r="J3677">
        <v>1463353200</v>
      </c>
      <c r="K3677" s="10">
        <v>1462285182</v>
      </c>
      <c r="L3677" s="15">
        <f t="shared" si="286"/>
        <v>42493.597013888888</v>
      </c>
      <c r="M3677" t="b">
        <v>0</v>
      </c>
      <c r="N3677">
        <v>3</v>
      </c>
      <c r="O3677" t="b">
        <v>1</v>
      </c>
      <c r="P3677" t="s">
        <v>8269</v>
      </c>
      <c r="Q3677" t="str">
        <f t="shared" si="287"/>
        <v>theater</v>
      </c>
      <c r="R3677" t="str">
        <f t="shared" si="288"/>
        <v>plays</v>
      </c>
      <c r="S3677">
        <f t="shared" si="289"/>
        <v>2016</v>
      </c>
    </row>
    <row r="3678" spans="1:19" ht="46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s="17">
        <f t="shared" si="285"/>
        <v>1.2875000000000001</v>
      </c>
      <c r="G3678" t="s">
        <v>8218</v>
      </c>
      <c r="H3678" t="s">
        <v>8223</v>
      </c>
      <c r="I3678" t="s">
        <v>8245</v>
      </c>
      <c r="J3678">
        <v>1410550484</v>
      </c>
      <c r="K3678" s="10">
        <v>1408995284</v>
      </c>
      <c r="L3678" s="15">
        <f t="shared" si="286"/>
        <v>41876.815787037034</v>
      </c>
      <c r="M3678" t="b">
        <v>0</v>
      </c>
      <c r="N3678">
        <v>16</v>
      </c>
      <c r="O3678" t="b">
        <v>1</v>
      </c>
      <c r="P3678" t="s">
        <v>8269</v>
      </c>
      <c r="Q3678" t="str">
        <f t="shared" si="287"/>
        <v>theater</v>
      </c>
      <c r="R3678" t="str">
        <f t="shared" si="288"/>
        <v>plays</v>
      </c>
      <c r="S3678">
        <f t="shared" si="289"/>
        <v>2014</v>
      </c>
    </row>
    <row r="3679" spans="1:19" ht="3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s="17">
        <f t="shared" si="285"/>
        <v>1.0290416666666666</v>
      </c>
      <c r="G3679" t="s">
        <v>8218</v>
      </c>
      <c r="H3679" t="s">
        <v>8223</v>
      </c>
      <c r="I3679" t="s">
        <v>8245</v>
      </c>
      <c r="J3679">
        <v>1404359940</v>
      </c>
      <c r="K3679" s="10">
        <v>1402580818</v>
      </c>
      <c r="L3679" s="15">
        <f t="shared" si="286"/>
        <v>41802.574282407411</v>
      </c>
      <c r="M3679" t="b">
        <v>0</v>
      </c>
      <c r="N3679">
        <v>199</v>
      </c>
      <c r="O3679" t="b">
        <v>1</v>
      </c>
      <c r="P3679" t="s">
        <v>8269</v>
      </c>
      <c r="Q3679" t="str">
        <f t="shared" si="287"/>
        <v>theater</v>
      </c>
      <c r="R3679" t="str">
        <f t="shared" si="288"/>
        <v>plays</v>
      </c>
      <c r="S3679">
        <f t="shared" si="289"/>
        <v>2014</v>
      </c>
    </row>
    <row r="3680" spans="1:19" ht="3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s="17">
        <f t="shared" si="285"/>
        <v>1.0249999999999999</v>
      </c>
      <c r="G3680" t="s">
        <v>8218</v>
      </c>
      <c r="H3680" t="s">
        <v>8224</v>
      </c>
      <c r="I3680" t="s">
        <v>8246</v>
      </c>
      <c r="J3680">
        <v>1433076298</v>
      </c>
      <c r="K3680" s="10">
        <v>1430052298</v>
      </c>
      <c r="L3680" s="15">
        <f t="shared" si="286"/>
        <v>42120.531226851846</v>
      </c>
      <c r="M3680" t="b">
        <v>0</v>
      </c>
      <c r="N3680">
        <v>31</v>
      </c>
      <c r="O3680" t="b">
        <v>1</v>
      </c>
      <c r="P3680" t="s">
        <v>8269</v>
      </c>
      <c r="Q3680" t="str">
        <f t="shared" si="287"/>
        <v>theater</v>
      </c>
      <c r="R3680" t="str">
        <f t="shared" si="288"/>
        <v>plays</v>
      </c>
      <c r="S3680">
        <f t="shared" si="289"/>
        <v>2015</v>
      </c>
    </row>
    <row r="3681" spans="1:19" ht="46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s="17">
        <f t="shared" si="285"/>
        <v>1.101</v>
      </c>
      <c r="G3681" t="s">
        <v>8218</v>
      </c>
      <c r="H3681" t="s">
        <v>8223</v>
      </c>
      <c r="I3681" t="s">
        <v>8245</v>
      </c>
      <c r="J3681">
        <v>1404190740</v>
      </c>
      <c r="K3681" s="10">
        <v>1401214581</v>
      </c>
      <c r="L3681" s="15">
        <f t="shared" si="286"/>
        <v>41786.761354166665</v>
      </c>
      <c r="M3681" t="b">
        <v>0</v>
      </c>
      <c r="N3681">
        <v>30</v>
      </c>
      <c r="O3681" t="b">
        <v>1</v>
      </c>
      <c r="P3681" t="s">
        <v>8269</v>
      </c>
      <c r="Q3681" t="str">
        <f t="shared" si="287"/>
        <v>theater</v>
      </c>
      <c r="R3681" t="str">
        <f t="shared" si="288"/>
        <v>plays</v>
      </c>
      <c r="S3681">
        <f t="shared" si="289"/>
        <v>2014</v>
      </c>
    </row>
    <row r="3682" spans="1:19" ht="3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s="17">
        <f t="shared" si="285"/>
        <v>1.1276666666666666</v>
      </c>
      <c r="G3682" t="s">
        <v>8218</v>
      </c>
      <c r="H3682" t="s">
        <v>8223</v>
      </c>
      <c r="I3682" t="s">
        <v>8245</v>
      </c>
      <c r="J3682">
        <v>1475664834</v>
      </c>
      <c r="K3682" s="10">
        <v>1473850434</v>
      </c>
      <c r="L3682" s="15">
        <f t="shared" si="286"/>
        <v>42627.454097222224</v>
      </c>
      <c r="M3682" t="b">
        <v>0</v>
      </c>
      <c r="N3682">
        <v>34</v>
      </c>
      <c r="O3682" t="b">
        <v>1</v>
      </c>
      <c r="P3682" t="s">
        <v>8269</v>
      </c>
      <c r="Q3682" t="str">
        <f t="shared" si="287"/>
        <v>theater</v>
      </c>
      <c r="R3682" t="str">
        <f t="shared" si="288"/>
        <v>plays</v>
      </c>
      <c r="S3682">
        <f t="shared" si="289"/>
        <v>2016</v>
      </c>
    </row>
    <row r="3683" spans="1:19" ht="6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s="17">
        <f t="shared" si="285"/>
        <v>1.119</v>
      </c>
      <c r="G3683" t="s">
        <v>8218</v>
      </c>
      <c r="H3683" t="s">
        <v>8223</v>
      </c>
      <c r="I3683" t="s">
        <v>8245</v>
      </c>
      <c r="J3683">
        <v>1452872290</v>
      </c>
      <c r="K3683" s="10">
        <v>1452008290</v>
      </c>
      <c r="L3683" s="15">
        <f t="shared" si="286"/>
        <v>42374.651504629626</v>
      </c>
      <c r="M3683" t="b">
        <v>0</v>
      </c>
      <c r="N3683">
        <v>18</v>
      </c>
      <c r="O3683" t="b">
        <v>1</v>
      </c>
      <c r="P3683" t="s">
        <v>8269</v>
      </c>
      <c r="Q3683" t="str">
        <f t="shared" si="287"/>
        <v>theater</v>
      </c>
      <c r="R3683" t="str">
        <f t="shared" si="288"/>
        <v>plays</v>
      </c>
      <c r="S3683">
        <f t="shared" si="289"/>
        <v>2016</v>
      </c>
    </row>
    <row r="3684" spans="1:19" ht="46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s="17">
        <f t="shared" si="285"/>
        <v>1.3919999999999999</v>
      </c>
      <c r="G3684" t="s">
        <v>8218</v>
      </c>
      <c r="H3684" t="s">
        <v>8223</v>
      </c>
      <c r="I3684" t="s">
        <v>8245</v>
      </c>
      <c r="J3684">
        <v>1402901940</v>
      </c>
      <c r="K3684" s="10">
        <v>1399998418</v>
      </c>
      <c r="L3684" s="15">
        <f t="shared" si="286"/>
        <v>41772.685393518521</v>
      </c>
      <c r="M3684" t="b">
        <v>0</v>
      </c>
      <c r="N3684">
        <v>67</v>
      </c>
      <c r="O3684" t="b">
        <v>1</v>
      </c>
      <c r="P3684" t="s">
        <v>8269</v>
      </c>
      <c r="Q3684" t="str">
        <f t="shared" si="287"/>
        <v>theater</v>
      </c>
      <c r="R3684" t="str">
        <f t="shared" si="288"/>
        <v>plays</v>
      </c>
      <c r="S3684">
        <f t="shared" si="289"/>
        <v>2014</v>
      </c>
    </row>
    <row r="3685" spans="1:19" ht="46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s="17">
        <f t="shared" si="285"/>
        <v>1.1085714285714285</v>
      </c>
      <c r="G3685" t="s">
        <v>8218</v>
      </c>
      <c r="H3685" t="s">
        <v>8223</v>
      </c>
      <c r="I3685" t="s">
        <v>8245</v>
      </c>
      <c r="J3685">
        <v>1476931696</v>
      </c>
      <c r="K3685" s="10">
        <v>1474339696</v>
      </c>
      <c r="L3685" s="15">
        <f t="shared" si="286"/>
        <v>42633.116851851853</v>
      </c>
      <c r="M3685" t="b">
        <v>0</v>
      </c>
      <c r="N3685">
        <v>66</v>
      </c>
      <c r="O3685" t="b">
        <v>1</v>
      </c>
      <c r="P3685" t="s">
        <v>8269</v>
      </c>
      <c r="Q3685" t="str">
        <f t="shared" si="287"/>
        <v>theater</v>
      </c>
      <c r="R3685" t="str">
        <f t="shared" si="288"/>
        <v>plays</v>
      </c>
      <c r="S3685">
        <f t="shared" si="289"/>
        <v>2016</v>
      </c>
    </row>
    <row r="3686" spans="1:19" ht="46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s="17">
        <f t="shared" si="285"/>
        <v>1.3906666666666667</v>
      </c>
      <c r="G3686" t="s">
        <v>8218</v>
      </c>
      <c r="H3686" t="s">
        <v>8223</v>
      </c>
      <c r="I3686" t="s">
        <v>8245</v>
      </c>
      <c r="J3686">
        <v>1441167586</v>
      </c>
      <c r="K3686" s="10">
        <v>1438575586</v>
      </c>
      <c r="L3686" s="15">
        <f t="shared" si="286"/>
        <v>42219.180393518516</v>
      </c>
      <c r="M3686" t="b">
        <v>0</v>
      </c>
      <c r="N3686">
        <v>23</v>
      </c>
      <c r="O3686" t="b">
        <v>1</v>
      </c>
      <c r="P3686" t="s">
        <v>8269</v>
      </c>
      <c r="Q3686" t="str">
        <f t="shared" si="287"/>
        <v>theater</v>
      </c>
      <c r="R3686" t="str">
        <f t="shared" si="288"/>
        <v>plays</v>
      </c>
      <c r="S3686">
        <f t="shared" si="289"/>
        <v>2015</v>
      </c>
    </row>
    <row r="3687" spans="1:19" ht="46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s="17">
        <f t="shared" si="285"/>
        <v>1.0569999999999999</v>
      </c>
      <c r="G3687" t="s">
        <v>8218</v>
      </c>
      <c r="H3687" t="s">
        <v>8223</v>
      </c>
      <c r="I3687" t="s">
        <v>8245</v>
      </c>
      <c r="J3687">
        <v>1400533200</v>
      </c>
      <c r="K3687" s="10">
        <v>1398348859</v>
      </c>
      <c r="L3687" s="15">
        <f t="shared" si="286"/>
        <v>41753.593275462961</v>
      </c>
      <c r="M3687" t="b">
        <v>0</v>
      </c>
      <c r="N3687">
        <v>126</v>
      </c>
      <c r="O3687" t="b">
        <v>1</v>
      </c>
      <c r="P3687" t="s">
        <v>8269</v>
      </c>
      <c r="Q3687" t="str">
        <f t="shared" si="287"/>
        <v>theater</v>
      </c>
      <c r="R3687" t="str">
        <f t="shared" si="288"/>
        <v>plays</v>
      </c>
      <c r="S3687">
        <f t="shared" si="289"/>
        <v>2014</v>
      </c>
    </row>
    <row r="3688" spans="1:19" ht="46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s="17">
        <f t="shared" si="285"/>
        <v>1.0142857142857142</v>
      </c>
      <c r="G3688" t="s">
        <v>8218</v>
      </c>
      <c r="H3688" t="s">
        <v>8223</v>
      </c>
      <c r="I3688" t="s">
        <v>8245</v>
      </c>
      <c r="J3688">
        <v>1440820740</v>
      </c>
      <c r="K3688" s="10">
        <v>1439567660</v>
      </c>
      <c r="L3688" s="15">
        <f t="shared" si="286"/>
        <v>42230.662731481483</v>
      </c>
      <c r="M3688" t="b">
        <v>0</v>
      </c>
      <c r="N3688">
        <v>6</v>
      </c>
      <c r="O3688" t="b">
        <v>1</v>
      </c>
      <c r="P3688" t="s">
        <v>8269</v>
      </c>
      <c r="Q3688" t="str">
        <f t="shared" si="287"/>
        <v>theater</v>
      </c>
      <c r="R3688" t="str">
        <f t="shared" si="288"/>
        <v>plays</v>
      </c>
      <c r="S3688">
        <f t="shared" si="289"/>
        <v>2015</v>
      </c>
    </row>
    <row r="3689" spans="1:19" ht="46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s="17">
        <f t="shared" si="285"/>
        <v>1.0024500000000001</v>
      </c>
      <c r="G3689" t="s">
        <v>8218</v>
      </c>
      <c r="H3689" t="s">
        <v>8223</v>
      </c>
      <c r="I3689" t="s">
        <v>8245</v>
      </c>
      <c r="J3689">
        <v>1403846055</v>
      </c>
      <c r="K3689" s="10">
        <v>1401254055</v>
      </c>
      <c r="L3689" s="15">
        <f t="shared" si="286"/>
        <v>41787.218229166669</v>
      </c>
      <c r="M3689" t="b">
        <v>0</v>
      </c>
      <c r="N3689">
        <v>25</v>
      </c>
      <c r="O3689" t="b">
        <v>1</v>
      </c>
      <c r="P3689" t="s">
        <v>8269</v>
      </c>
      <c r="Q3689" t="str">
        <f t="shared" si="287"/>
        <v>theater</v>
      </c>
      <c r="R3689" t="str">
        <f t="shared" si="288"/>
        <v>plays</v>
      </c>
      <c r="S3689">
        <f t="shared" si="289"/>
        <v>2014</v>
      </c>
    </row>
    <row r="3690" spans="1:19" ht="46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s="17">
        <f t="shared" si="285"/>
        <v>1.0916666666666666</v>
      </c>
      <c r="G3690" t="s">
        <v>8218</v>
      </c>
      <c r="H3690" t="s">
        <v>8224</v>
      </c>
      <c r="I3690" t="s">
        <v>8246</v>
      </c>
      <c r="J3690">
        <v>1407524004</v>
      </c>
      <c r="K3690" s="10">
        <v>1404932004</v>
      </c>
      <c r="L3690" s="15">
        <f t="shared" si="286"/>
        <v>41829.787083333329</v>
      </c>
      <c r="M3690" t="b">
        <v>0</v>
      </c>
      <c r="N3690">
        <v>39</v>
      </c>
      <c r="O3690" t="b">
        <v>1</v>
      </c>
      <c r="P3690" t="s">
        <v>8269</v>
      </c>
      <c r="Q3690" t="str">
        <f t="shared" si="287"/>
        <v>theater</v>
      </c>
      <c r="R3690" t="str">
        <f t="shared" si="288"/>
        <v>plays</v>
      </c>
      <c r="S3690">
        <f t="shared" si="289"/>
        <v>2014</v>
      </c>
    </row>
    <row r="3691" spans="1:19" ht="46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s="17">
        <f t="shared" si="285"/>
        <v>1.1833333333333333</v>
      </c>
      <c r="G3691" t="s">
        <v>8218</v>
      </c>
      <c r="H3691" t="s">
        <v>8223</v>
      </c>
      <c r="I3691" t="s">
        <v>8245</v>
      </c>
      <c r="J3691">
        <v>1434925500</v>
      </c>
      <c r="K3691" s="10">
        <v>1432410639</v>
      </c>
      <c r="L3691" s="15">
        <f t="shared" si="286"/>
        <v>42147.826840277776</v>
      </c>
      <c r="M3691" t="b">
        <v>0</v>
      </c>
      <c r="N3691">
        <v>62</v>
      </c>
      <c r="O3691" t="b">
        <v>1</v>
      </c>
      <c r="P3691" t="s">
        <v>8269</v>
      </c>
      <c r="Q3691" t="str">
        <f t="shared" si="287"/>
        <v>theater</v>
      </c>
      <c r="R3691" t="str">
        <f t="shared" si="288"/>
        <v>plays</v>
      </c>
      <c r="S3691">
        <f t="shared" si="289"/>
        <v>2015</v>
      </c>
    </row>
    <row r="3692" spans="1:19" ht="46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s="17">
        <f t="shared" si="285"/>
        <v>1.2</v>
      </c>
      <c r="G3692" t="s">
        <v>8218</v>
      </c>
      <c r="H3692" t="s">
        <v>8223</v>
      </c>
      <c r="I3692" t="s">
        <v>8245</v>
      </c>
      <c r="J3692">
        <v>1417101683</v>
      </c>
      <c r="K3692" s="10">
        <v>1414506083</v>
      </c>
      <c r="L3692" s="15">
        <f t="shared" si="286"/>
        <v>41940.598182870366</v>
      </c>
      <c r="M3692" t="b">
        <v>0</v>
      </c>
      <c r="N3692">
        <v>31</v>
      </c>
      <c r="O3692" t="b">
        <v>1</v>
      </c>
      <c r="P3692" t="s">
        <v>8269</v>
      </c>
      <c r="Q3692" t="str">
        <f t="shared" si="287"/>
        <v>theater</v>
      </c>
      <c r="R3692" t="str">
        <f t="shared" si="288"/>
        <v>plays</v>
      </c>
      <c r="S3692">
        <f t="shared" si="289"/>
        <v>2014</v>
      </c>
    </row>
    <row r="3693" spans="1:19" ht="3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s="17">
        <f t="shared" si="285"/>
        <v>1.2796000000000001</v>
      </c>
      <c r="G3693" t="s">
        <v>8218</v>
      </c>
      <c r="H3693" t="s">
        <v>8223</v>
      </c>
      <c r="I3693" t="s">
        <v>8245</v>
      </c>
      <c r="J3693">
        <v>1425272340</v>
      </c>
      <c r="K3693" s="10">
        <v>1421426929</v>
      </c>
      <c r="L3693" s="15">
        <f t="shared" si="286"/>
        <v>42020.700567129628</v>
      </c>
      <c r="M3693" t="b">
        <v>0</v>
      </c>
      <c r="N3693">
        <v>274</v>
      </c>
      <c r="O3693" t="b">
        <v>1</v>
      </c>
      <c r="P3693" t="s">
        <v>8269</v>
      </c>
      <c r="Q3693" t="str">
        <f t="shared" si="287"/>
        <v>theater</v>
      </c>
      <c r="R3693" t="str">
        <f t="shared" si="288"/>
        <v>plays</v>
      </c>
      <c r="S3693">
        <f t="shared" si="289"/>
        <v>2015</v>
      </c>
    </row>
    <row r="3694" spans="1:19" ht="3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s="17">
        <f t="shared" si="285"/>
        <v>1.26</v>
      </c>
      <c r="G3694" t="s">
        <v>8218</v>
      </c>
      <c r="H3694" t="s">
        <v>8223</v>
      </c>
      <c r="I3694" t="s">
        <v>8245</v>
      </c>
      <c r="J3694">
        <v>1411084800</v>
      </c>
      <c r="K3694" s="10">
        <v>1410304179</v>
      </c>
      <c r="L3694" s="15">
        <f t="shared" si="286"/>
        <v>41891.96503472222</v>
      </c>
      <c r="M3694" t="b">
        <v>0</v>
      </c>
      <c r="N3694">
        <v>17</v>
      </c>
      <c r="O3694" t="b">
        <v>1</v>
      </c>
      <c r="P3694" t="s">
        <v>8269</v>
      </c>
      <c r="Q3694" t="str">
        <f t="shared" si="287"/>
        <v>theater</v>
      </c>
      <c r="R3694" t="str">
        <f t="shared" si="288"/>
        <v>plays</v>
      </c>
      <c r="S3694">
        <f t="shared" si="289"/>
        <v>2014</v>
      </c>
    </row>
    <row r="3695" spans="1:19" ht="46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s="17">
        <f t="shared" si="285"/>
        <v>1.2912912912912913</v>
      </c>
      <c r="G3695" t="s">
        <v>8218</v>
      </c>
      <c r="H3695" t="s">
        <v>8224</v>
      </c>
      <c r="I3695" t="s">
        <v>8246</v>
      </c>
      <c r="J3695">
        <v>1448922600</v>
      </c>
      <c r="K3695" s="10">
        <v>1446352529</v>
      </c>
      <c r="L3695" s="15">
        <f t="shared" si="286"/>
        <v>42309.191307870366</v>
      </c>
      <c r="M3695" t="b">
        <v>0</v>
      </c>
      <c r="N3695">
        <v>14</v>
      </c>
      <c r="O3695" t="b">
        <v>1</v>
      </c>
      <c r="P3695" t="s">
        <v>8269</v>
      </c>
      <c r="Q3695" t="str">
        <f t="shared" si="287"/>
        <v>theater</v>
      </c>
      <c r="R3695" t="str">
        <f t="shared" si="288"/>
        <v>plays</v>
      </c>
      <c r="S3695">
        <f t="shared" si="289"/>
        <v>2015</v>
      </c>
    </row>
    <row r="3696" spans="1:19" ht="46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s="17">
        <f t="shared" si="285"/>
        <v>1.0742857142857143</v>
      </c>
      <c r="G3696" t="s">
        <v>8218</v>
      </c>
      <c r="H3696" t="s">
        <v>8223</v>
      </c>
      <c r="I3696" t="s">
        <v>8245</v>
      </c>
      <c r="J3696">
        <v>1465178400</v>
      </c>
      <c r="K3696" s="10">
        <v>1461985967</v>
      </c>
      <c r="L3696" s="15">
        <f t="shared" si="286"/>
        <v>42490.133877314816</v>
      </c>
      <c r="M3696" t="b">
        <v>0</v>
      </c>
      <c r="N3696">
        <v>60</v>
      </c>
      <c r="O3696" t="b">
        <v>1</v>
      </c>
      <c r="P3696" t="s">
        <v>8269</v>
      </c>
      <c r="Q3696" t="str">
        <f t="shared" si="287"/>
        <v>theater</v>
      </c>
      <c r="R3696" t="str">
        <f t="shared" si="288"/>
        <v>plays</v>
      </c>
      <c r="S3696">
        <f t="shared" si="289"/>
        <v>2016</v>
      </c>
    </row>
    <row r="3697" spans="1:19" ht="46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s="17">
        <f t="shared" si="285"/>
        <v>1.00125</v>
      </c>
      <c r="G3697" t="s">
        <v>8218</v>
      </c>
      <c r="H3697" t="s">
        <v>8223</v>
      </c>
      <c r="I3697" t="s">
        <v>8245</v>
      </c>
      <c r="J3697">
        <v>1421009610</v>
      </c>
      <c r="K3697" s="10">
        <v>1419281610</v>
      </c>
      <c r="L3697" s="15">
        <f t="shared" si="286"/>
        <v>41995.870486111111</v>
      </c>
      <c r="M3697" t="b">
        <v>0</v>
      </c>
      <c r="N3697">
        <v>33</v>
      </c>
      <c r="O3697" t="b">
        <v>1</v>
      </c>
      <c r="P3697" t="s">
        <v>8269</v>
      </c>
      <c r="Q3697" t="str">
        <f t="shared" si="287"/>
        <v>theater</v>
      </c>
      <c r="R3697" t="str">
        <f t="shared" si="288"/>
        <v>plays</v>
      </c>
      <c r="S3697">
        <f t="shared" si="289"/>
        <v>2014</v>
      </c>
    </row>
    <row r="3698" spans="1:19" ht="46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s="17">
        <f t="shared" si="285"/>
        <v>1.55</v>
      </c>
      <c r="G3698" t="s">
        <v>8218</v>
      </c>
      <c r="H3698" t="s">
        <v>8224</v>
      </c>
      <c r="I3698" t="s">
        <v>8246</v>
      </c>
      <c r="J3698">
        <v>1423838916</v>
      </c>
      <c r="K3698" s="10">
        <v>1418654916</v>
      </c>
      <c r="L3698" s="15">
        <f t="shared" si="286"/>
        <v>41988.617083333331</v>
      </c>
      <c r="M3698" t="b">
        <v>0</v>
      </c>
      <c r="N3698">
        <v>78</v>
      </c>
      <c r="O3698" t="b">
        <v>1</v>
      </c>
      <c r="P3698" t="s">
        <v>8269</v>
      </c>
      <c r="Q3698" t="str">
        <f t="shared" si="287"/>
        <v>theater</v>
      </c>
      <c r="R3698" t="str">
        <f t="shared" si="288"/>
        <v>plays</v>
      </c>
      <c r="S3698">
        <f t="shared" si="289"/>
        <v>2014</v>
      </c>
    </row>
    <row r="3699" spans="1:19" ht="46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s="17">
        <f t="shared" si="285"/>
        <v>1.08</v>
      </c>
      <c r="G3699" t="s">
        <v>8218</v>
      </c>
      <c r="H3699" t="s">
        <v>8224</v>
      </c>
      <c r="I3699" t="s">
        <v>8246</v>
      </c>
      <c r="J3699">
        <v>1462878648</v>
      </c>
      <c r="K3699" s="10">
        <v>1461064248</v>
      </c>
      <c r="L3699" s="15">
        <f t="shared" si="286"/>
        <v>42479.465833333335</v>
      </c>
      <c r="M3699" t="b">
        <v>0</v>
      </c>
      <c r="N3699">
        <v>30</v>
      </c>
      <c r="O3699" t="b">
        <v>1</v>
      </c>
      <c r="P3699" t="s">
        <v>8269</v>
      </c>
      <c r="Q3699" t="str">
        <f t="shared" si="287"/>
        <v>theater</v>
      </c>
      <c r="R3699" t="str">
        <f t="shared" si="288"/>
        <v>plays</v>
      </c>
      <c r="S3699">
        <f t="shared" si="289"/>
        <v>2016</v>
      </c>
    </row>
    <row r="3700" spans="1:19" ht="3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s="17">
        <f t="shared" si="285"/>
        <v>1.1052</v>
      </c>
      <c r="G3700" t="s">
        <v>8218</v>
      </c>
      <c r="H3700" t="s">
        <v>8223</v>
      </c>
      <c r="I3700" t="s">
        <v>8245</v>
      </c>
      <c r="J3700">
        <v>1456946487</v>
      </c>
      <c r="K3700" s="10">
        <v>1454354487</v>
      </c>
      <c r="L3700" s="15">
        <f t="shared" si="286"/>
        <v>42401.806562500002</v>
      </c>
      <c r="M3700" t="b">
        <v>0</v>
      </c>
      <c r="N3700">
        <v>136</v>
      </c>
      <c r="O3700" t="b">
        <v>1</v>
      </c>
      <c r="P3700" t="s">
        <v>8269</v>
      </c>
      <c r="Q3700" t="str">
        <f t="shared" si="287"/>
        <v>theater</v>
      </c>
      <c r="R3700" t="str">
        <f t="shared" si="288"/>
        <v>plays</v>
      </c>
      <c r="S3700">
        <f t="shared" si="289"/>
        <v>2016</v>
      </c>
    </row>
    <row r="3701" spans="1:19" ht="46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s="17">
        <f t="shared" si="285"/>
        <v>1.008</v>
      </c>
      <c r="G3701" t="s">
        <v>8218</v>
      </c>
      <c r="H3701" t="s">
        <v>8223</v>
      </c>
      <c r="I3701" t="s">
        <v>8245</v>
      </c>
      <c r="J3701">
        <v>1413383216</v>
      </c>
      <c r="K3701" s="10">
        <v>1410791216</v>
      </c>
      <c r="L3701" s="15">
        <f t="shared" si="286"/>
        <v>41897.602037037039</v>
      </c>
      <c r="M3701" t="b">
        <v>0</v>
      </c>
      <c r="N3701">
        <v>40</v>
      </c>
      <c r="O3701" t="b">
        <v>1</v>
      </c>
      <c r="P3701" t="s">
        <v>8269</v>
      </c>
      <c r="Q3701" t="str">
        <f t="shared" si="287"/>
        <v>theater</v>
      </c>
      <c r="R3701" t="str">
        <f t="shared" si="288"/>
        <v>plays</v>
      </c>
      <c r="S3701">
        <f t="shared" si="289"/>
        <v>2014</v>
      </c>
    </row>
    <row r="3702" spans="1:19" ht="3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s="17">
        <f t="shared" si="285"/>
        <v>1.212</v>
      </c>
      <c r="G3702" t="s">
        <v>8218</v>
      </c>
      <c r="H3702" t="s">
        <v>8223</v>
      </c>
      <c r="I3702" t="s">
        <v>8245</v>
      </c>
      <c r="J3702">
        <v>1412092800</v>
      </c>
      <c r="K3702" s="10">
        <v>1409493800</v>
      </c>
      <c r="L3702" s="15">
        <f t="shared" si="286"/>
        <v>41882.585648148146</v>
      </c>
      <c r="M3702" t="b">
        <v>0</v>
      </c>
      <c r="N3702">
        <v>18</v>
      </c>
      <c r="O3702" t="b">
        <v>1</v>
      </c>
      <c r="P3702" t="s">
        <v>8269</v>
      </c>
      <c r="Q3702" t="str">
        <f t="shared" si="287"/>
        <v>theater</v>
      </c>
      <c r="R3702" t="str">
        <f t="shared" si="288"/>
        <v>plays</v>
      </c>
      <c r="S3702">
        <f t="shared" si="289"/>
        <v>2014</v>
      </c>
    </row>
    <row r="3703" spans="1:19" ht="46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s="17">
        <f t="shared" si="285"/>
        <v>1.0033333333333334</v>
      </c>
      <c r="G3703" t="s">
        <v>8218</v>
      </c>
      <c r="H3703" t="s">
        <v>8224</v>
      </c>
      <c r="I3703" t="s">
        <v>8246</v>
      </c>
      <c r="J3703">
        <v>1433422793</v>
      </c>
      <c r="K3703" s="10">
        <v>1430830793</v>
      </c>
      <c r="L3703" s="15">
        <f t="shared" si="286"/>
        <v>42129.541585648149</v>
      </c>
      <c r="M3703" t="b">
        <v>0</v>
      </c>
      <c r="N3703">
        <v>39</v>
      </c>
      <c r="O3703" t="b">
        <v>1</v>
      </c>
      <c r="P3703" t="s">
        <v>8269</v>
      </c>
      <c r="Q3703" t="str">
        <f t="shared" si="287"/>
        <v>theater</v>
      </c>
      <c r="R3703" t="str">
        <f t="shared" si="288"/>
        <v>plays</v>
      </c>
      <c r="S3703">
        <f t="shared" si="289"/>
        <v>2015</v>
      </c>
    </row>
    <row r="3704" spans="1:19" ht="46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s="17">
        <f t="shared" si="285"/>
        <v>1.0916666666666666</v>
      </c>
      <c r="G3704" t="s">
        <v>8218</v>
      </c>
      <c r="H3704" t="s">
        <v>8224</v>
      </c>
      <c r="I3704" t="s">
        <v>8246</v>
      </c>
      <c r="J3704">
        <v>1468191540</v>
      </c>
      <c r="K3704" s="10">
        <v>1464958484</v>
      </c>
      <c r="L3704" s="15">
        <f t="shared" si="286"/>
        <v>42524.53800925926</v>
      </c>
      <c r="M3704" t="b">
        <v>0</v>
      </c>
      <c r="N3704">
        <v>21</v>
      </c>
      <c r="O3704" t="b">
        <v>1</v>
      </c>
      <c r="P3704" t="s">
        <v>8269</v>
      </c>
      <c r="Q3704" t="str">
        <f t="shared" si="287"/>
        <v>theater</v>
      </c>
      <c r="R3704" t="str">
        <f t="shared" si="288"/>
        <v>plays</v>
      </c>
      <c r="S3704">
        <f t="shared" si="289"/>
        <v>2016</v>
      </c>
    </row>
    <row r="3705" spans="1:19" ht="46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s="17">
        <f t="shared" si="285"/>
        <v>1.2342857142857142</v>
      </c>
      <c r="G3705" t="s">
        <v>8218</v>
      </c>
      <c r="H3705" t="s">
        <v>8223</v>
      </c>
      <c r="I3705" t="s">
        <v>8245</v>
      </c>
      <c r="J3705">
        <v>1471071540</v>
      </c>
      <c r="K3705" s="10">
        <v>1467720388</v>
      </c>
      <c r="L3705" s="15">
        <f t="shared" si="286"/>
        <v>42556.504490740743</v>
      </c>
      <c r="M3705" t="b">
        <v>0</v>
      </c>
      <c r="N3705">
        <v>30</v>
      </c>
      <c r="O3705" t="b">
        <v>1</v>
      </c>
      <c r="P3705" t="s">
        <v>8269</v>
      </c>
      <c r="Q3705" t="str">
        <f t="shared" si="287"/>
        <v>theater</v>
      </c>
      <c r="R3705" t="str">
        <f t="shared" si="288"/>
        <v>plays</v>
      </c>
      <c r="S3705">
        <f t="shared" si="289"/>
        <v>2016</v>
      </c>
    </row>
    <row r="3706" spans="1:19" ht="46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s="17">
        <f t="shared" si="285"/>
        <v>1.3633666666666666</v>
      </c>
      <c r="G3706" t="s">
        <v>8218</v>
      </c>
      <c r="H3706" t="s">
        <v>8224</v>
      </c>
      <c r="I3706" t="s">
        <v>8246</v>
      </c>
      <c r="J3706">
        <v>1464712394</v>
      </c>
      <c r="K3706" s="10">
        <v>1459528394</v>
      </c>
      <c r="L3706" s="15">
        <f t="shared" si="286"/>
        <v>42461.689745370371</v>
      </c>
      <c r="M3706" t="b">
        <v>0</v>
      </c>
      <c r="N3706">
        <v>27</v>
      </c>
      <c r="O3706" t="b">
        <v>1</v>
      </c>
      <c r="P3706" t="s">
        <v>8269</v>
      </c>
      <c r="Q3706" t="str">
        <f t="shared" si="287"/>
        <v>theater</v>
      </c>
      <c r="R3706" t="str">
        <f t="shared" si="288"/>
        <v>plays</v>
      </c>
      <c r="S3706">
        <f t="shared" si="289"/>
        <v>2016</v>
      </c>
    </row>
    <row r="3707" spans="1:19" ht="46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s="17">
        <f t="shared" si="285"/>
        <v>1.0346657233816767</v>
      </c>
      <c r="G3707" t="s">
        <v>8218</v>
      </c>
      <c r="H3707" t="s">
        <v>8223</v>
      </c>
      <c r="I3707" t="s">
        <v>8245</v>
      </c>
      <c r="J3707">
        <v>1403546400</v>
      </c>
      <c r="K3707" s="10">
        <v>1401714114</v>
      </c>
      <c r="L3707" s="15">
        <f t="shared" si="286"/>
        <v>41792.542986111112</v>
      </c>
      <c r="M3707" t="b">
        <v>0</v>
      </c>
      <c r="N3707">
        <v>35</v>
      </c>
      <c r="O3707" t="b">
        <v>1</v>
      </c>
      <c r="P3707" t="s">
        <v>8269</v>
      </c>
      <c r="Q3707" t="str">
        <f t="shared" si="287"/>
        <v>theater</v>
      </c>
      <c r="R3707" t="str">
        <f t="shared" si="288"/>
        <v>plays</v>
      </c>
      <c r="S3707">
        <f t="shared" si="289"/>
        <v>2014</v>
      </c>
    </row>
    <row r="3708" spans="1:19" ht="46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s="17">
        <f t="shared" si="285"/>
        <v>1.2133333333333334</v>
      </c>
      <c r="G3708" t="s">
        <v>8218</v>
      </c>
      <c r="H3708" t="s">
        <v>8223</v>
      </c>
      <c r="I3708" t="s">
        <v>8245</v>
      </c>
      <c r="J3708">
        <v>1410558949</v>
      </c>
      <c r="K3708" s="10">
        <v>1409262949</v>
      </c>
      <c r="L3708" s="15">
        <f t="shared" si="286"/>
        <v>41879.913761574076</v>
      </c>
      <c r="M3708" t="b">
        <v>0</v>
      </c>
      <c r="N3708">
        <v>13</v>
      </c>
      <c r="O3708" t="b">
        <v>1</v>
      </c>
      <c r="P3708" t="s">
        <v>8269</v>
      </c>
      <c r="Q3708" t="str">
        <f t="shared" si="287"/>
        <v>theater</v>
      </c>
      <c r="R3708" t="str">
        <f t="shared" si="288"/>
        <v>plays</v>
      </c>
      <c r="S3708">
        <f t="shared" si="289"/>
        <v>2014</v>
      </c>
    </row>
    <row r="3709" spans="1:19" ht="3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s="17">
        <f t="shared" si="285"/>
        <v>1.86</v>
      </c>
      <c r="G3709" t="s">
        <v>8218</v>
      </c>
      <c r="H3709" t="s">
        <v>8223</v>
      </c>
      <c r="I3709" t="s">
        <v>8245</v>
      </c>
      <c r="J3709">
        <v>1469165160</v>
      </c>
      <c r="K3709" s="10">
        <v>1467335378</v>
      </c>
      <c r="L3709" s="15">
        <f t="shared" si="286"/>
        <v>42552.048356481479</v>
      </c>
      <c r="M3709" t="b">
        <v>0</v>
      </c>
      <c r="N3709">
        <v>23</v>
      </c>
      <c r="O3709" t="b">
        <v>1</v>
      </c>
      <c r="P3709" t="s">
        <v>8269</v>
      </c>
      <c r="Q3709" t="str">
        <f t="shared" si="287"/>
        <v>theater</v>
      </c>
      <c r="R3709" t="str">
        <f t="shared" si="288"/>
        <v>plays</v>
      </c>
      <c r="S3709">
        <f t="shared" si="289"/>
        <v>2016</v>
      </c>
    </row>
    <row r="3710" spans="1:19" ht="46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s="17">
        <f t="shared" si="285"/>
        <v>3</v>
      </c>
      <c r="G3710" t="s">
        <v>8218</v>
      </c>
      <c r="H3710" t="s">
        <v>8223</v>
      </c>
      <c r="I3710" t="s">
        <v>8245</v>
      </c>
      <c r="J3710">
        <v>1404444286</v>
      </c>
      <c r="K3710" s="10">
        <v>1403234686</v>
      </c>
      <c r="L3710" s="15">
        <f t="shared" si="286"/>
        <v>41810.142199074078</v>
      </c>
      <c r="M3710" t="b">
        <v>0</v>
      </c>
      <c r="N3710">
        <v>39</v>
      </c>
      <c r="O3710" t="b">
        <v>1</v>
      </c>
      <c r="P3710" t="s">
        <v>8269</v>
      </c>
      <c r="Q3710" t="str">
        <f t="shared" si="287"/>
        <v>theater</v>
      </c>
      <c r="R3710" t="str">
        <f t="shared" si="288"/>
        <v>plays</v>
      </c>
      <c r="S3710">
        <f t="shared" si="289"/>
        <v>2014</v>
      </c>
    </row>
    <row r="3711" spans="1:19" ht="46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s="17">
        <f t="shared" si="285"/>
        <v>1.0825</v>
      </c>
      <c r="G3711" t="s">
        <v>8218</v>
      </c>
      <c r="H3711" t="s">
        <v>8224</v>
      </c>
      <c r="I3711" t="s">
        <v>8246</v>
      </c>
      <c r="J3711">
        <v>1403715546</v>
      </c>
      <c r="K3711" s="10">
        <v>1401123546</v>
      </c>
      <c r="L3711" s="15">
        <f t="shared" si="286"/>
        <v>41785.707708333335</v>
      </c>
      <c r="M3711" t="b">
        <v>0</v>
      </c>
      <c r="N3711">
        <v>35</v>
      </c>
      <c r="O3711" t="b">
        <v>1</v>
      </c>
      <c r="P3711" t="s">
        <v>8269</v>
      </c>
      <c r="Q3711" t="str">
        <f t="shared" si="287"/>
        <v>theater</v>
      </c>
      <c r="R3711" t="str">
        <f t="shared" si="288"/>
        <v>plays</v>
      </c>
      <c r="S3711">
        <f t="shared" si="289"/>
        <v>2014</v>
      </c>
    </row>
    <row r="3712" spans="1:19" ht="3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s="17">
        <f t="shared" si="285"/>
        <v>1.4115384615384616</v>
      </c>
      <c r="G3712" t="s">
        <v>8218</v>
      </c>
      <c r="H3712" t="s">
        <v>8223</v>
      </c>
      <c r="I3712" t="s">
        <v>8245</v>
      </c>
      <c r="J3712">
        <v>1428068988</v>
      </c>
      <c r="K3712" s="10">
        <v>1425908988</v>
      </c>
      <c r="L3712" s="15">
        <f t="shared" si="286"/>
        <v>42072.576249999998</v>
      </c>
      <c r="M3712" t="b">
        <v>0</v>
      </c>
      <c r="N3712">
        <v>27</v>
      </c>
      <c r="O3712" t="b">
        <v>1</v>
      </c>
      <c r="P3712" t="s">
        <v>8269</v>
      </c>
      <c r="Q3712" t="str">
        <f t="shared" si="287"/>
        <v>theater</v>
      </c>
      <c r="R3712" t="str">
        <f t="shared" si="288"/>
        <v>plays</v>
      </c>
      <c r="S3712">
        <f t="shared" si="289"/>
        <v>2015</v>
      </c>
    </row>
    <row r="3713" spans="1:19" ht="3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s="17">
        <f t="shared" si="285"/>
        <v>1.1399999999999999</v>
      </c>
      <c r="G3713" t="s">
        <v>8218</v>
      </c>
      <c r="H3713" t="s">
        <v>8223</v>
      </c>
      <c r="I3713" t="s">
        <v>8245</v>
      </c>
      <c r="J3713">
        <v>1402848000</v>
      </c>
      <c r="K3713" s="10">
        <v>1400606573</v>
      </c>
      <c r="L3713" s="15">
        <f t="shared" si="286"/>
        <v>41779.724224537036</v>
      </c>
      <c r="M3713" t="b">
        <v>0</v>
      </c>
      <c r="N3713">
        <v>21</v>
      </c>
      <c r="O3713" t="b">
        <v>1</v>
      </c>
      <c r="P3713" t="s">
        <v>8269</v>
      </c>
      <c r="Q3713" t="str">
        <f t="shared" si="287"/>
        <v>theater</v>
      </c>
      <c r="R3713" t="str">
        <f t="shared" si="288"/>
        <v>plays</v>
      </c>
      <c r="S3713">
        <f t="shared" si="289"/>
        <v>2014</v>
      </c>
    </row>
    <row r="3714" spans="1:19" ht="46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s="17">
        <f t="shared" si="285"/>
        <v>1.5373333333333334</v>
      </c>
      <c r="G3714" t="s">
        <v>8218</v>
      </c>
      <c r="H3714" t="s">
        <v>8223</v>
      </c>
      <c r="I3714" t="s">
        <v>8245</v>
      </c>
      <c r="J3714">
        <v>1433055540</v>
      </c>
      <c r="K3714" s="10">
        <v>1431230867</v>
      </c>
      <c r="L3714" s="15">
        <f t="shared" si="286"/>
        <v>42134.172071759254</v>
      </c>
      <c r="M3714" t="b">
        <v>0</v>
      </c>
      <c r="N3714">
        <v>104</v>
      </c>
      <c r="O3714" t="b">
        <v>1</v>
      </c>
      <c r="P3714" t="s">
        <v>8269</v>
      </c>
      <c r="Q3714" t="str">
        <f t="shared" si="287"/>
        <v>theater</v>
      </c>
      <c r="R3714" t="str">
        <f t="shared" si="288"/>
        <v>plays</v>
      </c>
      <c r="S3714">
        <f t="shared" si="289"/>
        <v>2015</v>
      </c>
    </row>
    <row r="3715" spans="1:19" ht="46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s="17">
        <f t="shared" ref="F3715:F3778" si="290">E3715/D3715</f>
        <v>1.0149999999999999</v>
      </c>
      <c r="G3715" t="s">
        <v>8218</v>
      </c>
      <c r="H3715" t="s">
        <v>8223</v>
      </c>
      <c r="I3715" t="s">
        <v>8245</v>
      </c>
      <c r="J3715">
        <v>1465062166</v>
      </c>
      <c r="K3715" s="10">
        <v>1463334166</v>
      </c>
      <c r="L3715" s="15">
        <f t="shared" ref="L3715:L3778" si="291">(K3715/86400)+ DATE(1970,1,1)</f>
        <v>42505.738032407404</v>
      </c>
      <c r="M3715" t="b">
        <v>0</v>
      </c>
      <c r="N3715">
        <v>19</v>
      </c>
      <c r="O3715" t="b">
        <v>1</v>
      </c>
      <c r="P3715" t="s">
        <v>8269</v>
      </c>
      <c r="Q3715" t="str">
        <f t="shared" ref="Q3715:Q3778" si="292">LEFT(P3715, SEARCH("/",P3715)-1)</f>
        <v>theater</v>
      </c>
      <c r="R3715" t="str">
        <f t="shared" ref="R3715:R3778" si="293">RIGHT(P3715,LEN(P3715)-FIND("/",P3715))</f>
        <v>plays</v>
      </c>
      <c r="S3715">
        <f t="shared" ref="S3715:S3778" si="294">YEAR(L3715)</f>
        <v>2016</v>
      </c>
    </row>
    <row r="3716" spans="1:19" ht="46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s="17">
        <f t="shared" si="290"/>
        <v>1.0235000000000001</v>
      </c>
      <c r="G3716" t="s">
        <v>8218</v>
      </c>
      <c r="H3716" t="s">
        <v>8223</v>
      </c>
      <c r="I3716" t="s">
        <v>8245</v>
      </c>
      <c r="J3716">
        <v>1432612740</v>
      </c>
      <c r="K3716" s="10">
        <v>1429881667</v>
      </c>
      <c r="L3716" s="15">
        <f t="shared" si="291"/>
        <v>42118.556331018517</v>
      </c>
      <c r="M3716" t="b">
        <v>0</v>
      </c>
      <c r="N3716">
        <v>97</v>
      </c>
      <c r="O3716" t="b">
        <v>1</v>
      </c>
      <c r="P3716" t="s">
        <v>8269</v>
      </c>
      <c r="Q3716" t="str">
        <f t="shared" si="292"/>
        <v>theater</v>
      </c>
      <c r="R3716" t="str">
        <f t="shared" si="293"/>
        <v>plays</v>
      </c>
      <c r="S3716">
        <f t="shared" si="294"/>
        <v>2015</v>
      </c>
    </row>
    <row r="3717" spans="1:19" ht="46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s="17">
        <f t="shared" si="290"/>
        <v>1.0257142857142858</v>
      </c>
      <c r="G3717" t="s">
        <v>8218</v>
      </c>
      <c r="H3717" t="s">
        <v>8224</v>
      </c>
      <c r="I3717" t="s">
        <v>8246</v>
      </c>
      <c r="J3717">
        <v>1427806320</v>
      </c>
      <c r="K3717" s="10">
        <v>1422834819</v>
      </c>
      <c r="L3717" s="15">
        <f t="shared" si="291"/>
        <v>42036.995590277773</v>
      </c>
      <c r="M3717" t="b">
        <v>0</v>
      </c>
      <c r="N3717">
        <v>27</v>
      </c>
      <c r="O3717" t="b">
        <v>1</v>
      </c>
      <c r="P3717" t="s">
        <v>8269</v>
      </c>
      <c r="Q3717" t="str">
        <f t="shared" si="292"/>
        <v>theater</v>
      </c>
      <c r="R3717" t="str">
        <f t="shared" si="293"/>
        <v>plays</v>
      </c>
      <c r="S3717">
        <f t="shared" si="294"/>
        <v>2015</v>
      </c>
    </row>
    <row r="3718" spans="1:19" ht="46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s="17">
        <f t="shared" si="290"/>
        <v>1.5575000000000001</v>
      </c>
      <c r="G3718" t="s">
        <v>8218</v>
      </c>
      <c r="H3718" t="s">
        <v>8223</v>
      </c>
      <c r="I3718" t="s">
        <v>8245</v>
      </c>
      <c r="J3718">
        <v>1453411109</v>
      </c>
      <c r="K3718" s="10">
        <v>1450819109</v>
      </c>
      <c r="L3718" s="15">
        <f t="shared" si="291"/>
        <v>42360.887835648144</v>
      </c>
      <c r="M3718" t="b">
        <v>0</v>
      </c>
      <c r="N3718">
        <v>24</v>
      </c>
      <c r="O3718" t="b">
        <v>1</v>
      </c>
      <c r="P3718" t="s">
        <v>8269</v>
      </c>
      <c r="Q3718" t="str">
        <f t="shared" si="292"/>
        <v>theater</v>
      </c>
      <c r="R3718" t="str">
        <f t="shared" si="293"/>
        <v>plays</v>
      </c>
      <c r="S3718">
        <f t="shared" si="294"/>
        <v>2015</v>
      </c>
    </row>
    <row r="3719" spans="1:19" ht="46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s="17">
        <f t="shared" si="290"/>
        <v>1.0075000000000001</v>
      </c>
      <c r="G3719" t="s">
        <v>8218</v>
      </c>
      <c r="H3719" t="s">
        <v>8224</v>
      </c>
      <c r="I3719" t="s">
        <v>8246</v>
      </c>
      <c r="J3719">
        <v>1431204449</v>
      </c>
      <c r="K3719" s="10">
        <v>1428526049</v>
      </c>
      <c r="L3719" s="15">
        <f t="shared" si="291"/>
        <v>42102.866307870368</v>
      </c>
      <c r="M3719" t="b">
        <v>0</v>
      </c>
      <c r="N3719">
        <v>13</v>
      </c>
      <c r="O3719" t="b">
        <v>1</v>
      </c>
      <c r="P3719" t="s">
        <v>8269</v>
      </c>
      <c r="Q3719" t="str">
        <f t="shared" si="292"/>
        <v>theater</v>
      </c>
      <c r="R3719" t="str">
        <f t="shared" si="293"/>
        <v>plays</v>
      </c>
      <c r="S3719">
        <f t="shared" si="294"/>
        <v>2015</v>
      </c>
    </row>
    <row r="3720" spans="1:19" ht="46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s="17">
        <f t="shared" si="290"/>
        <v>2.3940000000000001</v>
      </c>
      <c r="G3720" t="s">
        <v>8218</v>
      </c>
      <c r="H3720" t="s">
        <v>8224</v>
      </c>
      <c r="I3720" t="s">
        <v>8246</v>
      </c>
      <c r="J3720">
        <v>1425057075</v>
      </c>
      <c r="K3720" s="10">
        <v>1422465075</v>
      </c>
      <c r="L3720" s="15">
        <f t="shared" si="291"/>
        <v>42032.716145833328</v>
      </c>
      <c r="M3720" t="b">
        <v>0</v>
      </c>
      <c r="N3720">
        <v>46</v>
      </c>
      <c r="O3720" t="b">
        <v>1</v>
      </c>
      <c r="P3720" t="s">
        <v>8269</v>
      </c>
      <c r="Q3720" t="str">
        <f t="shared" si="292"/>
        <v>theater</v>
      </c>
      <c r="R3720" t="str">
        <f t="shared" si="293"/>
        <v>plays</v>
      </c>
      <c r="S3720">
        <f t="shared" si="294"/>
        <v>2015</v>
      </c>
    </row>
    <row r="3721" spans="1:19" ht="3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s="17">
        <f t="shared" si="290"/>
        <v>2.1</v>
      </c>
      <c r="G3721" t="s">
        <v>8218</v>
      </c>
      <c r="H3721" t="s">
        <v>8224</v>
      </c>
      <c r="I3721" t="s">
        <v>8246</v>
      </c>
      <c r="J3721">
        <v>1434994266</v>
      </c>
      <c r="K3721" s="10">
        <v>1432402266</v>
      </c>
      <c r="L3721" s="15">
        <f t="shared" si="291"/>
        <v>42147.729930555557</v>
      </c>
      <c r="M3721" t="b">
        <v>0</v>
      </c>
      <c r="N3721">
        <v>4</v>
      </c>
      <c r="O3721" t="b">
        <v>1</v>
      </c>
      <c r="P3721" t="s">
        <v>8269</v>
      </c>
      <c r="Q3721" t="str">
        <f t="shared" si="292"/>
        <v>theater</v>
      </c>
      <c r="R3721" t="str">
        <f t="shared" si="293"/>
        <v>plays</v>
      </c>
      <c r="S3721">
        <f t="shared" si="294"/>
        <v>2015</v>
      </c>
    </row>
    <row r="3722" spans="1:19" ht="3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s="17">
        <f t="shared" si="290"/>
        <v>1.0451515151515152</v>
      </c>
      <c r="G3722" t="s">
        <v>8218</v>
      </c>
      <c r="H3722" t="s">
        <v>8223</v>
      </c>
      <c r="I3722" t="s">
        <v>8245</v>
      </c>
      <c r="J3722">
        <v>1435881006</v>
      </c>
      <c r="K3722" s="10">
        <v>1433980206</v>
      </c>
      <c r="L3722" s="15">
        <f t="shared" si="291"/>
        <v>42165.993125000001</v>
      </c>
      <c r="M3722" t="b">
        <v>0</v>
      </c>
      <c r="N3722">
        <v>40</v>
      </c>
      <c r="O3722" t="b">
        <v>1</v>
      </c>
      <c r="P3722" t="s">
        <v>8269</v>
      </c>
      <c r="Q3722" t="str">
        <f t="shared" si="292"/>
        <v>theater</v>
      </c>
      <c r="R3722" t="str">
        <f t="shared" si="293"/>
        <v>plays</v>
      </c>
      <c r="S3722">
        <f t="shared" si="294"/>
        <v>2015</v>
      </c>
    </row>
    <row r="3723" spans="1:19" ht="46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s="17">
        <f t="shared" si="290"/>
        <v>1.008</v>
      </c>
      <c r="G3723" t="s">
        <v>8218</v>
      </c>
      <c r="H3723" t="s">
        <v>8223</v>
      </c>
      <c r="I3723" t="s">
        <v>8245</v>
      </c>
      <c r="J3723">
        <v>1415230084</v>
      </c>
      <c r="K3723" s="10">
        <v>1413412084</v>
      </c>
      <c r="L3723" s="15">
        <f t="shared" si="291"/>
        <v>41927.936157407406</v>
      </c>
      <c r="M3723" t="b">
        <v>0</v>
      </c>
      <c r="N3723">
        <v>44</v>
      </c>
      <c r="O3723" t="b">
        <v>1</v>
      </c>
      <c r="P3723" t="s">
        <v>8269</v>
      </c>
      <c r="Q3723" t="str">
        <f t="shared" si="292"/>
        <v>theater</v>
      </c>
      <c r="R3723" t="str">
        <f t="shared" si="293"/>
        <v>plays</v>
      </c>
      <c r="S3723">
        <f t="shared" si="294"/>
        <v>2014</v>
      </c>
    </row>
    <row r="3724" spans="1:19" ht="6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s="17">
        <f t="shared" si="290"/>
        <v>1.1120000000000001</v>
      </c>
      <c r="G3724" t="s">
        <v>8218</v>
      </c>
      <c r="H3724" t="s">
        <v>8228</v>
      </c>
      <c r="I3724" t="s">
        <v>8250</v>
      </c>
      <c r="J3724">
        <v>1455231540</v>
      </c>
      <c r="K3724" s="10">
        <v>1452614847</v>
      </c>
      <c r="L3724" s="15">
        <f t="shared" si="291"/>
        <v>42381.671840277777</v>
      </c>
      <c r="M3724" t="b">
        <v>0</v>
      </c>
      <c r="N3724">
        <v>35</v>
      </c>
      <c r="O3724" t="b">
        <v>1</v>
      </c>
      <c r="P3724" t="s">
        <v>8269</v>
      </c>
      <c r="Q3724" t="str">
        <f t="shared" si="292"/>
        <v>theater</v>
      </c>
      <c r="R3724" t="str">
        <f t="shared" si="293"/>
        <v>plays</v>
      </c>
      <c r="S3724">
        <f t="shared" si="294"/>
        <v>2016</v>
      </c>
    </row>
    <row r="3725" spans="1:19" ht="3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s="17">
        <f t="shared" si="290"/>
        <v>1.0204444444444445</v>
      </c>
      <c r="G3725" t="s">
        <v>8218</v>
      </c>
      <c r="H3725" t="s">
        <v>8224</v>
      </c>
      <c r="I3725" t="s">
        <v>8246</v>
      </c>
      <c r="J3725">
        <v>1417374262</v>
      </c>
      <c r="K3725" s="10">
        <v>1414778662</v>
      </c>
      <c r="L3725" s="15">
        <f t="shared" si="291"/>
        <v>41943.753032407403</v>
      </c>
      <c r="M3725" t="b">
        <v>0</v>
      </c>
      <c r="N3725">
        <v>63</v>
      </c>
      <c r="O3725" t="b">
        <v>1</v>
      </c>
      <c r="P3725" t="s">
        <v>8269</v>
      </c>
      <c r="Q3725" t="str">
        <f t="shared" si="292"/>
        <v>theater</v>
      </c>
      <c r="R3725" t="str">
        <f t="shared" si="293"/>
        <v>plays</v>
      </c>
      <c r="S3725">
        <f t="shared" si="294"/>
        <v>2014</v>
      </c>
    </row>
    <row r="3726" spans="1:19" ht="46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s="17">
        <f t="shared" si="290"/>
        <v>1.0254767441860466</v>
      </c>
      <c r="G3726" t="s">
        <v>8218</v>
      </c>
      <c r="H3726" t="s">
        <v>8224</v>
      </c>
      <c r="I3726" t="s">
        <v>8246</v>
      </c>
      <c r="J3726">
        <v>1462402800</v>
      </c>
      <c r="K3726" s="10">
        <v>1459856860</v>
      </c>
      <c r="L3726" s="15">
        <f t="shared" si="291"/>
        <v>42465.491435185184</v>
      </c>
      <c r="M3726" t="b">
        <v>0</v>
      </c>
      <c r="N3726">
        <v>89</v>
      </c>
      <c r="O3726" t="b">
        <v>1</v>
      </c>
      <c r="P3726" t="s">
        <v>8269</v>
      </c>
      <c r="Q3726" t="str">
        <f t="shared" si="292"/>
        <v>theater</v>
      </c>
      <c r="R3726" t="str">
        <f t="shared" si="293"/>
        <v>plays</v>
      </c>
      <c r="S3726">
        <f t="shared" si="294"/>
        <v>2016</v>
      </c>
    </row>
    <row r="3727" spans="1:19" ht="46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s="17">
        <f t="shared" si="290"/>
        <v>1.27</v>
      </c>
      <c r="G3727" t="s">
        <v>8218</v>
      </c>
      <c r="H3727" t="s">
        <v>8224</v>
      </c>
      <c r="I3727" t="s">
        <v>8246</v>
      </c>
      <c r="J3727">
        <v>1455831000</v>
      </c>
      <c r="K3727" s="10">
        <v>1454366467</v>
      </c>
      <c r="L3727" s="15">
        <f t="shared" si="291"/>
        <v>42401.945219907408</v>
      </c>
      <c r="M3727" t="b">
        <v>0</v>
      </c>
      <c r="N3727">
        <v>15</v>
      </c>
      <c r="O3727" t="b">
        <v>1</v>
      </c>
      <c r="P3727" t="s">
        <v>8269</v>
      </c>
      <c r="Q3727" t="str">
        <f t="shared" si="292"/>
        <v>theater</v>
      </c>
      <c r="R3727" t="str">
        <f t="shared" si="293"/>
        <v>plays</v>
      </c>
      <c r="S3727">
        <f t="shared" si="294"/>
        <v>2016</v>
      </c>
    </row>
    <row r="3728" spans="1:19" ht="46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s="17">
        <f t="shared" si="290"/>
        <v>3.3870588235294119</v>
      </c>
      <c r="G3728" t="s">
        <v>8218</v>
      </c>
      <c r="H3728" t="s">
        <v>8223</v>
      </c>
      <c r="I3728" t="s">
        <v>8245</v>
      </c>
      <c r="J3728">
        <v>1461963600</v>
      </c>
      <c r="K3728" s="10">
        <v>1459567371</v>
      </c>
      <c r="L3728" s="15">
        <f t="shared" si="291"/>
        <v>42462.140868055554</v>
      </c>
      <c r="M3728" t="b">
        <v>0</v>
      </c>
      <c r="N3728">
        <v>46</v>
      </c>
      <c r="O3728" t="b">
        <v>1</v>
      </c>
      <c r="P3728" t="s">
        <v>8269</v>
      </c>
      <c r="Q3728" t="str">
        <f t="shared" si="292"/>
        <v>theater</v>
      </c>
      <c r="R3728" t="str">
        <f t="shared" si="293"/>
        <v>plays</v>
      </c>
      <c r="S3728">
        <f t="shared" si="294"/>
        <v>2016</v>
      </c>
    </row>
    <row r="3729" spans="1:19" ht="46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s="17">
        <f t="shared" si="290"/>
        <v>1.0075000000000001</v>
      </c>
      <c r="G3729" t="s">
        <v>8218</v>
      </c>
      <c r="H3729" t="s">
        <v>8223</v>
      </c>
      <c r="I3729" t="s">
        <v>8245</v>
      </c>
      <c r="J3729">
        <v>1476939300</v>
      </c>
      <c r="K3729" s="10">
        <v>1474273294</v>
      </c>
      <c r="L3729" s="15">
        <f t="shared" si="291"/>
        <v>42632.348310185189</v>
      </c>
      <c r="M3729" t="b">
        <v>0</v>
      </c>
      <c r="N3729">
        <v>33</v>
      </c>
      <c r="O3729" t="b">
        <v>1</v>
      </c>
      <c r="P3729" t="s">
        <v>8269</v>
      </c>
      <c r="Q3729" t="str">
        <f t="shared" si="292"/>
        <v>theater</v>
      </c>
      <c r="R3729" t="str">
        <f t="shared" si="293"/>
        <v>plays</v>
      </c>
      <c r="S3729">
        <f t="shared" si="294"/>
        <v>2016</v>
      </c>
    </row>
    <row r="3730" spans="1:19" ht="3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s="17">
        <f t="shared" si="290"/>
        <v>9.3100000000000002E-2</v>
      </c>
      <c r="G3730" t="s">
        <v>8220</v>
      </c>
      <c r="H3730" t="s">
        <v>8223</v>
      </c>
      <c r="I3730" t="s">
        <v>8245</v>
      </c>
      <c r="J3730">
        <v>1439957176</v>
      </c>
      <c r="K3730" s="10">
        <v>1437365176</v>
      </c>
      <c r="L3730" s="15">
        <f t="shared" si="291"/>
        <v>42205.171018518522</v>
      </c>
      <c r="M3730" t="b">
        <v>0</v>
      </c>
      <c r="N3730">
        <v>31</v>
      </c>
      <c r="O3730" t="b">
        <v>0</v>
      </c>
      <c r="P3730" t="s">
        <v>8269</v>
      </c>
      <c r="Q3730" t="str">
        <f t="shared" si="292"/>
        <v>theater</v>
      </c>
      <c r="R3730" t="str">
        <f t="shared" si="293"/>
        <v>plays</v>
      </c>
      <c r="S3730">
        <f t="shared" si="294"/>
        <v>2015</v>
      </c>
    </row>
    <row r="3731" spans="1:19" ht="46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s="17">
        <f t="shared" si="290"/>
        <v>7.2400000000000006E-2</v>
      </c>
      <c r="G3731" t="s">
        <v>8220</v>
      </c>
      <c r="H3731" t="s">
        <v>8223</v>
      </c>
      <c r="I3731" t="s">
        <v>8245</v>
      </c>
      <c r="J3731">
        <v>1427082912</v>
      </c>
      <c r="K3731" s="10">
        <v>1423198512</v>
      </c>
      <c r="L3731" s="15">
        <f t="shared" si="291"/>
        <v>42041.205000000002</v>
      </c>
      <c r="M3731" t="b">
        <v>0</v>
      </c>
      <c r="N3731">
        <v>5</v>
      </c>
      <c r="O3731" t="b">
        <v>0</v>
      </c>
      <c r="P3731" t="s">
        <v>8269</v>
      </c>
      <c r="Q3731" t="str">
        <f t="shared" si="292"/>
        <v>theater</v>
      </c>
      <c r="R3731" t="str">
        <f t="shared" si="293"/>
        <v>plays</v>
      </c>
      <c r="S3731">
        <f t="shared" si="294"/>
        <v>2015</v>
      </c>
    </row>
    <row r="3732" spans="1:19" ht="46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s="17">
        <f t="shared" si="290"/>
        <v>0.1</v>
      </c>
      <c r="G3732" t="s">
        <v>8220</v>
      </c>
      <c r="H3732" t="s">
        <v>8223</v>
      </c>
      <c r="I3732" t="s">
        <v>8245</v>
      </c>
      <c r="J3732">
        <v>1439828159</v>
      </c>
      <c r="K3732" s="10">
        <v>1437236159</v>
      </c>
      <c r="L3732" s="15">
        <f t="shared" si="291"/>
        <v>42203.677766203706</v>
      </c>
      <c r="M3732" t="b">
        <v>0</v>
      </c>
      <c r="N3732">
        <v>1</v>
      </c>
      <c r="O3732" t="b">
        <v>0</v>
      </c>
      <c r="P3732" t="s">
        <v>8269</v>
      </c>
      <c r="Q3732" t="str">
        <f t="shared" si="292"/>
        <v>theater</v>
      </c>
      <c r="R3732" t="str">
        <f t="shared" si="293"/>
        <v>plays</v>
      </c>
      <c r="S3732">
        <f t="shared" si="294"/>
        <v>2015</v>
      </c>
    </row>
    <row r="3733" spans="1:19" ht="46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s="17">
        <f t="shared" si="290"/>
        <v>0.11272727272727273</v>
      </c>
      <c r="G3733" t="s">
        <v>8220</v>
      </c>
      <c r="H3733" t="s">
        <v>8223</v>
      </c>
      <c r="I3733" t="s">
        <v>8245</v>
      </c>
      <c r="J3733">
        <v>1420860180</v>
      </c>
      <c r="K3733" s="10">
        <v>1418234646</v>
      </c>
      <c r="L3733" s="15">
        <f t="shared" si="291"/>
        <v>41983.752847222218</v>
      </c>
      <c r="M3733" t="b">
        <v>0</v>
      </c>
      <c r="N3733">
        <v>12</v>
      </c>
      <c r="O3733" t="b">
        <v>0</v>
      </c>
      <c r="P3733" t="s">
        <v>8269</v>
      </c>
      <c r="Q3733" t="str">
        <f t="shared" si="292"/>
        <v>theater</v>
      </c>
      <c r="R3733" t="str">
        <f t="shared" si="293"/>
        <v>plays</v>
      </c>
      <c r="S3733">
        <f t="shared" si="294"/>
        <v>2014</v>
      </c>
    </row>
    <row r="3734" spans="1:19" ht="3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s="17">
        <f t="shared" si="290"/>
        <v>0.15411764705882353</v>
      </c>
      <c r="G3734" t="s">
        <v>8220</v>
      </c>
      <c r="H3734" t="s">
        <v>8232</v>
      </c>
      <c r="I3734" t="s">
        <v>8248</v>
      </c>
      <c r="J3734">
        <v>1422100800</v>
      </c>
      <c r="K3734" s="10">
        <v>1416932133</v>
      </c>
      <c r="L3734" s="15">
        <f t="shared" si="291"/>
        <v>41968.677465277782</v>
      </c>
      <c r="M3734" t="b">
        <v>0</v>
      </c>
      <c r="N3734">
        <v>4</v>
      </c>
      <c r="O3734" t="b">
        <v>0</v>
      </c>
      <c r="P3734" t="s">
        <v>8269</v>
      </c>
      <c r="Q3734" t="str">
        <f t="shared" si="292"/>
        <v>theater</v>
      </c>
      <c r="R3734" t="str">
        <f t="shared" si="293"/>
        <v>plays</v>
      </c>
      <c r="S3734">
        <f t="shared" si="294"/>
        <v>2014</v>
      </c>
    </row>
    <row r="3735" spans="1:19" ht="3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s="17">
        <f t="shared" si="290"/>
        <v>0</v>
      </c>
      <c r="G3735" t="s">
        <v>8220</v>
      </c>
      <c r="H3735" t="s">
        <v>8223</v>
      </c>
      <c r="I3735" t="s">
        <v>8245</v>
      </c>
      <c r="J3735">
        <v>1429396200</v>
      </c>
      <c r="K3735" s="10">
        <v>1428539708</v>
      </c>
      <c r="L3735" s="15">
        <f t="shared" si="291"/>
        <v>42103.024398148147</v>
      </c>
      <c r="M3735" t="b">
        <v>0</v>
      </c>
      <c r="N3735">
        <v>0</v>
      </c>
      <c r="O3735" t="b">
        <v>0</v>
      </c>
      <c r="P3735" t="s">
        <v>8269</v>
      </c>
      <c r="Q3735" t="str">
        <f t="shared" si="292"/>
        <v>theater</v>
      </c>
      <c r="R3735" t="str">
        <f t="shared" si="293"/>
        <v>plays</v>
      </c>
      <c r="S3735">
        <f t="shared" si="294"/>
        <v>2015</v>
      </c>
    </row>
    <row r="3736" spans="1:19" ht="46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s="17">
        <f t="shared" si="290"/>
        <v>0.28466666666666668</v>
      </c>
      <c r="G3736" t="s">
        <v>8220</v>
      </c>
      <c r="H3736" t="s">
        <v>8223</v>
      </c>
      <c r="I3736" t="s">
        <v>8245</v>
      </c>
      <c r="J3736">
        <v>1432589896</v>
      </c>
      <c r="K3736" s="10">
        <v>1427405896</v>
      </c>
      <c r="L3736" s="15">
        <f t="shared" si="291"/>
        <v>42089.901574074072</v>
      </c>
      <c r="M3736" t="b">
        <v>0</v>
      </c>
      <c r="N3736">
        <v>7</v>
      </c>
      <c r="O3736" t="b">
        <v>0</v>
      </c>
      <c r="P3736" t="s">
        <v>8269</v>
      </c>
      <c r="Q3736" t="str">
        <f t="shared" si="292"/>
        <v>theater</v>
      </c>
      <c r="R3736" t="str">
        <f t="shared" si="293"/>
        <v>plays</v>
      </c>
      <c r="S3736">
        <f t="shared" si="294"/>
        <v>2015</v>
      </c>
    </row>
    <row r="3737" spans="1:19" ht="3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s="17">
        <f t="shared" si="290"/>
        <v>0.13333333333333333</v>
      </c>
      <c r="G3737" t="s">
        <v>8220</v>
      </c>
      <c r="H3737" t="s">
        <v>8224</v>
      </c>
      <c r="I3737" t="s">
        <v>8246</v>
      </c>
      <c r="J3737">
        <v>1432831089</v>
      </c>
      <c r="K3737" s="10">
        <v>1430239089</v>
      </c>
      <c r="L3737" s="15">
        <f t="shared" si="291"/>
        <v>42122.693159722221</v>
      </c>
      <c r="M3737" t="b">
        <v>0</v>
      </c>
      <c r="N3737">
        <v>2</v>
      </c>
      <c r="O3737" t="b">
        <v>0</v>
      </c>
      <c r="P3737" t="s">
        <v>8269</v>
      </c>
      <c r="Q3737" t="str">
        <f t="shared" si="292"/>
        <v>theater</v>
      </c>
      <c r="R3737" t="str">
        <f t="shared" si="293"/>
        <v>plays</v>
      </c>
      <c r="S3737">
        <f t="shared" si="294"/>
        <v>2015</v>
      </c>
    </row>
    <row r="3738" spans="1:19" ht="46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s="17">
        <f t="shared" si="290"/>
        <v>6.6666666666666671E-3</v>
      </c>
      <c r="G3738" t="s">
        <v>8220</v>
      </c>
      <c r="H3738" t="s">
        <v>8224</v>
      </c>
      <c r="I3738" t="s">
        <v>8246</v>
      </c>
      <c r="J3738">
        <v>1427133600</v>
      </c>
      <c r="K3738" s="10">
        <v>1423847093</v>
      </c>
      <c r="L3738" s="15">
        <f t="shared" si="291"/>
        <v>42048.711724537032</v>
      </c>
      <c r="M3738" t="b">
        <v>0</v>
      </c>
      <c r="N3738">
        <v>1</v>
      </c>
      <c r="O3738" t="b">
        <v>0</v>
      </c>
      <c r="P3738" t="s">
        <v>8269</v>
      </c>
      <c r="Q3738" t="str">
        <f t="shared" si="292"/>
        <v>theater</v>
      </c>
      <c r="R3738" t="str">
        <f t="shared" si="293"/>
        <v>plays</v>
      </c>
      <c r="S3738">
        <f t="shared" si="294"/>
        <v>2015</v>
      </c>
    </row>
    <row r="3739" spans="1:19" ht="31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s="17">
        <f t="shared" si="290"/>
        <v>0.21428571428571427</v>
      </c>
      <c r="G3739" t="s">
        <v>8220</v>
      </c>
      <c r="H3739" t="s">
        <v>8223</v>
      </c>
      <c r="I3739" t="s">
        <v>8245</v>
      </c>
      <c r="J3739">
        <v>1447311540</v>
      </c>
      <c r="K3739" s="10">
        <v>1445358903</v>
      </c>
      <c r="L3739" s="15">
        <f t="shared" si="291"/>
        <v>42297.691006944442</v>
      </c>
      <c r="M3739" t="b">
        <v>0</v>
      </c>
      <c r="N3739">
        <v>4</v>
      </c>
      <c r="O3739" t="b">
        <v>0</v>
      </c>
      <c r="P3739" t="s">
        <v>8269</v>
      </c>
      <c r="Q3739" t="str">
        <f t="shared" si="292"/>
        <v>theater</v>
      </c>
      <c r="R3739" t="str">
        <f t="shared" si="293"/>
        <v>plays</v>
      </c>
      <c r="S3739">
        <f t="shared" si="294"/>
        <v>2015</v>
      </c>
    </row>
    <row r="3740" spans="1:19" ht="3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s="17">
        <f t="shared" si="290"/>
        <v>0.18</v>
      </c>
      <c r="G3740" t="s">
        <v>8220</v>
      </c>
      <c r="H3740" t="s">
        <v>8224</v>
      </c>
      <c r="I3740" t="s">
        <v>8246</v>
      </c>
      <c r="J3740">
        <v>1405461600</v>
      </c>
      <c r="K3740" s="10">
        <v>1403562705</v>
      </c>
      <c r="L3740" s="15">
        <f t="shared" si="291"/>
        <v>41813.938715277778</v>
      </c>
      <c r="M3740" t="b">
        <v>0</v>
      </c>
      <c r="N3740">
        <v>6</v>
      </c>
      <c r="O3740" t="b">
        <v>0</v>
      </c>
      <c r="P3740" t="s">
        <v>8269</v>
      </c>
      <c r="Q3740" t="str">
        <f t="shared" si="292"/>
        <v>theater</v>
      </c>
      <c r="R3740" t="str">
        <f t="shared" si="293"/>
        <v>plays</v>
      </c>
      <c r="S3740">
        <f t="shared" si="294"/>
        <v>2014</v>
      </c>
    </row>
    <row r="3741" spans="1:19" ht="46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s="17">
        <f t="shared" si="290"/>
        <v>0.20125000000000001</v>
      </c>
      <c r="G3741" t="s">
        <v>8220</v>
      </c>
      <c r="H3741" t="s">
        <v>8224</v>
      </c>
      <c r="I3741" t="s">
        <v>8246</v>
      </c>
      <c r="J3741">
        <v>1468752468</v>
      </c>
      <c r="K3741" s="10">
        <v>1467024468</v>
      </c>
      <c r="L3741" s="15">
        <f t="shared" si="291"/>
        <v>42548.449861111112</v>
      </c>
      <c r="M3741" t="b">
        <v>0</v>
      </c>
      <c r="N3741">
        <v>8</v>
      </c>
      <c r="O3741" t="b">
        <v>0</v>
      </c>
      <c r="P3741" t="s">
        <v>8269</v>
      </c>
      <c r="Q3741" t="str">
        <f t="shared" si="292"/>
        <v>theater</v>
      </c>
      <c r="R3741" t="str">
        <f t="shared" si="293"/>
        <v>plays</v>
      </c>
      <c r="S3741">
        <f t="shared" si="294"/>
        <v>2016</v>
      </c>
    </row>
    <row r="3742" spans="1:19" ht="46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s="17">
        <f t="shared" si="290"/>
        <v>0.17899999999999999</v>
      </c>
      <c r="G3742" t="s">
        <v>8220</v>
      </c>
      <c r="H3742" t="s">
        <v>8223</v>
      </c>
      <c r="I3742" t="s">
        <v>8245</v>
      </c>
      <c r="J3742">
        <v>1407808438</v>
      </c>
      <c r="K3742" s="10">
        <v>1405217355</v>
      </c>
      <c r="L3742" s="15">
        <f t="shared" si="291"/>
        <v>41833.089756944442</v>
      </c>
      <c r="M3742" t="b">
        <v>0</v>
      </c>
      <c r="N3742">
        <v>14</v>
      </c>
      <c r="O3742" t="b">
        <v>0</v>
      </c>
      <c r="P3742" t="s">
        <v>8269</v>
      </c>
      <c r="Q3742" t="str">
        <f t="shared" si="292"/>
        <v>theater</v>
      </c>
      <c r="R3742" t="str">
        <f t="shared" si="293"/>
        <v>plays</v>
      </c>
      <c r="S3742">
        <f t="shared" si="294"/>
        <v>2014</v>
      </c>
    </row>
    <row r="3743" spans="1:19" ht="46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s="17">
        <f t="shared" si="290"/>
        <v>0</v>
      </c>
      <c r="G3743" t="s">
        <v>8220</v>
      </c>
      <c r="H3743" t="s">
        <v>8223</v>
      </c>
      <c r="I3743" t="s">
        <v>8245</v>
      </c>
      <c r="J3743">
        <v>1450389950</v>
      </c>
      <c r="K3743" s="10">
        <v>1447797950</v>
      </c>
      <c r="L3743" s="15">
        <f t="shared" si="291"/>
        <v>42325.920717592591</v>
      </c>
      <c r="M3743" t="b">
        <v>0</v>
      </c>
      <c r="N3743">
        <v>0</v>
      </c>
      <c r="O3743" t="b">
        <v>0</v>
      </c>
      <c r="P3743" t="s">
        <v>8269</v>
      </c>
      <c r="Q3743" t="str">
        <f t="shared" si="292"/>
        <v>theater</v>
      </c>
      <c r="R3743" t="str">
        <f t="shared" si="293"/>
        <v>plays</v>
      </c>
      <c r="S3743">
        <f t="shared" si="294"/>
        <v>2015</v>
      </c>
    </row>
    <row r="3744" spans="1:19" ht="46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s="17">
        <f t="shared" si="290"/>
        <v>0.02</v>
      </c>
      <c r="G3744" t="s">
        <v>8220</v>
      </c>
      <c r="H3744" t="s">
        <v>8223</v>
      </c>
      <c r="I3744" t="s">
        <v>8245</v>
      </c>
      <c r="J3744">
        <v>1409980144</v>
      </c>
      <c r="K3744" s="10">
        <v>1407388144</v>
      </c>
      <c r="L3744" s="15">
        <f t="shared" si="291"/>
        <v>41858.214629629627</v>
      </c>
      <c r="M3744" t="b">
        <v>0</v>
      </c>
      <c r="N3744">
        <v>4</v>
      </c>
      <c r="O3744" t="b">
        <v>0</v>
      </c>
      <c r="P3744" t="s">
        <v>8269</v>
      </c>
      <c r="Q3744" t="str">
        <f t="shared" si="292"/>
        <v>theater</v>
      </c>
      <c r="R3744" t="str">
        <f t="shared" si="293"/>
        <v>plays</v>
      </c>
      <c r="S3744">
        <f t="shared" si="294"/>
        <v>2014</v>
      </c>
    </row>
    <row r="3745" spans="1:19" ht="3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s="17">
        <f t="shared" si="290"/>
        <v>0</v>
      </c>
      <c r="G3745" t="s">
        <v>8220</v>
      </c>
      <c r="H3745" t="s">
        <v>8223</v>
      </c>
      <c r="I3745" t="s">
        <v>8245</v>
      </c>
      <c r="J3745">
        <v>1404406964</v>
      </c>
      <c r="K3745" s="10">
        <v>1401814964</v>
      </c>
      <c r="L3745" s="15">
        <f t="shared" si="291"/>
        <v>41793.710231481484</v>
      </c>
      <c r="M3745" t="b">
        <v>0</v>
      </c>
      <c r="N3745">
        <v>0</v>
      </c>
      <c r="O3745" t="b">
        <v>0</v>
      </c>
      <c r="P3745" t="s">
        <v>8269</v>
      </c>
      <c r="Q3745" t="str">
        <f t="shared" si="292"/>
        <v>theater</v>
      </c>
      <c r="R3745" t="str">
        <f t="shared" si="293"/>
        <v>plays</v>
      </c>
      <c r="S3745">
        <f t="shared" si="294"/>
        <v>2014</v>
      </c>
    </row>
    <row r="3746" spans="1:19" ht="46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s="17">
        <f t="shared" si="290"/>
        <v>0</v>
      </c>
      <c r="G3746" t="s">
        <v>8220</v>
      </c>
      <c r="H3746" t="s">
        <v>8223</v>
      </c>
      <c r="I3746" t="s">
        <v>8245</v>
      </c>
      <c r="J3746">
        <v>1404532740</v>
      </c>
      <c r="K3746" s="10">
        <v>1401823952</v>
      </c>
      <c r="L3746" s="15">
        <f t="shared" si="291"/>
        <v>41793.814259259263</v>
      </c>
      <c r="M3746" t="b">
        <v>0</v>
      </c>
      <c r="N3746">
        <v>0</v>
      </c>
      <c r="O3746" t="b">
        <v>0</v>
      </c>
      <c r="P3746" t="s">
        <v>8269</v>
      </c>
      <c r="Q3746" t="str">
        <f t="shared" si="292"/>
        <v>theater</v>
      </c>
      <c r="R3746" t="str">
        <f t="shared" si="293"/>
        <v>plays</v>
      </c>
      <c r="S3746">
        <f t="shared" si="294"/>
        <v>2014</v>
      </c>
    </row>
    <row r="3747" spans="1:19" ht="3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s="17">
        <f t="shared" si="290"/>
        <v>0.1</v>
      </c>
      <c r="G3747" t="s">
        <v>8220</v>
      </c>
      <c r="H3747" t="s">
        <v>8223</v>
      </c>
      <c r="I3747" t="s">
        <v>8245</v>
      </c>
      <c r="J3747">
        <v>1407689102</v>
      </c>
      <c r="K3747" s="10">
        <v>1405097102</v>
      </c>
      <c r="L3747" s="15">
        <f t="shared" si="291"/>
        <v>41831.697939814811</v>
      </c>
      <c r="M3747" t="b">
        <v>0</v>
      </c>
      <c r="N3747">
        <v>1</v>
      </c>
      <c r="O3747" t="b">
        <v>0</v>
      </c>
      <c r="P3747" t="s">
        <v>8269</v>
      </c>
      <c r="Q3747" t="str">
        <f t="shared" si="292"/>
        <v>theater</v>
      </c>
      <c r="R3747" t="str">
        <f t="shared" si="293"/>
        <v>plays</v>
      </c>
      <c r="S3747">
        <f t="shared" si="294"/>
        <v>2014</v>
      </c>
    </row>
    <row r="3748" spans="1:19" ht="16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s="17">
        <f t="shared" si="290"/>
        <v>2.3764705882352941E-2</v>
      </c>
      <c r="G3748" t="s">
        <v>8220</v>
      </c>
      <c r="H3748" t="s">
        <v>8223</v>
      </c>
      <c r="I3748" t="s">
        <v>8245</v>
      </c>
      <c r="J3748">
        <v>1475918439</v>
      </c>
      <c r="K3748" s="10">
        <v>1473326439</v>
      </c>
      <c r="L3748" s="15">
        <f t="shared" si="291"/>
        <v>42621.389340277776</v>
      </c>
      <c r="M3748" t="b">
        <v>0</v>
      </c>
      <c r="N3748">
        <v>1</v>
      </c>
      <c r="O3748" t="b">
        <v>0</v>
      </c>
      <c r="P3748" t="s">
        <v>8269</v>
      </c>
      <c r="Q3748" t="str">
        <f t="shared" si="292"/>
        <v>theater</v>
      </c>
      <c r="R3748" t="str">
        <f t="shared" si="293"/>
        <v>plays</v>
      </c>
      <c r="S3748">
        <f t="shared" si="294"/>
        <v>2016</v>
      </c>
    </row>
    <row r="3749" spans="1:19" ht="3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s="17">
        <f t="shared" si="290"/>
        <v>0.01</v>
      </c>
      <c r="G3749" t="s">
        <v>8220</v>
      </c>
      <c r="H3749" t="s">
        <v>8224</v>
      </c>
      <c r="I3749" t="s">
        <v>8246</v>
      </c>
      <c r="J3749">
        <v>1436137140</v>
      </c>
      <c r="K3749" s="10">
        <v>1433833896</v>
      </c>
      <c r="L3749" s="15">
        <f t="shared" si="291"/>
        <v>42164.299722222218</v>
      </c>
      <c r="M3749" t="b">
        <v>0</v>
      </c>
      <c r="N3749">
        <v>1</v>
      </c>
      <c r="O3749" t="b">
        <v>0</v>
      </c>
      <c r="P3749" t="s">
        <v>8269</v>
      </c>
      <c r="Q3749" t="str">
        <f t="shared" si="292"/>
        <v>theater</v>
      </c>
      <c r="R3749" t="str">
        <f t="shared" si="293"/>
        <v>plays</v>
      </c>
      <c r="S3749">
        <f t="shared" si="294"/>
        <v>2015</v>
      </c>
    </row>
    <row r="3750" spans="1:19" ht="46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s="17">
        <f t="shared" si="290"/>
        <v>1.0351999999999999</v>
      </c>
      <c r="G3750" t="s">
        <v>8218</v>
      </c>
      <c r="H3750" t="s">
        <v>8223</v>
      </c>
      <c r="I3750" t="s">
        <v>8245</v>
      </c>
      <c r="J3750">
        <v>1455602340</v>
      </c>
      <c r="K3750" s="10">
        <v>1453827436</v>
      </c>
      <c r="L3750" s="15">
        <f t="shared" si="291"/>
        <v>42395.706435185188</v>
      </c>
      <c r="M3750" t="b">
        <v>0</v>
      </c>
      <c r="N3750">
        <v>52</v>
      </c>
      <c r="O3750" t="b">
        <v>1</v>
      </c>
      <c r="P3750" t="s">
        <v>8303</v>
      </c>
      <c r="Q3750" t="str">
        <f t="shared" si="292"/>
        <v>theater</v>
      </c>
      <c r="R3750" t="str">
        <f t="shared" si="293"/>
        <v>musical</v>
      </c>
      <c r="S3750">
        <f t="shared" si="294"/>
        <v>2016</v>
      </c>
    </row>
    <row r="3751" spans="1:19" ht="46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s="17">
        <f t="shared" si="290"/>
        <v>1.05</v>
      </c>
      <c r="G3751" t="s">
        <v>8218</v>
      </c>
      <c r="H3751" t="s">
        <v>8223</v>
      </c>
      <c r="I3751" t="s">
        <v>8245</v>
      </c>
      <c r="J3751">
        <v>1461902340</v>
      </c>
      <c r="K3751" s="10">
        <v>1459220588</v>
      </c>
      <c r="L3751" s="15">
        <f t="shared" si="291"/>
        <v>42458.127175925925</v>
      </c>
      <c r="M3751" t="b">
        <v>0</v>
      </c>
      <c r="N3751">
        <v>7</v>
      </c>
      <c r="O3751" t="b">
        <v>1</v>
      </c>
      <c r="P3751" t="s">
        <v>8303</v>
      </c>
      <c r="Q3751" t="str">
        <f t="shared" si="292"/>
        <v>theater</v>
      </c>
      <c r="R3751" t="str">
        <f t="shared" si="293"/>
        <v>musical</v>
      </c>
      <c r="S3751">
        <f t="shared" si="294"/>
        <v>2016</v>
      </c>
    </row>
    <row r="3752" spans="1:19" ht="9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s="17">
        <f t="shared" si="290"/>
        <v>1.0044999999999999</v>
      </c>
      <c r="G3752" t="s">
        <v>8218</v>
      </c>
      <c r="H3752" t="s">
        <v>8223</v>
      </c>
      <c r="I3752" t="s">
        <v>8245</v>
      </c>
      <c r="J3752">
        <v>1423555140</v>
      </c>
      <c r="K3752" s="10">
        <v>1421105608</v>
      </c>
      <c r="L3752" s="15">
        <f t="shared" si="291"/>
        <v>42016.981574074074</v>
      </c>
      <c r="M3752" t="b">
        <v>0</v>
      </c>
      <c r="N3752">
        <v>28</v>
      </c>
      <c r="O3752" t="b">
        <v>1</v>
      </c>
      <c r="P3752" t="s">
        <v>8303</v>
      </c>
      <c r="Q3752" t="str">
        <f t="shared" si="292"/>
        <v>theater</v>
      </c>
      <c r="R3752" t="str">
        <f t="shared" si="293"/>
        <v>musical</v>
      </c>
      <c r="S3752">
        <f t="shared" si="294"/>
        <v>2015</v>
      </c>
    </row>
    <row r="3753" spans="1:19" ht="46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s="17">
        <f t="shared" si="290"/>
        <v>1.3260000000000001</v>
      </c>
      <c r="G3753" t="s">
        <v>8218</v>
      </c>
      <c r="H3753" t="s">
        <v>8223</v>
      </c>
      <c r="I3753" t="s">
        <v>8245</v>
      </c>
      <c r="J3753">
        <v>1459641073</v>
      </c>
      <c r="K3753" s="10">
        <v>1454460673</v>
      </c>
      <c r="L3753" s="15">
        <f t="shared" si="291"/>
        <v>42403.035567129627</v>
      </c>
      <c r="M3753" t="b">
        <v>0</v>
      </c>
      <c r="N3753">
        <v>11</v>
      </c>
      <c r="O3753" t="b">
        <v>1</v>
      </c>
      <c r="P3753" t="s">
        <v>8303</v>
      </c>
      <c r="Q3753" t="str">
        <f t="shared" si="292"/>
        <v>theater</v>
      </c>
      <c r="R3753" t="str">
        <f t="shared" si="293"/>
        <v>musical</v>
      </c>
      <c r="S3753">
        <f t="shared" si="294"/>
        <v>2016</v>
      </c>
    </row>
    <row r="3754" spans="1:19" ht="6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s="17">
        <f t="shared" si="290"/>
        <v>1.1299999999999999</v>
      </c>
      <c r="G3754" t="s">
        <v>8218</v>
      </c>
      <c r="H3754" t="s">
        <v>8224</v>
      </c>
      <c r="I3754" t="s">
        <v>8246</v>
      </c>
      <c r="J3754">
        <v>1476651600</v>
      </c>
      <c r="K3754" s="10">
        <v>1473189335</v>
      </c>
      <c r="L3754" s="15">
        <f t="shared" si="291"/>
        <v>42619.802488425921</v>
      </c>
      <c r="M3754" t="b">
        <v>0</v>
      </c>
      <c r="N3754">
        <v>15</v>
      </c>
      <c r="O3754" t="b">
        <v>1</v>
      </c>
      <c r="P3754" t="s">
        <v>8303</v>
      </c>
      <c r="Q3754" t="str">
        <f t="shared" si="292"/>
        <v>theater</v>
      </c>
      <c r="R3754" t="str">
        <f t="shared" si="293"/>
        <v>musical</v>
      </c>
      <c r="S3754">
        <f t="shared" si="294"/>
        <v>2016</v>
      </c>
    </row>
    <row r="3755" spans="1:19" ht="46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s="17">
        <f t="shared" si="290"/>
        <v>1.0334000000000001</v>
      </c>
      <c r="G3755" t="s">
        <v>8218</v>
      </c>
      <c r="H3755" t="s">
        <v>8223</v>
      </c>
      <c r="I3755" t="s">
        <v>8245</v>
      </c>
      <c r="J3755">
        <v>1433289600</v>
      </c>
      <c r="K3755" s="10">
        <v>1430768800</v>
      </c>
      <c r="L3755" s="15">
        <f t="shared" si="291"/>
        <v>42128.824074074073</v>
      </c>
      <c r="M3755" t="b">
        <v>0</v>
      </c>
      <c r="N3755">
        <v>30</v>
      </c>
      <c r="O3755" t="b">
        <v>1</v>
      </c>
      <c r="P3755" t="s">
        <v>8303</v>
      </c>
      <c r="Q3755" t="str">
        <f t="shared" si="292"/>
        <v>theater</v>
      </c>
      <c r="R3755" t="str">
        <f t="shared" si="293"/>
        <v>musical</v>
      </c>
      <c r="S3755">
        <f t="shared" si="294"/>
        <v>2015</v>
      </c>
    </row>
    <row r="3756" spans="1:19" ht="46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s="17">
        <f t="shared" si="290"/>
        <v>1.2</v>
      </c>
      <c r="G3756" t="s">
        <v>8218</v>
      </c>
      <c r="H3756" t="s">
        <v>8223</v>
      </c>
      <c r="I3756" t="s">
        <v>8245</v>
      </c>
      <c r="J3756">
        <v>1406350740</v>
      </c>
      <c r="K3756" s="10">
        <v>1403125737</v>
      </c>
      <c r="L3756" s="15">
        <f t="shared" si="291"/>
        <v>41808.881215277775</v>
      </c>
      <c r="M3756" t="b">
        <v>0</v>
      </c>
      <c r="N3756">
        <v>27</v>
      </c>
      <c r="O3756" t="b">
        <v>1</v>
      </c>
      <c r="P3756" t="s">
        <v>8303</v>
      </c>
      <c r="Q3756" t="str">
        <f t="shared" si="292"/>
        <v>theater</v>
      </c>
      <c r="R3756" t="str">
        <f t="shared" si="293"/>
        <v>musical</v>
      </c>
      <c r="S3756">
        <f t="shared" si="294"/>
        <v>2014</v>
      </c>
    </row>
    <row r="3757" spans="1:19" ht="46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s="17">
        <f t="shared" si="290"/>
        <v>1.2963636363636364</v>
      </c>
      <c r="G3757" t="s">
        <v>8218</v>
      </c>
      <c r="H3757" t="s">
        <v>8224</v>
      </c>
      <c r="I3757" t="s">
        <v>8246</v>
      </c>
      <c r="J3757">
        <v>1460753307</v>
      </c>
      <c r="K3757" s="10">
        <v>1458161307</v>
      </c>
      <c r="L3757" s="15">
        <f t="shared" si="291"/>
        <v>42445.866979166662</v>
      </c>
      <c r="M3757" t="b">
        <v>0</v>
      </c>
      <c r="N3757">
        <v>28</v>
      </c>
      <c r="O3757" t="b">
        <v>1</v>
      </c>
      <c r="P3757" t="s">
        <v>8303</v>
      </c>
      <c r="Q3757" t="str">
        <f t="shared" si="292"/>
        <v>theater</v>
      </c>
      <c r="R3757" t="str">
        <f t="shared" si="293"/>
        <v>musical</v>
      </c>
      <c r="S3757">
        <f t="shared" si="294"/>
        <v>2016</v>
      </c>
    </row>
    <row r="3758" spans="1:19" ht="46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s="17">
        <f t="shared" si="290"/>
        <v>1.0111111111111111</v>
      </c>
      <c r="G3758" t="s">
        <v>8218</v>
      </c>
      <c r="H3758" t="s">
        <v>8223</v>
      </c>
      <c r="I3758" t="s">
        <v>8245</v>
      </c>
      <c r="J3758">
        <v>1402515198</v>
      </c>
      <c r="K3758" s="10">
        <v>1399923198</v>
      </c>
      <c r="L3758" s="15">
        <f t="shared" si="291"/>
        <v>41771.814791666664</v>
      </c>
      <c r="M3758" t="b">
        <v>0</v>
      </c>
      <c r="N3758">
        <v>17</v>
      </c>
      <c r="O3758" t="b">
        <v>1</v>
      </c>
      <c r="P3758" t="s">
        <v>8303</v>
      </c>
      <c r="Q3758" t="str">
        <f t="shared" si="292"/>
        <v>theater</v>
      </c>
      <c r="R3758" t="str">
        <f t="shared" si="293"/>
        <v>musical</v>
      </c>
      <c r="S3758">
        <f t="shared" si="294"/>
        <v>2014</v>
      </c>
    </row>
    <row r="3759" spans="1:19" ht="46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s="17">
        <f t="shared" si="290"/>
        <v>1.0851428571428572</v>
      </c>
      <c r="G3759" t="s">
        <v>8218</v>
      </c>
      <c r="H3759" t="s">
        <v>8223</v>
      </c>
      <c r="I3759" t="s">
        <v>8245</v>
      </c>
      <c r="J3759">
        <v>1417465515</v>
      </c>
      <c r="K3759" s="10">
        <v>1415737515</v>
      </c>
      <c r="L3759" s="15">
        <f t="shared" si="291"/>
        <v>41954.850868055553</v>
      </c>
      <c r="M3759" t="b">
        <v>0</v>
      </c>
      <c r="N3759">
        <v>50</v>
      </c>
      <c r="O3759" t="b">
        <v>1</v>
      </c>
      <c r="P3759" t="s">
        <v>8303</v>
      </c>
      <c r="Q3759" t="str">
        <f t="shared" si="292"/>
        <v>theater</v>
      </c>
      <c r="R3759" t="str">
        <f t="shared" si="293"/>
        <v>musical</v>
      </c>
      <c r="S3759">
        <f t="shared" si="294"/>
        <v>2014</v>
      </c>
    </row>
    <row r="3760" spans="1:19" ht="3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s="17">
        <f t="shared" si="290"/>
        <v>1.0233333333333334</v>
      </c>
      <c r="G3760" t="s">
        <v>8218</v>
      </c>
      <c r="H3760" t="s">
        <v>8223</v>
      </c>
      <c r="I3760" t="s">
        <v>8245</v>
      </c>
      <c r="J3760">
        <v>1400475600</v>
      </c>
      <c r="K3760" s="10">
        <v>1397819938</v>
      </c>
      <c r="L3760" s="15">
        <f t="shared" si="291"/>
        <v>41747.471504629633</v>
      </c>
      <c r="M3760" t="b">
        <v>0</v>
      </c>
      <c r="N3760">
        <v>26</v>
      </c>
      <c r="O3760" t="b">
        <v>1</v>
      </c>
      <c r="P3760" t="s">
        <v>8303</v>
      </c>
      <c r="Q3760" t="str">
        <f t="shared" si="292"/>
        <v>theater</v>
      </c>
      <c r="R3760" t="str">
        <f t="shared" si="293"/>
        <v>musical</v>
      </c>
      <c r="S3760">
        <f t="shared" si="294"/>
        <v>2014</v>
      </c>
    </row>
    <row r="3761" spans="1:19" ht="3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s="17">
        <f t="shared" si="290"/>
        <v>1.1024425000000002</v>
      </c>
      <c r="G3761" t="s">
        <v>8218</v>
      </c>
      <c r="H3761" t="s">
        <v>8223</v>
      </c>
      <c r="I3761" t="s">
        <v>8245</v>
      </c>
      <c r="J3761">
        <v>1440556553</v>
      </c>
      <c r="K3761" s="10">
        <v>1435372553</v>
      </c>
      <c r="L3761" s="15">
        <f t="shared" si="291"/>
        <v>42182.108252314814</v>
      </c>
      <c r="M3761" t="b">
        <v>0</v>
      </c>
      <c r="N3761">
        <v>88</v>
      </c>
      <c r="O3761" t="b">
        <v>1</v>
      </c>
      <c r="P3761" t="s">
        <v>8303</v>
      </c>
      <c r="Q3761" t="str">
        <f t="shared" si="292"/>
        <v>theater</v>
      </c>
      <c r="R3761" t="str">
        <f t="shared" si="293"/>
        <v>musical</v>
      </c>
      <c r="S3761">
        <f t="shared" si="294"/>
        <v>2015</v>
      </c>
    </row>
    <row r="3762" spans="1:19" ht="46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s="17">
        <f t="shared" si="290"/>
        <v>1.010154</v>
      </c>
      <c r="G3762" t="s">
        <v>8218</v>
      </c>
      <c r="H3762" t="s">
        <v>8223</v>
      </c>
      <c r="I3762" t="s">
        <v>8245</v>
      </c>
      <c r="J3762">
        <v>1399293386</v>
      </c>
      <c r="K3762" s="10">
        <v>1397133386</v>
      </c>
      <c r="L3762" s="15">
        <f t="shared" si="291"/>
        <v>41739.525300925925</v>
      </c>
      <c r="M3762" t="b">
        <v>0</v>
      </c>
      <c r="N3762">
        <v>91</v>
      </c>
      <c r="O3762" t="b">
        <v>1</v>
      </c>
      <c r="P3762" t="s">
        <v>8303</v>
      </c>
      <c r="Q3762" t="str">
        <f t="shared" si="292"/>
        <v>theater</v>
      </c>
      <c r="R3762" t="str">
        <f t="shared" si="293"/>
        <v>musical</v>
      </c>
      <c r="S3762">
        <f t="shared" si="294"/>
        <v>2014</v>
      </c>
    </row>
    <row r="3763" spans="1:19" ht="46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s="17">
        <f t="shared" si="290"/>
        <v>1</v>
      </c>
      <c r="G3763" t="s">
        <v>8218</v>
      </c>
      <c r="H3763" t="s">
        <v>8224</v>
      </c>
      <c r="I3763" t="s">
        <v>8246</v>
      </c>
      <c r="J3763">
        <v>1439247600</v>
      </c>
      <c r="K3763" s="10">
        <v>1434625937</v>
      </c>
      <c r="L3763" s="15">
        <f t="shared" si="291"/>
        <v>42173.466863425929</v>
      </c>
      <c r="M3763" t="b">
        <v>0</v>
      </c>
      <c r="N3763">
        <v>3</v>
      </c>
      <c r="O3763" t="b">
        <v>1</v>
      </c>
      <c r="P3763" t="s">
        <v>8303</v>
      </c>
      <c r="Q3763" t="str">
        <f t="shared" si="292"/>
        <v>theater</v>
      </c>
      <c r="R3763" t="str">
        <f t="shared" si="293"/>
        <v>musical</v>
      </c>
      <c r="S3763">
        <f t="shared" si="294"/>
        <v>2015</v>
      </c>
    </row>
    <row r="3764" spans="1:19" ht="46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s="17">
        <f t="shared" si="290"/>
        <v>1.0624</v>
      </c>
      <c r="G3764" t="s">
        <v>8218</v>
      </c>
      <c r="H3764" t="s">
        <v>8224</v>
      </c>
      <c r="I3764" t="s">
        <v>8246</v>
      </c>
      <c r="J3764">
        <v>1438543889</v>
      </c>
      <c r="K3764" s="10">
        <v>1436383889</v>
      </c>
      <c r="L3764" s="15">
        <f t="shared" si="291"/>
        <v>42193.813530092593</v>
      </c>
      <c r="M3764" t="b">
        <v>0</v>
      </c>
      <c r="N3764">
        <v>28</v>
      </c>
      <c r="O3764" t="b">
        <v>1</v>
      </c>
      <c r="P3764" t="s">
        <v>8303</v>
      </c>
      <c r="Q3764" t="str">
        <f t="shared" si="292"/>
        <v>theater</v>
      </c>
      <c r="R3764" t="str">
        <f t="shared" si="293"/>
        <v>musical</v>
      </c>
      <c r="S3764">
        <f t="shared" si="294"/>
        <v>2015</v>
      </c>
    </row>
    <row r="3765" spans="1:19" ht="3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s="17">
        <f t="shared" si="290"/>
        <v>1</v>
      </c>
      <c r="G3765" t="s">
        <v>8218</v>
      </c>
      <c r="H3765" t="s">
        <v>8223</v>
      </c>
      <c r="I3765" t="s">
        <v>8245</v>
      </c>
      <c r="J3765">
        <v>1427907626</v>
      </c>
      <c r="K3765" s="10">
        <v>1425319226</v>
      </c>
      <c r="L3765" s="15">
        <f t="shared" si="291"/>
        <v>42065.750300925924</v>
      </c>
      <c r="M3765" t="b">
        <v>0</v>
      </c>
      <c r="N3765">
        <v>77</v>
      </c>
      <c r="O3765" t="b">
        <v>1</v>
      </c>
      <c r="P3765" t="s">
        <v>8303</v>
      </c>
      <c r="Q3765" t="str">
        <f t="shared" si="292"/>
        <v>theater</v>
      </c>
      <c r="R3765" t="str">
        <f t="shared" si="293"/>
        <v>musical</v>
      </c>
      <c r="S3765">
        <f t="shared" si="294"/>
        <v>2015</v>
      </c>
    </row>
    <row r="3766" spans="1:19" ht="46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s="17">
        <f t="shared" si="290"/>
        <v>1</v>
      </c>
      <c r="G3766" t="s">
        <v>8218</v>
      </c>
      <c r="H3766" t="s">
        <v>8223</v>
      </c>
      <c r="I3766" t="s">
        <v>8245</v>
      </c>
      <c r="J3766">
        <v>1464482160</v>
      </c>
      <c r="K3766" s="10">
        <v>1462824832</v>
      </c>
      <c r="L3766" s="15">
        <f t="shared" si="291"/>
        <v>42499.842962962968</v>
      </c>
      <c r="M3766" t="b">
        <v>0</v>
      </c>
      <c r="N3766">
        <v>27</v>
      </c>
      <c r="O3766" t="b">
        <v>1</v>
      </c>
      <c r="P3766" t="s">
        <v>8303</v>
      </c>
      <c r="Q3766" t="str">
        <f t="shared" si="292"/>
        <v>theater</v>
      </c>
      <c r="R3766" t="str">
        <f t="shared" si="293"/>
        <v>musical</v>
      </c>
      <c r="S3766">
        <f t="shared" si="294"/>
        <v>2016</v>
      </c>
    </row>
    <row r="3767" spans="1:19" ht="46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s="17">
        <f t="shared" si="290"/>
        <v>1.1345714285714286</v>
      </c>
      <c r="G3767" t="s">
        <v>8218</v>
      </c>
      <c r="H3767" t="s">
        <v>8223</v>
      </c>
      <c r="I3767" t="s">
        <v>8245</v>
      </c>
      <c r="J3767">
        <v>1406745482</v>
      </c>
      <c r="K3767" s="10">
        <v>1404153482</v>
      </c>
      <c r="L3767" s="15">
        <f t="shared" si="291"/>
        <v>41820.776412037041</v>
      </c>
      <c r="M3767" t="b">
        <v>0</v>
      </c>
      <c r="N3767">
        <v>107</v>
      </c>
      <c r="O3767" t="b">
        <v>1</v>
      </c>
      <c r="P3767" t="s">
        <v>8303</v>
      </c>
      <c r="Q3767" t="str">
        <f t="shared" si="292"/>
        <v>theater</v>
      </c>
      <c r="R3767" t="str">
        <f t="shared" si="293"/>
        <v>musical</v>
      </c>
      <c r="S3767">
        <f t="shared" si="294"/>
        <v>2014</v>
      </c>
    </row>
    <row r="3768" spans="1:19" ht="3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s="17">
        <f t="shared" si="290"/>
        <v>1.0265010000000001</v>
      </c>
      <c r="G3768" t="s">
        <v>8218</v>
      </c>
      <c r="H3768" t="s">
        <v>8223</v>
      </c>
      <c r="I3768" t="s">
        <v>8245</v>
      </c>
      <c r="J3768">
        <v>1404360045</v>
      </c>
      <c r="K3768" s="10">
        <v>1401336045</v>
      </c>
      <c r="L3768" s="15">
        <f t="shared" si="291"/>
        <v>41788.167187500003</v>
      </c>
      <c r="M3768" t="b">
        <v>0</v>
      </c>
      <c r="N3768">
        <v>96</v>
      </c>
      <c r="O3768" t="b">
        <v>1</v>
      </c>
      <c r="P3768" t="s">
        <v>8303</v>
      </c>
      <c r="Q3768" t="str">
        <f t="shared" si="292"/>
        <v>theater</v>
      </c>
      <c r="R3768" t="str">
        <f t="shared" si="293"/>
        <v>musical</v>
      </c>
      <c r="S3768">
        <f t="shared" si="294"/>
        <v>2014</v>
      </c>
    </row>
    <row r="3769" spans="1:19" ht="46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s="17">
        <f t="shared" si="290"/>
        <v>1.1675</v>
      </c>
      <c r="G3769" t="s">
        <v>8218</v>
      </c>
      <c r="H3769" t="s">
        <v>8223</v>
      </c>
      <c r="I3769" t="s">
        <v>8245</v>
      </c>
      <c r="J3769">
        <v>1425185940</v>
      </c>
      <c r="K3769" s="10">
        <v>1423960097</v>
      </c>
      <c r="L3769" s="15">
        <f t="shared" si="291"/>
        <v>42050.019641203704</v>
      </c>
      <c r="M3769" t="b">
        <v>0</v>
      </c>
      <c r="N3769">
        <v>56</v>
      </c>
      <c r="O3769" t="b">
        <v>1</v>
      </c>
      <c r="P3769" t="s">
        <v>8303</v>
      </c>
      <c r="Q3769" t="str">
        <f t="shared" si="292"/>
        <v>theater</v>
      </c>
      <c r="R3769" t="str">
        <f t="shared" si="293"/>
        <v>musical</v>
      </c>
      <c r="S3769">
        <f t="shared" si="294"/>
        <v>2015</v>
      </c>
    </row>
    <row r="3770" spans="1:19" ht="46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s="17">
        <f t="shared" si="290"/>
        <v>1.0765274999999999</v>
      </c>
      <c r="G3770" t="s">
        <v>8218</v>
      </c>
      <c r="H3770" t="s">
        <v>8223</v>
      </c>
      <c r="I3770" t="s">
        <v>8245</v>
      </c>
      <c r="J3770">
        <v>1402594090</v>
      </c>
      <c r="K3770" s="10">
        <v>1400002090</v>
      </c>
      <c r="L3770" s="15">
        <f t="shared" si="291"/>
        <v>41772.727893518517</v>
      </c>
      <c r="M3770" t="b">
        <v>0</v>
      </c>
      <c r="N3770">
        <v>58</v>
      </c>
      <c r="O3770" t="b">
        <v>1</v>
      </c>
      <c r="P3770" t="s">
        <v>8303</v>
      </c>
      <c r="Q3770" t="str">
        <f t="shared" si="292"/>
        <v>theater</v>
      </c>
      <c r="R3770" t="str">
        <f t="shared" si="293"/>
        <v>musical</v>
      </c>
      <c r="S3770">
        <f t="shared" si="294"/>
        <v>2014</v>
      </c>
    </row>
    <row r="3771" spans="1:19" ht="46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s="17">
        <f t="shared" si="290"/>
        <v>1</v>
      </c>
      <c r="G3771" t="s">
        <v>8218</v>
      </c>
      <c r="H3771" t="s">
        <v>8223</v>
      </c>
      <c r="I3771" t="s">
        <v>8245</v>
      </c>
      <c r="J3771">
        <v>1460730079</v>
      </c>
      <c r="K3771" s="10">
        <v>1458138079</v>
      </c>
      <c r="L3771" s="15">
        <f t="shared" si="291"/>
        <v>42445.598136574074</v>
      </c>
      <c r="M3771" t="b">
        <v>0</v>
      </c>
      <c r="N3771">
        <v>15</v>
      </c>
      <c r="O3771" t="b">
        <v>1</v>
      </c>
      <c r="P3771" t="s">
        <v>8303</v>
      </c>
      <c r="Q3771" t="str">
        <f t="shared" si="292"/>
        <v>theater</v>
      </c>
      <c r="R3771" t="str">
        <f t="shared" si="293"/>
        <v>musical</v>
      </c>
      <c r="S3771">
        <f t="shared" si="294"/>
        <v>2016</v>
      </c>
    </row>
    <row r="3772" spans="1:19" ht="46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s="17">
        <f t="shared" si="290"/>
        <v>1</v>
      </c>
      <c r="G3772" t="s">
        <v>8218</v>
      </c>
      <c r="H3772" t="s">
        <v>8224</v>
      </c>
      <c r="I3772" t="s">
        <v>8246</v>
      </c>
      <c r="J3772">
        <v>1434234010</v>
      </c>
      <c r="K3772" s="10">
        <v>1431642010</v>
      </c>
      <c r="L3772" s="15">
        <f t="shared" si="291"/>
        <v>42138.930671296301</v>
      </c>
      <c r="M3772" t="b">
        <v>0</v>
      </c>
      <c r="N3772">
        <v>20</v>
      </c>
      <c r="O3772" t="b">
        <v>1</v>
      </c>
      <c r="P3772" t="s">
        <v>8303</v>
      </c>
      <c r="Q3772" t="str">
        <f t="shared" si="292"/>
        <v>theater</v>
      </c>
      <c r="R3772" t="str">
        <f t="shared" si="293"/>
        <v>musical</v>
      </c>
      <c r="S3772">
        <f t="shared" si="294"/>
        <v>2015</v>
      </c>
    </row>
    <row r="3773" spans="1:19" ht="3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s="17">
        <f t="shared" si="290"/>
        <v>1.46</v>
      </c>
      <c r="G3773" t="s">
        <v>8218</v>
      </c>
      <c r="H3773" t="s">
        <v>8223</v>
      </c>
      <c r="I3773" t="s">
        <v>8245</v>
      </c>
      <c r="J3773">
        <v>1463529600</v>
      </c>
      <c r="K3773" s="10">
        <v>1462307652</v>
      </c>
      <c r="L3773" s="15">
        <f t="shared" si="291"/>
        <v>42493.857083333336</v>
      </c>
      <c r="M3773" t="b">
        <v>0</v>
      </c>
      <c r="N3773">
        <v>38</v>
      </c>
      <c r="O3773" t="b">
        <v>1</v>
      </c>
      <c r="P3773" t="s">
        <v>8303</v>
      </c>
      <c r="Q3773" t="str">
        <f t="shared" si="292"/>
        <v>theater</v>
      </c>
      <c r="R3773" t="str">
        <f t="shared" si="293"/>
        <v>musical</v>
      </c>
      <c r="S3773">
        <f t="shared" si="294"/>
        <v>2016</v>
      </c>
    </row>
    <row r="3774" spans="1:19" ht="46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s="17">
        <f t="shared" si="290"/>
        <v>1.1020000000000001</v>
      </c>
      <c r="G3774" t="s">
        <v>8218</v>
      </c>
      <c r="H3774" t="s">
        <v>8223</v>
      </c>
      <c r="I3774" t="s">
        <v>8245</v>
      </c>
      <c r="J3774">
        <v>1480399200</v>
      </c>
      <c r="K3774" s="10">
        <v>1478616506</v>
      </c>
      <c r="L3774" s="15">
        <f t="shared" si="291"/>
        <v>42682.616967592592</v>
      </c>
      <c r="M3774" t="b">
        <v>0</v>
      </c>
      <c r="N3774">
        <v>33</v>
      </c>
      <c r="O3774" t="b">
        <v>1</v>
      </c>
      <c r="P3774" t="s">
        <v>8303</v>
      </c>
      <c r="Q3774" t="str">
        <f t="shared" si="292"/>
        <v>theater</v>
      </c>
      <c r="R3774" t="str">
        <f t="shared" si="293"/>
        <v>musical</v>
      </c>
      <c r="S3774">
        <f t="shared" si="294"/>
        <v>2016</v>
      </c>
    </row>
    <row r="3775" spans="1:19" ht="3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s="17">
        <f t="shared" si="290"/>
        <v>1.0820000000000001</v>
      </c>
      <c r="G3775" t="s">
        <v>8218</v>
      </c>
      <c r="H3775" t="s">
        <v>8223</v>
      </c>
      <c r="I3775" t="s">
        <v>8245</v>
      </c>
      <c r="J3775">
        <v>1479175680</v>
      </c>
      <c r="K3775" s="10">
        <v>1476317247</v>
      </c>
      <c r="L3775" s="15">
        <f t="shared" si="291"/>
        <v>42656.005173611113</v>
      </c>
      <c r="M3775" t="b">
        <v>0</v>
      </c>
      <c r="N3775">
        <v>57</v>
      </c>
      <c r="O3775" t="b">
        <v>1</v>
      </c>
      <c r="P3775" t="s">
        <v>8303</v>
      </c>
      <c r="Q3775" t="str">
        <f t="shared" si="292"/>
        <v>theater</v>
      </c>
      <c r="R3775" t="str">
        <f t="shared" si="293"/>
        <v>musical</v>
      </c>
      <c r="S3775">
        <f t="shared" si="294"/>
        <v>2016</v>
      </c>
    </row>
    <row r="3776" spans="1:19" ht="46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s="17">
        <f t="shared" si="290"/>
        <v>1</v>
      </c>
      <c r="G3776" t="s">
        <v>8218</v>
      </c>
      <c r="H3776" t="s">
        <v>8228</v>
      </c>
      <c r="I3776" t="s">
        <v>8250</v>
      </c>
      <c r="J3776">
        <v>1428606055</v>
      </c>
      <c r="K3776" s="10">
        <v>1427223655</v>
      </c>
      <c r="L3776" s="15">
        <f t="shared" si="291"/>
        <v>42087.792303240742</v>
      </c>
      <c r="M3776" t="b">
        <v>0</v>
      </c>
      <c r="N3776">
        <v>25</v>
      </c>
      <c r="O3776" t="b">
        <v>1</v>
      </c>
      <c r="P3776" t="s">
        <v>8303</v>
      </c>
      <c r="Q3776" t="str">
        <f t="shared" si="292"/>
        <v>theater</v>
      </c>
      <c r="R3776" t="str">
        <f t="shared" si="293"/>
        <v>musical</v>
      </c>
      <c r="S3776">
        <f t="shared" si="294"/>
        <v>2015</v>
      </c>
    </row>
    <row r="3777" spans="1:19" ht="46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s="17">
        <f t="shared" si="290"/>
        <v>1.0024999999999999</v>
      </c>
      <c r="G3777" t="s">
        <v>8218</v>
      </c>
      <c r="H3777" t="s">
        <v>8223</v>
      </c>
      <c r="I3777" t="s">
        <v>8245</v>
      </c>
      <c r="J3777">
        <v>1428552000</v>
      </c>
      <c r="K3777" s="10">
        <v>1426199843</v>
      </c>
      <c r="L3777" s="15">
        <f t="shared" si="291"/>
        <v>42075.942627314813</v>
      </c>
      <c r="M3777" t="b">
        <v>0</v>
      </c>
      <c r="N3777">
        <v>14</v>
      </c>
      <c r="O3777" t="b">
        <v>1</v>
      </c>
      <c r="P3777" t="s">
        <v>8303</v>
      </c>
      <c r="Q3777" t="str">
        <f t="shared" si="292"/>
        <v>theater</v>
      </c>
      <c r="R3777" t="str">
        <f t="shared" si="293"/>
        <v>musical</v>
      </c>
      <c r="S3777">
        <f t="shared" si="294"/>
        <v>2015</v>
      </c>
    </row>
    <row r="3778" spans="1:19" ht="46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s="17">
        <f t="shared" si="290"/>
        <v>1.0671250000000001</v>
      </c>
      <c r="G3778" t="s">
        <v>8218</v>
      </c>
      <c r="H3778" t="s">
        <v>8223</v>
      </c>
      <c r="I3778" t="s">
        <v>8245</v>
      </c>
      <c r="J3778">
        <v>1406854800</v>
      </c>
      <c r="K3778" s="10">
        <v>1403599778</v>
      </c>
      <c r="L3778" s="15">
        <f t="shared" si="291"/>
        <v>41814.367800925924</v>
      </c>
      <c r="M3778" t="b">
        <v>0</v>
      </c>
      <c r="N3778">
        <v>94</v>
      </c>
      <c r="O3778" t="b">
        <v>1</v>
      </c>
      <c r="P3778" t="s">
        <v>8303</v>
      </c>
      <c r="Q3778" t="str">
        <f t="shared" si="292"/>
        <v>theater</v>
      </c>
      <c r="R3778" t="str">
        <f t="shared" si="293"/>
        <v>musical</v>
      </c>
      <c r="S3778">
        <f t="shared" si="294"/>
        <v>2014</v>
      </c>
    </row>
    <row r="3779" spans="1:19" ht="46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s="17">
        <f t="shared" ref="F3779:F3842" si="295">E3779/D3779</f>
        <v>1.4319999999999999</v>
      </c>
      <c r="G3779" t="s">
        <v>8218</v>
      </c>
      <c r="H3779" t="s">
        <v>8223</v>
      </c>
      <c r="I3779" t="s">
        <v>8245</v>
      </c>
      <c r="J3779">
        <v>1411790400</v>
      </c>
      <c r="K3779" s="10">
        <v>1409884821</v>
      </c>
      <c r="L3779" s="15">
        <f t="shared" ref="L3779:L3842" si="296">(K3779/86400)+ DATE(1970,1,1)</f>
        <v>41887.111354166671</v>
      </c>
      <c r="M3779" t="b">
        <v>0</v>
      </c>
      <c r="N3779">
        <v>59</v>
      </c>
      <c r="O3779" t="b">
        <v>1</v>
      </c>
      <c r="P3779" t="s">
        <v>8303</v>
      </c>
      <c r="Q3779" t="str">
        <f t="shared" ref="Q3779:Q3842" si="297">LEFT(P3779, SEARCH("/",P3779)-1)</f>
        <v>theater</v>
      </c>
      <c r="R3779" t="str">
        <f t="shared" ref="R3779:R3842" si="298">RIGHT(P3779,LEN(P3779)-FIND("/",P3779))</f>
        <v>musical</v>
      </c>
      <c r="S3779">
        <f t="shared" ref="S3779:S3842" si="299">YEAR(L3779)</f>
        <v>2014</v>
      </c>
    </row>
    <row r="3780" spans="1:19" ht="3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s="17">
        <f t="shared" si="295"/>
        <v>1.0504166666666668</v>
      </c>
      <c r="G3780" t="s">
        <v>8218</v>
      </c>
      <c r="H3780" t="s">
        <v>8223</v>
      </c>
      <c r="I3780" t="s">
        <v>8245</v>
      </c>
      <c r="J3780">
        <v>1423942780</v>
      </c>
      <c r="K3780" s="10">
        <v>1418758780</v>
      </c>
      <c r="L3780" s="15">
        <f t="shared" si="296"/>
        <v>41989.819212962961</v>
      </c>
      <c r="M3780" t="b">
        <v>0</v>
      </c>
      <c r="N3780">
        <v>36</v>
      </c>
      <c r="O3780" t="b">
        <v>1</v>
      </c>
      <c r="P3780" t="s">
        <v>8303</v>
      </c>
      <c r="Q3780" t="str">
        <f t="shared" si="297"/>
        <v>theater</v>
      </c>
      <c r="R3780" t="str">
        <f t="shared" si="298"/>
        <v>musical</v>
      </c>
      <c r="S3780">
        <f t="shared" si="299"/>
        <v>2014</v>
      </c>
    </row>
    <row r="3781" spans="1:19" ht="3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s="17">
        <f t="shared" si="295"/>
        <v>1.0398000000000001</v>
      </c>
      <c r="G3781" t="s">
        <v>8218</v>
      </c>
      <c r="H3781" t="s">
        <v>8223</v>
      </c>
      <c r="I3781" t="s">
        <v>8245</v>
      </c>
      <c r="J3781">
        <v>1459010340</v>
      </c>
      <c r="K3781" s="10">
        <v>1456421940</v>
      </c>
      <c r="L3781" s="15">
        <f t="shared" si="296"/>
        <v>42425.735416666663</v>
      </c>
      <c r="M3781" t="b">
        <v>0</v>
      </c>
      <c r="N3781">
        <v>115</v>
      </c>
      <c r="O3781" t="b">
        <v>1</v>
      </c>
      <c r="P3781" t="s">
        <v>8303</v>
      </c>
      <c r="Q3781" t="str">
        <f t="shared" si="297"/>
        <v>theater</v>
      </c>
      <c r="R3781" t="str">
        <f t="shared" si="298"/>
        <v>musical</v>
      </c>
      <c r="S3781">
        <f t="shared" si="299"/>
        <v>2016</v>
      </c>
    </row>
    <row r="3782" spans="1:19" ht="46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s="17">
        <f t="shared" si="295"/>
        <v>1.2</v>
      </c>
      <c r="G3782" t="s">
        <v>8218</v>
      </c>
      <c r="H3782" t="s">
        <v>8223</v>
      </c>
      <c r="I3782" t="s">
        <v>8245</v>
      </c>
      <c r="J3782">
        <v>1436817960</v>
      </c>
      <c r="K3782" s="10">
        <v>1433999785</v>
      </c>
      <c r="L3782" s="15">
        <f t="shared" si="296"/>
        <v>42166.219733796301</v>
      </c>
      <c r="M3782" t="b">
        <v>0</v>
      </c>
      <c r="N3782">
        <v>30</v>
      </c>
      <c r="O3782" t="b">
        <v>1</v>
      </c>
      <c r="P3782" t="s">
        <v>8303</v>
      </c>
      <c r="Q3782" t="str">
        <f t="shared" si="297"/>
        <v>theater</v>
      </c>
      <c r="R3782" t="str">
        <f t="shared" si="298"/>
        <v>musical</v>
      </c>
      <c r="S3782">
        <f t="shared" si="299"/>
        <v>2015</v>
      </c>
    </row>
    <row r="3783" spans="1:19" ht="46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s="17">
        <f t="shared" si="295"/>
        <v>1.0966666666666667</v>
      </c>
      <c r="G3783" t="s">
        <v>8218</v>
      </c>
      <c r="H3783" t="s">
        <v>8223</v>
      </c>
      <c r="I3783" t="s">
        <v>8245</v>
      </c>
      <c r="J3783">
        <v>1410210685</v>
      </c>
      <c r="K3783" s="10">
        <v>1408050685</v>
      </c>
      <c r="L3783" s="15">
        <f t="shared" si="296"/>
        <v>41865.882928240739</v>
      </c>
      <c r="M3783" t="b">
        <v>0</v>
      </c>
      <c r="N3783">
        <v>52</v>
      </c>
      <c r="O3783" t="b">
        <v>1</v>
      </c>
      <c r="P3783" t="s">
        <v>8303</v>
      </c>
      <c r="Q3783" t="str">
        <f t="shared" si="297"/>
        <v>theater</v>
      </c>
      <c r="R3783" t="str">
        <f t="shared" si="298"/>
        <v>musical</v>
      </c>
      <c r="S3783">
        <f t="shared" si="299"/>
        <v>2014</v>
      </c>
    </row>
    <row r="3784" spans="1:19" ht="46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s="17">
        <f t="shared" si="295"/>
        <v>1.0175000000000001</v>
      </c>
      <c r="G3784" t="s">
        <v>8218</v>
      </c>
      <c r="H3784" t="s">
        <v>8224</v>
      </c>
      <c r="I3784" t="s">
        <v>8246</v>
      </c>
      <c r="J3784">
        <v>1469401200</v>
      </c>
      <c r="K3784" s="10">
        <v>1466887297</v>
      </c>
      <c r="L3784" s="15">
        <f t="shared" si="296"/>
        <v>42546.862233796295</v>
      </c>
      <c r="M3784" t="b">
        <v>0</v>
      </c>
      <c r="N3784">
        <v>27</v>
      </c>
      <c r="O3784" t="b">
        <v>1</v>
      </c>
      <c r="P3784" t="s">
        <v>8303</v>
      </c>
      <c r="Q3784" t="str">
        <f t="shared" si="297"/>
        <v>theater</v>
      </c>
      <c r="R3784" t="str">
        <f t="shared" si="298"/>
        <v>musical</v>
      </c>
      <c r="S3784">
        <f t="shared" si="299"/>
        <v>2016</v>
      </c>
    </row>
    <row r="3785" spans="1:19" ht="46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s="17">
        <f t="shared" si="295"/>
        <v>1.2891666666666666</v>
      </c>
      <c r="G3785" t="s">
        <v>8218</v>
      </c>
      <c r="H3785" t="s">
        <v>8223</v>
      </c>
      <c r="I3785" t="s">
        <v>8245</v>
      </c>
      <c r="J3785">
        <v>1458057600</v>
      </c>
      <c r="K3785" s="10">
        <v>1455938520</v>
      </c>
      <c r="L3785" s="15">
        <f t="shared" si="296"/>
        <v>42420.140277777777</v>
      </c>
      <c r="M3785" t="b">
        <v>0</v>
      </c>
      <c r="N3785">
        <v>24</v>
      </c>
      <c r="O3785" t="b">
        <v>1</v>
      </c>
      <c r="P3785" t="s">
        <v>8303</v>
      </c>
      <c r="Q3785" t="str">
        <f t="shared" si="297"/>
        <v>theater</v>
      </c>
      <c r="R3785" t="str">
        <f t="shared" si="298"/>
        <v>musical</v>
      </c>
      <c r="S3785">
        <f t="shared" si="299"/>
        <v>2016</v>
      </c>
    </row>
    <row r="3786" spans="1:19" ht="46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s="17">
        <f t="shared" si="295"/>
        <v>1.1499999999999999</v>
      </c>
      <c r="G3786" t="s">
        <v>8218</v>
      </c>
      <c r="H3786" t="s">
        <v>8228</v>
      </c>
      <c r="I3786" t="s">
        <v>8250</v>
      </c>
      <c r="J3786">
        <v>1468193532</v>
      </c>
      <c r="K3786" s="10">
        <v>1465601532</v>
      </c>
      <c r="L3786" s="15">
        <f t="shared" si="296"/>
        <v>42531.980694444443</v>
      </c>
      <c r="M3786" t="b">
        <v>0</v>
      </c>
      <c r="N3786">
        <v>10</v>
      </c>
      <c r="O3786" t="b">
        <v>1</v>
      </c>
      <c r="P3786" t="s">
        <v>8303</v>
      </c>
      <c r="Q3786" t="str">
        <f t="shared" si="297"/>
        <v>theater</v>
      </c>
      <c r="R3786" t="str">
        <f t="shared" si="298"/>
        <v>musical</v>
      </c>
      <c r="S3786">
        <f t="shared" si="299"/>
        <v>2016</v>
      </c>
    </row>
    <row r="3787" spans="1:19" ht="46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s="17">
        <f t="shared" si="295"/>
        <v>1.5075000000000001</v>
      </c>
      <c r="G3787" t="s">
        <v>8218</v>
      </c>
      <c r="H3787" t="s">
        <v>8224</v>
      </c>
      <c r="I3787" t="s">
        <v>8246</v>
      </c>
      <c r="J3787">
        <v>1470132180</v>
      </c>
      <c r="K3787" s="10">
        <v>1467040769</v>
      </c>
      <c r="L3787" s="15">
        <f t="shared" si="296"/>
        <v>42548.63853009259</v>
      </c>
      <c r="M3787" t="b">
        <v>0</v>
      </c>
      <c r="N3787">
        <v>30</v>
      </c>
      <c r="O3787" t="b">
        <v>1</v>
      </c>
      <c r="P3787" t="s">
        <v>8303</v>
      </c>
      <c r="Q3787" t="str">
        <f t="shared" si="297"/>
        <v>theater</v>
      </c>
      <c r="R3787" t="str">
        <f t="shared" si="298"/>
        <v>musical</v>
      </c>
      <c r="S3787">
        <f t="shared" si="299"/>
        <v>2016</v>
      </c>
    </row>
    <row r="3788" spans="1:19" ht="46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s="17">
        <f t="shared" si="295"/>
        <v>1.1096666666666666</v>
      </c>
      <c r="G3788" t="s">
        <v>8218</v>
      </c>
      <c r="H3788" t="s">
        <v>8223</v>
      </c>
      <c r="I3788" t="s">
        <v>8245</v>
      </c>
      <c r="J3788">
        <v>1464310475</v>
      </c>
      <c r="K3788" s="10">
        <v>1461718475</v>
      </c>
      <c r="L3788" s="15">
        <f t="shared" si="296"/>
        <v>42487.037905092591</v>
      </c>
      <c r="M3788" t="b">
        <v>0</v>
      </c>
      <c r="N3788">
        <v>71</v>
      </c>
      <c r="O3788" t="b">
        <v>1</v>
      </c>
      <c r="P3788" t="s">
        <v>8303</v>
      </c>
      <c r="Q3788" t="str">
        <f t="shared" si="297"/>
        <v>theater</v>
      </c>
      <c r="R3788" t="str">
        <f t="shared" si="298"/>
        <v>musical</v>
      </c>
      <c r="S3788">
        <f t="shared" si="299"/>
        <v>2016</v>
      </c>
    </row>
    <row r="3789" spans="1:19" ht="46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s="17">
        <f t="shared" si="295"/>
        <v>1.0028571428571429</v>
      </c>
      <c r="G3789" t="s">
        <v>8218</v>
      </c>
      <c r="H3789" t="s">
        <v>8223</v>
      </c>
      <c r="I3789" t="s">
        <v>8245</v>
      </c>
      <c r="J3789">
        <v>1436587140</v>
      </c>
      <c r="K3789" s="10">
        <v>1434113406</v>
      </c>
      <c r="L3789" s="15">
        <f t="shared" si="296"/>
        <v>42167.534791666665</v>
      </c>
      <c r="M3789" t="b">
        <v>0</v>
      </c>
      <c r="N3789">
        <v>10</v>
      </c>
      <c r="O3789" t="b">
        <v>1</v>
      </c>
      <c r="P3789" t="s">
        <v>8303</v>
      </c>
      <c r="Q3789" t="str">
        <f t="shared" si="297"/>
        <v>theater</v>
      </c>
      <c r="R3789" t="str">
        <f t="shared" si="298"/>
        <v>musical</v>
      </c>
      <c r="S3789">
        <f t="shared" si="299"/>
        <v>2015</v>
      </c>
    </row>
    <row r="3790" spans="1:19" ht="76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s="17">
        <f t="shared" si="295"/>
        <v>6.6666666666666671E-3</v>
      </c>
      <c r="G3790" t="s">
        <v>8220</v>
      </c>
      <c r="H3790" t="s">
        <v>8223</v>
      </c>
      <c r="I3790" t="s">
        <v>8245</v>
      </c>
      <c r="J3790">
        <v>1450887480</v>
      </c>
      <c r="K3790" s="10">
        <v>1448469719</v>
      </c>
      <c r="L3790" s="15">
        <f t="shared" si="296"/>
        <v>42333.695821759262</v>
      </c>
      <c r="M3790" t="b">
        <v>0</v>
      </c>
      <c r="N3790">
        <v>1</v>
      </c>
      <c r="O3790" t="b">
        <v>0</v>
      </c>
      <c r="P3790" t="s">
        <v>8303</v>
      </c>
      <c r="Q3790" t="str">
        <f t="shared" si="297"/>
        <v>theater</v>
      </c>
      <c r="R3790" t="str">
        <f t="shared" si="298"/>
        <v>musical</v>
      </c>
      <c r="S3790">
        <f t="shared" si="299"/>
        <v>2015</v>
      </c>
    </row>
    <row r="3791" spans="1:19" ht="46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s="17">
        <f t="shared" si="295"/>
        <v>3.267605633802817E-2</v>
      </c>
      <c r="G3791" t="s">
        <v>8220</v>
      </c>
      <c r="H3791" t="s">
        <v>8224</v>
      </c>
      <c r="I3791" t="s">
        <v>8246</v>
      </c>
      <c r="J3791">
        <v>1434395418</v>
      </c>
      <c r="K3791" s="10">
        <v>1431630618</v>
      </c>
      <c r="L3791" s="15">
        <f t="shared" si="296"/>
        <v>42138.798819444448</v>
      </c>
      <c r="M3791" t="b">
        <v>0</v>
      </c>
      <c r="N3791">
        <v>4</v>
      </c>
      <c r="O3791" t="b">
        <v>0</v>
      </c>
      <c r="P3791" t="s">
        <v>8303</v>
      </c>
      <c r="Q3791" t="str">
        <f t="shared" si="297"/>
        <v>theater</v>
      </c>
      <c r="R3791" t="str">
        <f t="shared" si="298"/>
        <v>musical</v>
      </c>
      <c r="S3791">
        <f t="shared" si="299"/>
        <v>2015</v>
      </c>
    </row>
    <row r="3792" spans="1:19" ht="46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s="17">
        <f t="shared" si="295"/>
        <v>0</v>
      </c>
      <c r="G3792" t="s">
        <v>8220</v>
      </c>
      <c r="H3792" t="s">
        <v>8223</v>
      </c>
      <c r="I3792" t="s">
        <v>8245</v>
      </c>
      <c r="J3792">
        <v>1479834023</v>
      </c>
      <c r="K3792" s="10">
        <v>1477238423</v>
      </c>
      <c r="L3792" s="15">
        <f t="shared" si="296"/>
        <v>42666.666932870372</v>
      </c>
      <c r="M3792" t="b">
        <v>0</v>
      </c>
      <c r="N3792">
        <v>0</v>
      </c>
      <c r="O3792" t="b">
        <v>0</v>
      </c>
      <c r="P3792" t="s">
        <v>8303</v>
      </c>
      <c r="Q3792" t="str">
        <f t="shared" si="297"/>
        <v>theater</v>
      </c>
      <c r="R3792" t="str">
        <f t="shared" si="298"/>
        <v>musical</v>
      </c>
      <c r="S3792">
        <f t="shared" si="299"/>
        <v>2016</v>
      </c>
    </row>
    <row r="3793" spans="1:19" ht="3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s="17">
        <f t="shared" si="295"/>
        <v>0</v>
      </c>
      <c r="G3793" t="s">
        <v>8220</v>
      </c>
      <c r="H3793" t="s">
        <v>8223</v>
      </c>
      <c r="I3793" t="s">
        <v>8245</v>
      </c>
      <c r="J3793">
        <v>1404664592</v>
      </c>
      <c r="K3793" s="10">
        <v>1399480592</v>
      </c>
      <c r="L3793" s="15">
        <f t="shared" si="296"/>
        <v>41766.692037037035</v>
      </c>
      <c r="M3793" t="b">
        <v>0</v>
      </c>
      <c r="N3793">
        <v>0</v>
      </c>
      <c r="O3793" t="b">
        <v>0</v>
      </c>
      <c r="P3793" t="s">
        <v>8303</v>
      </c>
      <c r="Q3793" t="str">
        <f t="shared" si="297"/>
        <v>theater</v>
      </c>
      <c r="R3793" t="str">
        <f t="shared" si="298"/>
        <v>musical</v>
      </c>
      <c r="S3793">
        <f t="shared" si="299"/>
        <v>2014</v>
      </c>
    </row>
    <row r="3794" spans="1:19" ht="3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s="17">
        <f t="shared" si="295"/>
        <v>2.8E-3</v>
      </c>
      <c r="G3794" t="s">
        <v>8220</v>
      </c>
      <c r="H3794" t="s">
        <v>8223</v>
      </c>
      <c r="I3794" t="s">
        <v>8245</v>
      </c>
      <c r="J3794">
        <v>1436957022</v>
      </c>
      <c r="K3794" s="10">
        <v>1434365022</v>
      </c>
      <c r="L3794" s="15">
        <f t="shared" si="296"/>
        <v>42170.447013888886</v>
      </c>
      <c r="M3794" t="b">
        <v>0</v>
      </c>
      <c r="N3794">
        <v>2</v>
      </c>
      <c r="O3794" t="b">
        <v>0</v>
      </c>
      <c r="P3794" t="s">
        <v>8303</v>
      </c>
      <c r="Q3794" t="str">
        <f t="shared" si="297"/>
        <v>theater</v>
      </c>
      <c r="R3794" t="str">
        <f t="shared" si="298"/>
        <v>musical</v>
      </c>
      <c r="S3794">
        <f t="shared" si="299"/>
        <v>2015</v>
      </c>
    </row>
    <row r="3795" spans="1:19" ht="46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s="17">
        <f t="shared" si="295"/>
        <v>0.59657142857142853</v>
      </c>
      <c r="G3795" t="s">
        <v>8220</v>
      </c>
      <c r="H3795" t="s">
        <v>8223</v>
      </c>
      <c r="I3795" t="s">
        <v>8245</v>
      </c>
      <c r="J3795">
        <v>1418769129</v>
      </c>
      <c r="K3795" s="10">
        <v>1416954729</v>
      </c>
      <c r="L3795" s="15">
        <f t="shared" si="296"/>
        <v>41968.938993055555</v>
      </c>
      <c r="M3795" t="b">
        <v>0</v>
      </c>
      <c r="N3795">
        <v>24</v>
      </c>
      <c r="O3795" t="b">
        <v>0</v>
      </c>
      <c r="P3795" t="s">
        <v>8303</v>
      </c>
      <c r="Q3795" t="str">
        <f t="shared" si="297"/>
        <v>theater</v>
      </c>
      <c r="R3795" t="str">
        <f t="shared" si="298"/>
        <v>musical</v>
      </c>
      <c r="S3795">
        <f t="shared" si="299"/>
        <v>2014</v>
      </c>
    </row>
    <row r="3796" spans="1:19" ht="46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s="17">
        <f t="shared" si="295"/>
        <v>0.01</v>
      </c>
      <c r="G3796" t="s">
        <v>8220</v>
      </c>
      <c r="H3796" t="s">
        <v>8224</v>
      </c>
      <c r="I3796" t="s">
        <v>8246</v>
      </c>
      <c r="J3796">
        <v>1433685354</v>
      </c>
      <c r="K3796" s="10">
        <v>1431093354</v>
      </c>
      <c r="L3796" s="15">
        <f t="shared" si="296"/>
        <v>42132.58048611111</v>
      </c>
      <c r="M3796" t="b">
        <v>0</v>
      </c>
      <c r="N3796">
        <v>1</v>
      </c>
      <c r="O3796" t="b">
        <v>0</v>
      </c>
      <c r="P3796" t="s">
        <v>8303</v>
      </c>
      <c r="Q3796" t="str">
        <f t="shared" si="297"/>
        <v>theater</v>
      </c>
      <c r="R3796" t="str">
        <f t="shared" si="298"/>
        <v>musical</v>
      </c>
      <c r="S3796">
        <f t="shared" si="299"/>
        <v>2015</v>
      </c>
    </row>
    <row r="3797" spans="1:19" ht="46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s="17">
        <f t="shared" si="295"/>
        <v>1.6666666666666666E-2</v>
      </c>
      <c r="G3797" t="s">
        <v>8220</v>
      </c>
      <c r="H3797" t="s">
        <v>8224</v>
      </c>
      <c r="I3797" t="s">
        <v>8246</v>
      </c>
      <c r="J3797">
        <v>1440801000</v>
      </c>
      <c r="K3797" s="10">
        <v>1437042490</v>
      </c>
      <c r="L3797" s="15">
        <f t="shared" si="296"/>
        <v>42201.436226851853</v>
      </c>
      <c r="M3797" t="b">
        <v>0</v>
      </c>
      <c r="N3797">
        <v>2</v>
      </c>
      <c r="O3797" t="b">
        <v>0</v>
      </c>
      <c r="P3797" t="s">
        <v>8303</v>
      </c>
      <c r="Q3797" t="str">
        <f t="shared" si="297"/>
        <v>theater</v>
      </c>
      <c r="R3797" t="str">
        <f t="shared" si="298"/>
        <v>musical</v>
      </c>
      <c r="S3797">
        <f t="shared" si="299"/>
        <v>2015</v>
      </c>
    </row>
    <row r="3798" spans="1:19" ht="46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s="17">
        <f t="shared" si="295"/>
        <v>4.4444444444444447E-5</v>
      </c>
      <c r="G3798" t="s">
        <v>8220</v>
      </c>
      <c r="H3798" t="s">
        <v>8223</v>
      </c>
      <c r="I3798" t="s">
        <v>8245</v>
      </c>
      <c r="J3798">
        <v>1484354556</v>
      </c>
      <c r="K3798" s="10">
        <v>1479170556</v>
      </c>
      <c r="L3798" s="15">
        <f t="shared" si="296"/>
        <v>42689.029583333337</v>
      </c>
      <c r="M3798" t="b">
        <v>0</v>
      </c>
      <c r="N3798">
        <v>1</v>
      </c>
      <c r="O3798" t="b">
        <v>0</v>
      </c>
      <c r="P3798" t="s">
        <v>8303</v>
      </c>
      <c r="Q3798" t="str">
        <f t="shared" si="297"/>
        <v>theater</v>
      </c>
      <c r="R3798" t="str">
        <f t="shared" si="298"/>
        <v>musical</v>
      </c>
      <c r="S3798">
        <f t="shared" si="299"/>
        <v>2016</v>
      </c>
    </row>
    <row r="3799" spans="1:19" ht="46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s="17">
        <f t="shared" si="295"/>
        <v>0.89666666666666661</v>
      </c>
      <c r="G3799" t="s">
        <v>8220</v>
      </c>
      <c r="H3799" t="s">
        <v>8223</v>
      </c>
      <c r="I3799" t="s">
        <v>8245</v>
      </c>
      <c r="J3799">
        <v>1429564165</v>
      </c>
      <c r="K3799" s="10">
        <v>1426972165</v>
      </c>
      <c r="L3799" s="15">
        <f t="shared" si="296"/>
        <v>42084.881539351853</v>
      </c>
      <c r="M3799" t="b">
        <v>0</v>
      </c>
      <c r="N3799">
        <v>37</v>
      </c>
      <c r="O3799" t="b">
        <v>0</v>
      </c>
      <c r="P3799" t="s">
        <v>8303</v>
      </c>
      <c r="Q3799" t="str">
        <f t="shared" si="297"/>
        <v>theater</v>
      </c>
      <c r="R3799" t="str">
        <f t="shared" si="298"/>
        <v>musical</v>
      </c>
      <c r="S3799">
        <f t="shared" si="299"/>
        <v>2015</v>
      </c>
    </row>
    <row r="3800" spans="1:19" ht="46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s="17">
        <f t="shared" si="295"/>
        <v>1.4642857142857143E-2</v>
      </c>
      <c r="G3800" t="s">
        <v>8220</v>
      </c>
      <c r="H3800" t="s">
        <v>8223</v>
      </c>
      <c r="I3800" t="s">
        <v>8245</v>
      </c>
      <c r="J3800">
        <v>1407691248</v>
      </c>
      <c r="K3800" s="10">
        <v>1405099248</v>
      </c>
      <c r="L3800" s="15">
        <f t="shared" si="296"/>
        <v>41831.722777777773</v>
      </c>
      <c r="M3800" t="b">
        <v>0</v>
      </c>
      <c r="N3800">
        <v>5</v>
      </c>
      <c r="O3800" t="b">
        <v>0</v>
      </c>
      <c r="P3800" t="s">
        <v>8303</v>
      </c>
      <c r="Q3800" t="str">
        <f t="shared" si="297"/>
        <v>theater</v>
      </c>
      <c r="R3800" t="str">
        <f t="shared" si="298"/>
        <v>musical</v>
      </c>
      <c r="S3800">
        <f t="shared" si="299"/>
        <v>2014</v>
      </c>
    </row>
    <row r="3801" spans="1:19" ht="3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s="17">
        <f t="shared" si="295"/>
        <v>4.02E-2</v>
      </c>
      <c r="G3801" t="s">
        <v>8220</v>
      </c>
      <c r="H3801" t="s">
        <v>8223</v>
      </c>
      <c r="I3801" t="s">
        <v>8245</v>
      </c>
      <c r="J3801">
        <v>1457734843</v>
      </c>
      <c r="K3801" s="10">
        <v>1455142843</v>
      </c>
      <c r="L3801" s="15">
        <f t="shared" si="296"/>
        <v>42410.93105324074</v>
      </c>
      <c r="M3801" t="b">
        <v>0</v>
      </c>
      <c r="N3801">
        <v>4</v>
      </c>
      <c r="O3801" t="b">
        <v>0</v>
      </c>
      <c r="P3801" t="s">
        <v>8303</v>
      </c>
      <c r="Q3801" t="str">
        <f t="shared" si="297"/>
        <v>theater</v>
      </c>
      <c r="R3801" t="str">
        <f t="shared" si="298"/>
        <v>musical</v>
      </c>
      <c r="S3801">
        <f t="shared" si="299"/>
        <v>2016</v>
      </c>
    </row>
    <row r="3802" spans="1:19" ht="46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s="17">
        <f t="shared" si="295"/>
        <v>4.0045454545454544E-2</v>
      </c>
      <c r="G3802" t="s">
        <v>8220</v>
      </c>
      <c r="H3802" t="s">
        <v>8223</v>
      </c>
      <c r="I3802" t="s">
        <v>8245</v>
      </c>
      <c r="J3802">
        <v>1420952340</v>
      </c>
      <c r="K3802" s="10">
        <v>1418146883</v>
      </c>
      <c r="L3802" s="15">
        <f t="shared" si="296"/>
        <v>41982.737071759257</v>
      </c>
      <c r="M3802" t="b">
        <v>0</v>
      </c>
      <c r="N3802">
        <v>16</v>
      </c>
      <c r="O3802" t="b">
        <v>0</v>
      </c>
      <c r="P3802" t="s">
        <v>8303</v>
      </c>
      <c r="Q3802" t="str">
        <f t="shared" si="297"/>
        <v>theater</v>
      </c>
      <c r="R3802" t="str">
        <f t="shared" si="298"/>
        <v>musical</v>
      </c>
      <c r="S3802">
        <f t="shared" si="299"/>
        <v>2014</v>
      </c>
    </row>
    <row r="3803" spans="1:19" ht="46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s="17">
        <f t="shared" si="295"/>
        <v>8.5199999999999998E-2</v>
      </c>
      <c r="G3803" t="s">
        <v>8220</v>
      </c>
      <c r="H3803" t="s">
        <v>8223</v>
      </c>
      <c r="I3803" t="s">
        <v>8245</v>
      </c>
      <c r="J3803">
        <v>1420215216</v>
      </c>
      <c r="K3803" s="10">
        <v>1417536816</v>
      </c>
      <c r="L3803" s="15">
        <f t="shared" si="296"/>
        <v>41975.676111111112</v>
      </c>
      <c r="M3803" t="b">
        <v>0</v>
      </c>
      <c r="N3803">
        <v>9</v>
      </c>
      <c r="O3803" t="b">
        <v>0</v>
      </c>
      <c r="P3803" t="s">
        <v>8303</v>
      </c>
      <c r="Q3803" t="str">
        <f t="shared" si="297"/>
        <v>theater</v>
      </c>
      <c r="R3803" t="str">
        <f t="shared" si="298"/>
        <v>musical</v>
      </c>
      <c r="S3803">
        <f t="shared" si="299"/>
        <v>2014</v>
      </c>
    </row>
    <row r="3804" spans="1:19" ht="46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s="17">
        <f t="shared" si="295"/>
        <v>0</v>
      </c>
      <c r="G3804" t="s">
        <v>8220</v>
      </c>
      <c r="H3804" t="s">
        <v>8223</v>
      </c>
      <c r="I3804" t="s">
        <v>8245</v>
      </c>
      <c r="J3804">
        <v>1445482906</v>
      </c>
      <c r="K3804" s="10">
        <v>1442890906</v>
      </c>
      <c r="L3804" s="15">
        <f t="shared" si="296"/>
        <v>42269.126226851848</v>
      </c>
      <c r="M3804" t="b">
        <v>0</v>
      </c>
      <c r="N3804">
        <v>0</v>
      </c>
      <c r="O3804" t="b">
        <v>0</v>
      </c>
      <c r="P3804" t="s">
        <v>8303</v>
      </c>
      <c r="Q3804" t="str">
        <f t="shared" si="297"/>
        <v>theater</v>
      </c>
      <c r="R3804" t="str">
        <f t="shared" si="298"/>
        <v>musical</v>
      </c>
      <c r="S3804">
        <f t="shared" si="299"/>
        <v>2015</v>
      </c>
    </row>
    <row r="3805" spans="1:19" ht="3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s="17">
        <f t="shared" si="295"/>
        <v>0.19650000000000001</v>
      </c>
      <c r="G3805" t="s">
        <v>8220</v>
      </c>
      <c r="H3805" t="s">
        <v>8223</v>
      </c>
      <c r="I3805" t="s">
        <v>8245</v>
      </c>
      <c r="J3805">
        <v>1457133568</v>
      </c>
      <c r="K3805" s="10">
        <v>1454541568</v>
      </c>
      <c r="L3805" s="15">
        <f t="shared" si="296"/>
        <v>42403.971851851849</v>
      </c>
      <c r="M3805" t="b">
        <v>0</v>
      </c>
      <c r="N3805">
        <v>40</v>
      </c>
      <c r="O3805" t="b">
        <v>0</v>
      </c>
      <c r="P3805" t="s">
        <v>8303</v>
      </c>
      <c r="Q3805" t="str">
        <f t="shared" si="297"/>
        <v>theater</v>
      </c>
      <c r="R3805" t="str">
        <f t="shared" si="298"/>
        <v>musical</v>
      </c>
      <c r="S3805">
        <f t="shared" si="299"/>
        <v>2016</v>
      </c>
    </row>
    <row r="3806" spans="1:19" ht="46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s="17">
        <f t="shared" si="295"/>
        <v>0</v>
      </c>
      <c r="G3806" t="s">
        <v>8220</v>
      </c>
      <c r="H3806" t="s">
        <v>8223</v>
      </c>
      <c r="I3806" t="s">
        <v>8245</v>
      </c>
      <c r="J3806">
        <v>1469948400</v>
      </c>
      <c r="K3806" s="10">
        <v>1465172024</v>
      </c>
      <c r="L3806" s="15">
        <f t="shared" si="296"/>
        <v>42527.00953703704</v>
      </c>
      <c r="M3806" t="b">
        <v>0</v>
      </c>
      <c r="N3806">
        <v>0</v>
      </c>
      <c r="O3806" t="b">
        <v>0</v>
      </c>
      <c r="P3806" t="s">
        <v>8303</v>
      </c>
      <c r="Q3806" t="str">
        <f t="shared" si="297"/>
        <v>theater</v>
      </c>
      <c r="R3806" t="str">
        <f t="shared" si="298"/>
        <v>musical</v>
      </c>
      <c r="S3806">
        <f t="shared" si="299"/>
        <v>2016</v>
      </c>
    </row>
    <row r="3807" spans="1:19" ht="46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s="17">
        <f t="shared" si="295"/>
        <v>2.0000000000000002E-5</v>
      </c>
      <c r="G3807" t="s">
        <v>8220</v>
      </c>
      <c r="H3807" t="s">
        <v>8223</v>
      </c>
      <c r="I3807" t="s">
        <v>8245</v>
      </c>
      <c r="J3807">
        <v>1411852640</v>
      </c>
      <c r="K3807" s="10">
        <v>1406668640</v>
      </c>
      <c r="L3807" s="15">
        <f t="shared" si="296"/>
        <v>41849.887037037035</v>
      </c>
      <c r="M3807" t="b">
        <v>0</v>
      </c>
      <c r="N3807">
        <v>2</v>
      </c>
      <c r="O3807" t="b">
        <v>0</v>
      </c>
      <c r="P3807" t="s">
        <v>8303</v>
      </c>
      <c r="Q3807" t="str">
        <f t="shared" si="297"/>
        <v>theater</v>
      </c>
      <c r="R3807" t="str">
        <f t="shared" si="298"/>
        <v>musical</v>
      </c>
      <c r="S3807">
        <f t="shared" si="299"/>
        <v>2014</v>
      </c>
    </row>
    <row r="3808" spans="1:19" ht="46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s="17">
        <f t="shared" si="295"/>
        <v>6.6666666666666664E-4</v>
      </c>
      <c r="G3808" t="s">
        <v>8220</v>
      </c>
      <c r="H3808" t="s">
        <v>8225</v>
      </c>
      <c r="I3808" t="s">
        <v>8247</v>
      </c>
      <c r="J3808">
        <v>1404022381</v>
      </c>
      <c r="K3808" s="10">
        <v>1402294381</v>
      </c>
      <c r="L3808" s="15">
        <f t="shared" si="296"/>
        <v>41799.259039351848</v>
      </c>
      <c r="M3808" t="b">
        <v>0</v>
      </c>
      <c r="N3808">
        <v>1</v>
      </c>
      <c r="O3808" t="b">
        <v>0</v>
      </c>
      <c r="P3808" t="s">
        <v>8303</v>
      </c>
      <c r="Q3808" t="str">
        <f t="shared" si="297"/>
        <v>theater</v>
      </c>
      <c r="R3808" t="str">
        <f t="shared" si="298"/>
        <v>musical</v>
      </c>
      <c r="S3808">
        <f t="shared" si="299"/>
        <v>2014</v>
      </c>
    </row>
    <row r="3809" spans="1:19" ht="46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s="17">
        <f t="shared" si="295"/>
        <v>0.30333333333333334</v>
      </c>
      <c r="G3809" t="s">
        <v>8220</v>
      </c>
      <c r="H3809" t="s">
        <v>8223</v>
      </c>
      <c r="I3809" t="s">
        <v>8245</v>
      </c>
      <c r="J3809">
        <v>1428097739</v>
      </c>
      <c r="K3809" s="10">
        <v>1427492939</v>
      </c>
      <c r="L3809" s="15">
        <f t="shared" si="296"/>
        <v>42090.909016203703</v>
      </c>
      <c r="M3809" t="b">
        <v>0</v>
      </c>
      <c r="N3809">
        <v>9</v>
      </c>
      <c r="O3809" t="b">
        <v>0</v>
      </c>
      <c r="P3809" t="s">
        <v>8303</v>
      </c>
      <c r="Q3809" t="str">
        <f t="shared" si="297"/>
        <v>theater</v>
      </c>
      <c r="R3809" t="str">
        <f t="shared" si="298"/>
        <v>musical</v>
      </c>
      <c r="S3809">
        <f t="shared" si="299"/>
        <v>2015</v>
      </c>
    </row>
    <row r="3810" spans="1:19" ht="46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s="17">
        <f t="shared" si="295"/>
        <v>1</v>
      </c>
      <c r="G3810" t="s">
        <v>8218</v>
      </c>
      <c r="H3810" t="s">
        <v>8224</v>
      </c>
      <c r="I3810" t="s">
        <v>8246</v>
      </c>
      <c r="J3810">
        <v>1429955619</v>
      </c>
      <c r="K3810" s="10">
        <v>1424775219</v>
      </c>
      <c r="L3810" s="15">
        <f t="shared" si="296"/>
        <v>42059.453923611116</v>
      </c>
      <c r="M3810" t="b">
        <v>0</v>
      </c>
      <c r="N3810">
        <v>24</v>
      </c>
      <c r="O3810" t="b">
        <v>1</v>
      </c>
      <c r="P3810" t="s">
        <v>8269</v>
      </c>
      <c r="Q3810" t="str">
        <f t="shared" si="297"/>
        <v>theater</v>
      </c>
      <c r="R3810" t="str">
        <f t="shared" si="298"/>
        <v>plays</v>
      </c>
      <c r="S3810">
        <f t="shared" si="299"/>
        <v>2015</v>
      </c>
    </row>
    <row r="3811" spans="1:19" ht="46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s="17">
        <f t="shared" si="295"/>
        <v>1.0125</v>
      </c>
      <c r="G3811" t="s">
        <v>8218</v>
      </c>
      <c r="H3811" t="s">
        <v>8224</v>
      </c>
      <c r="I3811" t="s">
        <v>8246</v>
      </c>
      <c r="J3811">
        <v>1406761200</v>
      </c>
      <c r="K3811" s="10">
        <v>1402403907</v>
      </c>
      <c r="L3811" s="15">
        <f t="shared" si="296"/>
        <v>41800.526701388888</v>
      </c>
      <c r="M3811" t="b">
        <v>0</v>
      </c>
      <c r="N3811">
        <v>38</v>
      </c>
      <c r="O3811" t="b">
        <v>1</v>
      </c>
      <c r="P3811" t="s">
        <v>8269</v>
      </c>
      <c r="Q3811" t="str">
        <f t="shared" si="297"/>
        <v>theater</v>
      </c>
      <c r="R3811" t="str">
        <f t="shared" si="298"/>
        <v>plays</v>
      </c>
      <c r="S3811">
        <f t="shared" si="299"/>
        <v>2014</v>
      </c>
    </row>
    <row r="3812" spans="1:19" ht="46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s="17">
        <f t="shared" si="295"/>
        <v>1.2173333333333334</v>
      </c>
      <c r="G3812" t="s">
        <v>8218</v>
      </c>
      <c r="H3812" t="s">
        <v>8223</v>
      </c>
      <c r="I3812" t="s">
        <v>8245</v>
      </c>
      <c r="J3812">
        <v>1426965758</v>
      </c>
      <c r="K3812" s="10">
        <v>1424377358</v>
      </c>
      <c r="L3812" s="15">
        <f t="shared" si="296"/>
        <v>42054.849050925928</v>
      </c>
      <c r="M3812" t="b">
        <v>0</v>
      </c>
      <c r="N3812">
        <v>26</v>
      </c>
      <c r="O3812" t="b">
        <v>1</v>
      </c>
      <c r="P3812" t="s">
        <v>8269</v>
      </c>
      <c r="Q3812" t="str">
        <f t="shared" si="297"/>
        <v>theater</v>
      </c>
      <c r="R3812" t="str">
        <f t="shared" si="298"/>
        <v>plays</v>
      </c>
      <c r="S3812">
        <f t="shared" si="299"/>
        <v>2015</v>
      </c>
    </row>
    <row r="3813" spans="1:19" ht="46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s="17">
        <f t="shared" si="295"/>
        <v>3.3</v>
      </c>
      <c r="G3813" t="s">
        <v>8218</v>
      </c>
      <c r="H3813" t="s">
        <v>8224</v>
      </c>
      <c r="I3813" t="s">
        <v>8246</v>
      </c>
      <c r="J3813">
        <v>1464692400</v>
      </c>
      <c r="K3813" s="10">
        <v>1461769373</v>
      </c>
      <c r="L3813" s="15">
        <f t="shared" si="296"/>
        <v>42487.62700231481</v>
      </c>
      <c r="M3813" t="b">
        <v>0</v>
      </c>
      <c r="N3813">
        <v>19</v>
      </c>
      <c r="O3813" t="b">
        <v>1</v>
      </c>
      <c r="P3813" t="s">
        <v>8269</v>
      </c>
      <c r="Q3813" t="str">
        <f t="shared" si="297"/>
        <v>theater</v>
      </c>
      <c r="R3813" t="str">
        <f t="shared" si="298"/>
        <v>plays</v>
      </c>
      <c r="S3813">
        <f t="shared" si="299"/>
        <v>2016</v>
      </c>
    </row>
    <row r="3814" spans="1:19" ht="46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s="17">
        <f t="shared" si="295"/>
        <v>1.0954999999999999</v>
      </c>
      <c r="G3814" t="s">
        <v>8218</v>
      </c>
      <c r="H3814" t="s">
        <v>8228</v>
      </c>
      <c r="I3814" t="s">
        <v>8250</v>
      </c>
      <c r="J3814">
        <v>1433131140</v>
      </c>
      <c r="K3814" s="10">
        <v>1429120908</v>
      </c>
      <c r="L3814" s="15">
        <f t="shared" si="296"/>
        <v>42109.751250000001</v>
      </c>
      <c r="M3814" t="b">
        <v>0</v>
      </c>
      <c r="N3814">
        <v>11</v>
      </c>
      <c r="O3814" t="b">
        <v>1</v>
      </c>
      <c r="P3814" t="s">
        <v>8269</v>
      </c>
      <c r="Q3814" t="str">
        <f t="shared" si="297"/>
        <v>theater</v>
      </c>
      <c r="R3814" t="str">
        <f t="shared" si="298"/>
        <v>plays</v>
      </c>
      <c r="S3814">
        <f t="shared" si="299"/>
        <v>2015</v>
      </c>
    </row>
    <row r="3815" spans="1:19" ht="46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s="17">
        <f t="shared" si="295"/>
        <v>1.0095190476190474</v>
      </c>
      <c r="G3815" t="s">
        <v>8218</v>
      </c>
      <c r="H3815" t="s">
        <v>8223</v>
      </c>
      <c r="I3815" t="s">
        <v>8245</v>
      </c>
      <c r="J3815">
        <v>1465940580</v>
      </c>
      <c r="K3815" s="10">
        <v>1462603021</v>
      </c>
      <c r="L3815" s="15">
        <f t="shared" si="296"/>
        <v>42497.275706018518</v>
      </c>
      <c r="M3815" t="b">
        <v>0</v>
      </c>
      <c r="N3815">
        <v>27</v>
      </c>
      <c r="O3815" t="b">
        <v>1</v>
      </c>
      <c r="P3815" t="s">
        <v>8269</v>
      </c>
      <c r="Q3815" t="str">
        <f t="shared" si="297"/>
        <v>theater</v>
      </c>
      <c r="R3815" t="str">
        <f t="shared" si="298"/>
        <v>plays</v>
      </c>
      <c r="S3815">
        <f t="shared" si="299"/>
        <v>2016</v>
      </c>
    </row>
    <row r="3816" spans="1:19" ht="46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s="17">
        <f t="shared" si="295"/>
        <v>1.4013333333333333</v>
      </c>
      <c r="G3816" t="s">
        <v>8218</v>
      </c>
      <c r="H3816" t="s">
        <v>8223</v>
      </c>
      <c r="I3816" t="s">
        <v>8245</v>
      </c>
      <c r="J3816">
        <v>1427860740</v>
      </c>
      <c r="K3816" s="10">
        <v>1424727712</v>
      </c>
      <c r="L3816" s="15">
        <f t="shared" si="296"/>
        <v>42058.904074074075</v>
      </c>
      <c r="M3816" t="b">
        <v>0</v>
      </c>
      <c r="N3816">
        <v>34</v>
      </c>
      <c r="O3816" t="b">
        <v>1</v>
      </c>
      <c r="P3816" t="s">
        <v>8269</v>
      </c>
      <c r="Q3816" t="str">
        <f t="shared" si="297"/>
        <v>theater</v>
      </c>
      <c r="R3816" t="str">
        <f t="shared" si="298"/>
        <v>plays</v>
      </c>
      <c r="S3816">
        <f t="shared" si="299"/>
        <v>2015</v>
      </c>
    </row>
    <row r="3817" spans="1:19" ht="3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s="17">
        <f t="shared" si="295"/>
        <v>1.0000100000000001</v>
      </c>
      <c r="G3817" t="s">
        <v>8218</v>
      </c>
      <c r="H3817" t="s">
        <v>8224</v>
      </c>
      <c r="I3817" t="s">
        <v>8246</v>
      </c>
      <c r="J3817">
        <v>1440111600</v>
      </c>
      <c r="K3817" s="10">
        <v>1437545657</v>
      </c>
      <c r="L3817" s="15">
        <f t="shared" si="296"/>
        <v>42207.259918981479</v>
      </c>
      <c r="M3817" t="b">
        <v>0</v>
      </c>
      <c r="N3817">
        <v>20</v>
      </c>
      <c r="O3817" t="b">
        <v>1</v>
      </c>
      <c r="P3817" t="s">
        <v>8269</v>
      </c>
      <c r="Q3817" t="str">
        <f t="shared" si="297"/>
        <v>theater</v>
      </c>
      <c r="R3817" t="str">
        <f t="shared" si="298"/>
        <v>plays</v>
      </c>
      <c r="S3817">
        <f t="shared" si="299"/>
        <v>2015</v>
      </c>
    </row>
    <row r="3818" spans="1:19" ht="6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s="17">
        <f t="shared" si="295"/>
        <v>1.19238</v>
      </c>
      <c r="G3818" t="s">
        <v>8218</v>
      </c>
      <c r="H3818" t="s">
        <v>8223</v>
      </c>
      <c r="I3818" t="s">
        <v>8245</v>
      </c>
      <c r="J3818">
        <v>1405614823</v>
      </c>
      <c r="K3818" s="10">
        <v>1403022823</v>
      </c>
      <c r="L3818" s="15">
        <f t="shared" si="296"/>
        <v>41807.690081018518</v>
      </c>
      <c r="M3818" t="b">
        <v>0</v>
      </c>
      <c r="N3818">
        <v>37</v>
      </c>
      <c r="O3818" t="b">
        <v>1</v>
      </c>
      <c r="P3818" t="s">
        <v>8269</v>
      </c>
      <c r="Q3818" t="str">
        <f t="shared" si="297"/>
        <v>theater</v>
      </c>
      <c r="R3818" t="str">
        <f t="shared" si="298"/>
        <v>plays</v>
      </c>
      <c r="S3818">
        <f t="shared" si="299"/>
        <v>2014</v>
      </c>
    </row>
    <row r="3819" spans="1:19" ht="46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s="17">
        <f t="shared" si="295"/>
        <v>1.0725</v>
      </c>
      <c r="G3819" t="s">
        <v>8218</v>
      </c>
      <c r="H3819" t="s">
        <v>8223</v>
      </c>
      <c r="I3819" t="s">
        <v>8245</v>
      </c>
      <c r="J3819">
        <v>1445659140</v>
      </c>
      <c r="K3819" s="10">
        <v>1444236216</v>
      </c>
      <c r="L3819" s="15">
        <f t="shared" si="296"/>
        <v>42284.69694444444</v>
      </c>
      <c r="M3819" t="b">
        <v>0</v>
      </c>
      <c r="N3819">
        <v>20</v>
      </c>
      <c r="O3819" t="b">
        <v>1</v>
      </c>
      <c r="P3819" t="s">
        <v>8269</v>
      </c>
      <c r="Q3819" t="str">
        <f t="shared" si="297"/>
        <v>theater</v>
      </c>
      <c r="R3819" t="str">
        <f t="shared" si="298"/>
        <v>plays</v>
      </c>
      <c r="S3819">
        <f t="shared" si="299"/>
        <v>2015</v>
      </c>
    </row>
    <row r="3820" spans="1:19" ht="46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s="17">
        <f t="shared" si="295"/>
        <v>2.2799999999999998</v>
      </c>
      <c r="G3820" t="s">
        <v>8218</v>
      </c>
      <c r="H3820" t="s">
        <v>8223</v>
      </c>
      <c r="I3820" t="s">
        <v>8245</v>
      </c>
      <c r="J3820">
        <v>1426187582</v>
      </c>
      <c r="K3820" s="10">
        <v>1423599182</v>
      </c>
      <c r="L3820" s="15">
        <f t="shared" si="296"/>
        <v>42045.84238425926</v>
      </c>
      <c r="M3820" t="b">
        <v>0</v>
      </c>
      <c r="N3820">
        <v>10</v>
      </c>
      <c r="O3820" t="b">
        <v>1</v>
      </c>
      <c r="P3820" t="s">
        <v>8269</v>
      </c>
      <c r="Q3820" t="str">
        <f t="shared" si="297"/>
        <v>theater</v>
      </c>
      <c r="R3820" t="str">
        <f t="shared" si="298"/>
        <v>plays</v>
      </c>
      <c r="S3820">
        <f t="shared" si="299"/>
        <v>2015</v>
      </c>
    </row>
    <row r="3821" spans="1:19" ht="3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s="17">
        <f t="shared" si="295"/>
        <v>1.0640000000000001</v>
      </c>
      <c r="G3821" t="s">
        <v>8218</v>
      </c>
      <c r="H3821" t="s">
        <v>8223</v>
      </c>
      <c r="I3821" t="s">
        <v>8245</v>
      </c>
      <c r="J3821">
        <v>1437166920</v>
      </c>
      <c r="K3821" s="10">
        <v>1435554104</v>
      </c>
      <c r="L3821" s="15">
        <f t="shared" si="296"/>
        <v>42184.209537037037</v>
      </c>
      <c r="M3821" t="b">
        <v>0</v>
      </c>
      <c r="N3821">
        <v>26</v>
      </c>
      <c r="O3821" t="b">
        <v>1</v>
      </c>
      <c r="P3821" t="s">
        <v>8269</v>
      </c>
      <c r="Q3821" t="str">
        <f t="shared" si="297"/>
        <v>theater</v>
      </c>
      <c r="R3821" t="str">
        <f t="shared" si="298"/>
        <v>plays</v>
      </c>
      <c r="S3821">
        <f t="shared" si="299"/>
        <v>2015</v>
      </c>
    </row>
    <row r="3822" spans="1:19" ht="46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s="17">
        <f t="shared" si="295"/>
        <v>1.4333333333333333</v>
      </c>
      <c r="G3822" t="s">
        <v>8218</v>
      </c>
      <c r="H3822" t="s">
        <v>8224</v>
      </c>
      <c r="I3822" t="s">
        <v>8246</v>
      </c>
      <c r="J3822">
        <v>1436110717</v>
      </c>
      <c r="K3822" s="10">
        <v>1433518717</v>
      </c>
      <c r="L3822" s="15">
        <f t="shared" si="296"/>
        <v>42160.651817129634</v>
      </c>
      <c r="M3822" t="b">
        <v>0</v>
      </c>
      <c r="N3822">
        <v>20</v>
      </c>
      <c r="O3822" t="b">
        <v>1</v>
      </c>
      <c r="P3822" t="s">
        <v>8269</v>
      </c>
      <c r="Q3822" t="str">
        <f t="shared" si="297"/>
        <v>theater</v>
      </c>
      <c r="R3822" t="str">
        <f t="shared" si="298"/>
        <v>plays</v>
      </c>
      <c r="S3822">
        <f t="shared" si="299"/>
        <v>2015</v>
      </c>
    </row>
    <row r="3823" spans="1:19" ht="46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s="17">
        <f t="shared" si="295"/>
        <v>1.0454285714285714</v>
      </c>
      <c r="G3823" t="s">
        <v>8218</v>
      </c>
      <c r="H3823" t="s">
        <v>8223</v>
      </c>
      <c r="I3823" t="s">
        <v>8245</v>
      </c>
      <c r="J3823">
        <v>1451881207</v>
      </c>
      <c r="K3823" s="10">
        <v>1449116407</v>
      </c>
      <c r="L3823" s="15">
        <f t="shared" si="296"/>
        <v>42341.180636574078</v>
      </c>
      <c r="M3823" t="b">
        <v>0</v>
      </c>
      <c r="N3823">
        <v>46</v>
      </c>
      <c r="O3823" t="b">
        <v>1</v>
      </c>
      <c r="P3823" t="s">
        <v>8269</v>
      </c>
      <c r="Q3823" t="str">
        <f t="shared" si="297"/>
        <v>theater</v>
      </c>
      <c r="R3823" t="str">
        <f t="shared" si="298"/>
        <v>plays</v>
      </c>
      <c r="S3823">
        <f t="shared" si="299"/>
        <v>2015</v>
      </c>
    </row>
    <row r="3824" spans="1:19" ht="46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s="17">
        <f t="shared" si="295"/>
        <v>1.1002000000000001</v>
      </c>
      <c r="G3824" t="s">
        <v>8218</v>
      </c>
      <c r="H3824" t="s">
        <v>8235</v>
      </c>
      <c r="I3824" t="s">
        <v>8248</v>
      </c>
      <c r="J3824">
        <v>1453244340</v>
      </c>
      <c r="K3824" s="10">
        <v>1448136417</v>
      </c>
      <c r="L3824" s="15">
        <f t="shared" si="296"/>
        <v>42329.838159722218</v>
      </c>
      <c r="M3824" t="b">
        <v>0</v>
      </c>
      <c r="N3824">
        <v>76</v>
      </c>
      <c r="O3824" t="b">
        <v>1</v>
      </c>
      <c r="P3824" t="s">
        <v>8269</v>
      </c>
      <c r="Q3824" t="str">
        <f t="shared" si="297"/>
        <v>theater</v>
      </c>
      <c r="R3824" t="str">
        <f t="shared" si="298"/>
        <v>plays</v>
      </c>
      <c r="S3824">
        <f t="shared" si="299"/>
        <v>2015</v>
      </c>
    </row>
    <row r="3825" spans="1:19" ht="46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s="17">
        <f t="shared" si="295"/>
        <v>1.06</v>
      </c>
      <c r="G3825" t="s">
        <v>8218</v>
      </c>
      <c r="H3825" t="s">
        <v>8223</v>
      </c>
      <c r="I3825" t="s">
        <v>8245</v>
      </c>
      <c r="J3825">
        <v>1437364740</v>
      </c>
      <c r="K3825" s="10">
        <v>1434405044</v>
      </c>
      <c r="L3825" s="15">
        <f t="shared" si="296"/>
        <v>42170.910231481481</v>
      </c>
      <c r="M3825" t="b">
        <v>0</v>
      </c>
      <c r="N3825">
        <v>41</v>
      </c>
      <c r="O3825" t="b">
        <v>1</v>
      </c>
      <c r="P3825" t="s">
        <v>8269</v>
      </c>
      <c r="Q3825" t="str">
        <f t="shared" si="297"/>
        <v>theater</v>
      </c>
      <c r="R3825" t="str">
        <f t="shared" si="298"/>
        <v>plays</v>
      </c>
      <c r="S3825">
        <f t="shared" si="299"/>
        <v>2015</v>
      </c>
    </row>
    <row r="3826" spans="1:19" ht="46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s="17">
        <f t="shared" si="295"/>
        <v>1.08</v>
      </c>
      <c r="G3826" t="s">
        <v>8218</v>
      </c>
      <c r="H3826" t="s">
        <v>8224</v>
      </c>
      <c r="I3826" t="s">
        <v>8246</v>
      </c>
      <c r="J3826">
        <v>1470058860</v>
      </c>
      <c r="K3826" s="10">
        <v>1469026903</v>
      </c>
      <c r="L3826" s="15">
        <f t="shared" si="296"/>
        <v>42571.626192129625</v>
      </c>
      <c r="M3826" t="b">
        <v>0</v>
      </c>
      <c r="N3826">
        <v>7</v>
      </c>
      <c r="O3826" t="b">
        <v>1</v>
      </c>
      <c r="P3826" t="s">
        <v>8269</v>
      </c>
      <c r="Q3826" t="str">
        <f t="shared" si="297"/>
        <v>theater</v>
      </c>
      <c r="R3826" t="str">
        <f t="shared" si="298"/>
        <v>plays</v>
      </c>
      <c r="S3826">
        <f t="shared" si="299"/>
        <v>2016</v>
      </c>
    </row>
    <row r="3827" spans="1:19" ht="46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s="17">
        <f t="shared" si="295"/>
        <v>1.0542</v>
      </c>
      <c r="G3827" t="s">
        <v>8218</v>
      </c>
      <c r="H3827" t="s">
        <v>8223</v>
      </c>
      <c r="I3827" t="s">
        <v>8245</v>
      </c>
      <c r="J3827">
        <v>1434505214</v>
      </c>
      <c r="K3827" s="10">
        <v>1432690814</v>
      </c>
      <c r="L3827" s="15">
        <f t="shared" si="296"/>
        <v>42151.069606481484</v>
      </c>
      <c r="M3827" t="b">
        <v>0</v>
      </c>
      <c r="N3827">
        <v>49</v>
      </c>
      <c r="O3827" t="b">
        <v>1</v>
      </c>
      <c r="P3827" t="s">
        <v>8269</v>
      </c>
      <c r="Q3827" t="str">
        <f t="shared" si="297"/>
        <v>theater</v>
      </c>
      <c r="R3827" t="str">
        <f t="shared" si="298"/>
        <v>plays</v>
      </c>
      <c r="S3827">
        <f t="shared" si="299"/>
        <v>2015</v>
      </c>
    </row>
    <row r="3828" spans="1:19" ht="3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s="17">
        <f t="shared" si="295"/>
        <v>1.1916666666666667</v>
      </c>
      <c r="G3828" t="s">
        <v>8218</v>
      </c>
      <c r="H3828" t="s">
        <v>8224</v>
      </c>
      <c r="I3828" t="s">
        <v>8246</v>
      </c>
      <c r="J3828">
        <v>1430993394</v>
      </c>
      <c r="K3828" s="10">
        <v>1428401394</v>
      </c>
      <c r="L3828" s="15">
        <f t="shared" si="296"/>
        <v>42101.423541666663</v>
      </c>
      <c r="M3828" t="b">
        <v>0</v>
      </c>
      <c r="N3828">
        <v>26</v>
      </c>
      <c r="O3828" t="b">
        <v>1</v>
      </c>
      <c r="P3828" t="s">
        <v>8269</v>
      </c>
      <c r="Q3828" t="str">
        <f t="shared" si="297"/>
        <v>theater</v>
      </c>
      <c r="R3828" t="str">
        <f t="shared" si="298"/>
        <v>plays</v>
      </c>
      <c r="S3828">
        <f t="shared" si="299"/>
        <v>2015</v>
      </c>
    </row>
    <row r="3829" spans="1:19" ht="6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s="17">
        <f t="shared" si="295"/>
        <v>1.5266666666666666</v>
      </c>
      <c r="G3829" t="s">
        <v>8218</v>
      </c>
      <c r="H3829" t="s">
        <v>8224</v>
      </c>
      <c r="I3829" t="s">
        <v>8246</v>
      </c>
      <c r="J3829">
        <v>1427414400</v>
      </c>
      <c r="K3829" s="10">
        <v>1422656201</v>
      </c>
      <c r="L3829" s="15">
        <f t="shared" si="296"/>
        <v>42034.928252314814</v>
      </c>
      <c r="M3829" t="b">
        <v>0</v>
      </c>
      <c r="N3829">
        <v>65</v>
      </c>
      <c r="O3829" t="b">
        <v>1</v>
      </c>
      <c r="P3829" t="s">
        <v>8269</v>
      </c>
      <c r="Q3829" t="str">
        <f t="shared" si="297"/>
        <v>theater</v>
      </c>
      <c r="R3829" t="str">
        <f t="shared" si="298"/>
        <v>plays</v>
      </c>
      <c r="S3829">
        <f t="shared" si="299"/>
        <v>2015</v>
      </c>
    </row>
    <row r="3830" spans="1:19" ht="46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s="17">
        <f t="shared" si="295"/>
        <v>1</v>
      </c>
      <c r="G3830" t="s">
        <v>8218</v>
      </c>
      <c r="H3830" t="s">
        <v>8223</v>
      </c>
      <c r="I3830" t="s">
        <v>8245</v>
      </c>
      <c r="J3830">
        <v>1420033187</v>
      </c>
      <c r="K3830" s="10">
        <v>1414845587</v>
      </c>
      <c r="L3830" s="15">
        <f t="shared" si="296"/>
        <v>41944.527627314819</v>
      </c>
      <c r="M3830" t="b">
        <v>0</v>
      </c>
      <c r="N3830">
        <v>28</v>
      </c>
      <c r="O3830" t="b">
        <v>1</v>
      </c>
      <c r="P3830" t="s">
        <v>8269</v>
      </c>
      <c r="Q3830" t="str">
        <f t="shared" si="297"/>
        <v>theater</v>
      </c>
      <c r="R3830" t="str">
        <f t="shared" si="298"/>
        <v>plays</v>
      </c>
      <c r="S3830">
        <f t="shared" si="299"/>
        <v>2014</v>
      </c>
    </row>
    <row r="3831" spans="1:19" ht="46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s="17">
        <f t="shared" si="295"/>
        <v>1.002</v>
      </c>
      <c r="G3831" t="s">
        <v>8218</v>
      </c>
      <c r="H3831" t="s">
        <v>8223</v>
      </c>
      <c r="I3831" t="s">
        <v>8245</v>
      </c>
      <c r="J3831">
        <v>1472676371</v>
      </c>
      <c r="K3831" s="10">
        <v>1470948371</v>
      </c>
      <c r="L3831" s="15">
        <f t="shared" si="296"/>
        <v>42593.865405092598</v>
      </c>
      <c r="M3831" t="b">
        <v>0</v>
      </c>
      <c r="N3831">
        <v>8</v>
      </c>
      <c r="O3831" t="b">
        <v>1</v>
      </c>
      <c r="P3831" t="s">
        <v>8269</v>
      </c>
      <c r="Q3831" t="str">
        <f t="shared" si="297"/>
        <v>theater</v>
      </c>
      <c r="R3831" t="str">
        <f t="shared" si="298"/>
        <v>plays</v>
      </c>
      <c r="S3831">
        <f t="shared" si="299"/>
        <v>2016</v>
      </c>
    </row>
    <row r="3832" spans="1:19" ht="46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s="17">
        <f t="shared" si="295"/>
        <v>2.25</v>
      </c>
      <c r="G3832" t="s">
        <v>8218</v>
      </c>
      <c r="H3832" t="s">
        <v>8223</v>
      </c>
      <c r="I3832" t="s">
        <v>8245</v>
      </c>
      <c r="J3832">
        <v>1464371211</v>
      </c>
      <c r="K3832" s="10">
        <v>1463161611</v>
      </c>
      <c r="L3832" s="15">
        <f t="shared" si="296"/>
        <v>42503.740868055553</v>
      </c>
      <c r="M3832" t="b">
        <v>0</v>
      </c>
      <c r="N3832">
        <v>3</v>
      </c>
      <c r="O3832" t="b">
        <v>1</v>
      </c>
      <c r="P3832" t="s">
        <v>8269</v>
      </c>
      <c r="Q3832" t="str">
        <f t="shared" si="297"/>
        <v>theater</v>
      </c>
      <c r="R3832" t="str">
        <f t="shared" si="298"/>
        <v>plays</v>
      </c>
      <c r="S3832">
        <f t="shared" si="299"/>
        <v>2016</v>
      </c>
    </row>
    <row r="3833" spans="1:19" ht="46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s="17">
        <f t="shared" si="295"/>
        <v>1.0602199999999999</v>
      </c>
      <c r="G3833" t="s">
        <v>8218</v>
      </c>
      <c r="H3833" t="s">
        <v>8223</v>
      </c>
      <c r="I3833" t="s">
        <v>8245</v>
      </c>
      <c r="J3833">
        <v>1415222545</v>
      </c>
      <c r="K3833" s="10">
        <v>1413404545</v>
      </c>
      <c r="L3833" s="15">
        <f t="shared" si="296"/>
        <v>41927.848900462966</v>
      </c>
      <c r="M3833" t="b">
        <v>0</v>
      </c>
      <c r="N3833">
        <v>9</v>
      </c>
      <c r="O3833" t="b">
        <v>1</v>
      </c>
      <c r="P3833" t="s">
        <v>8269</v>
      </c>
      <c r="Q3833" t="str">
        <f t="shared" si="297"/>
        <v>theater</v>
      </c>
      <c r="R3833" t="str">
        <f t="shared" si="298"/>
        <v>plays</v>
      </c>
      <c r="S3833">
        <f t="shared" si="299"/>
        <v>2014</v>
      </c>
    </row>
    <row r="3834" spans="1:19" ht="46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s="17">
        <f t="shared" si="295"/>
        <v>1.0466666666666666</v>
      </c>
      <c r="G3834" t="s">
        <v>8218</v>
      </c>
      <c r="H3834" t="s">
        <v>8223</v>
      </c>
      <c r="I3834" t="s">
        <v>8245</v>
      </c>
      <c r="J3834">
        <v>1455936335</v>
      </c>
      <c r="K3834" s="10">
        <v>1452048335</v>
      </c>
      <c r="L3834" s="15">
        <f t="shared" si="296"/>
        <v>42375.114988425921</v>
      </c>
      <c r="M3834" t="b">
        <v>0</v>
      </c>
      <c r="N3834">
        <v>9</v>
      </c>
      <c r="O3834" t="b">
        <v>1</v>
      </c>
      <c r="P3834" t="s">
        <v>8269</v>
      </c>
      <c r="Q3834" t="str">
        <f t="shared" si="297"/>
        <v>theater</v>
      </c>
      <c r="R3834" t="str">
        <f t="shared" si="298"/>
        <v>plays</v>
      </c>
      <c r="S3834">
        <f t="shared" si="299"/>
        <v>2016</v>
      </c>
    </row>
    <row r="3835" spans="1:19" ht="46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s="17">
        <f t="shared" si="295"/>
        <v>1.1666666666666667</v>
      </c>
      <c r="G3835" t="s">
        <v>8218</v>
      </c>
      <c r="H3835" t="s">
        <v>8228</v>
      </c>
      <c r="I3835" t="s">
        <v>8250</v>
      </c>
      <c r="J3835">
        <v>1417460940</v>
      </c>
      <c r="K3835" s="10">
        <v>1416516972</v>
      </c>
      <c r="L3835" s="15">
        <f t="shared" si="296"/>
        <v>41963.872361111113</v>
      </c>
      <c r="M3835" t="b">
        <v>0</v>
      </c>
      <c r="N3835">
        <v>20</v>
      </c>
      <c r="O3835" t="b">
        <v>1</v>
      </c>
      <c r="P3835" t="s">
        <v>8269</v>
      </c>
      <c r="Q3835" t="str">
        <f t="shared" si="297"/>
        <v>theater</v>
      </c>
      <c r="R3835" t="str">
        <f t="shared" si="298"/>
        <v>plays</v>
      </c>
      <c r="S3835">
        <f t="shared" si="299"/>
        <v>2014</v>
      </c>
    </row>
    <row r="3836" spans="1:19" ht="46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s="17">
        <f t="shared" si="295"/>
        <v>1.0903333333333334</v>
      </c>
      <c r="G3836" t="s">
        <v>8218</v>
      </c>
      <c r="H3836" t="s">
        <v>8224</v>
      </c>
      <c r="I3836" t="s">
        <v>8246</v>
      </c>
      <c r="J3836">
        <v>1434624067</v>
      </c>
      <c r="K3836" s="10">
        <v>1432032067</v>
      </c>
      <c r="L3836" s="15">
        <f t="shared" si="296"/>
        <v>42143.445219907408</v>
      </c>
      <c r="M3836" t="b">
        <v>0</v>
      </c>
      <c r="N3836">
        <v>57</v>
      </c>
      <c r="O3836" t="b">
        <v>1</v>
      </c>
      <c r="P3836" t="s">
        <v>8269</v>
      </c>
      <c r="Q3836" t="str">
        <f t="shared" si="297"/>
        <v>theater</v>
      </c>
      <c r="R3836" t="str">
        <f t="shared" si="298"/>
        <v>plays</v>
      </c>
      <c r="S3836">
        <f t="shared" si="299"/>
        <v>2015</v>
      </c>
    </row>
    <row r="3837" spans="1:19" ht="46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s="17">
        <f t="shared" si="295"/>
        <v>1.6</v>
      </c>
      <c r="G3837" t="s">
        <v>8218</v>
      </c>
      <c r="H3837" t="s">
        <v>8224</v>
      </c>
      <c r="I3837" t="s">
        <v>8246</v>
      </c>
      <c r="J3837">
        <v>1461278208</v>
      </c>
      <c r="K3837" s="10">
        <v>1459463808</v>
      </c>
      <c r="L3837" s="15">
        <f t="shared" si="296"/>
        <v>42460.94222222222</v>
      </c>
      <c r="M3837" t="b">
        <v>0</v>
      </c>
      <c r="N3837">
        <v>8</v>
      </c>
      <c r="O3837" t="b">
        <v>1</v>
      </c>
      <c r="P3837" t="s">
        <v>8269</v>
      </c>
      <c r="Q3837" t="str">
        <f t="shared" si="297"/>
        <v>theater</v>
      </c>
      <c r="R3837" t="str">
        <f t="shared" si="298"/>
        <v>plays</v>
      </c>
      <c r="S3837">
        <f t="shared" si="299"/>
        <v>2016</v>
      </c>
    </row>
    <row r="3838" spans="1:19" ht="3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s="17">
        <f t="shared" si="295"/>
        <v>1.125</v>
      </c>
      <c r="G3838" t="s">
        <v>8218</v>
      </c>
      <c r="H3838" t="s">
        <v>8223</v>
      </c>
      <c r="I3838" t="s">
        <v>8245</v>
      </c>
      <c r="J3838">
        <v>1470197340</v>
      </c>
      <c r="K3838" s="10">
        <v>1467497652</v>
      </c>
      <c r="L3838" s="15">
        <f t="shared" si="296"/>
        <v>42553.926527777774</v>
      </c>
      <c r="M3838" t="b">
        <v>0</v>
      </c>
      <c r="N3838">
        <v>14</v>
      </c>
      <c r="O3838" t="b">
        <v>1</v>
      </c>
      <c r="P3838" t="s">
        <v>8269</v>
      </c>
      <c r="Q3838" t="str">
        <f t="shared" si="297"/>
        <v>theater</v>
      </c>
      <c r="R3838" t="str">
        <f t="shared" si="298"/>
        <v>plays</v>
      </c>
      <c r="S3838">
        <f t="shared" si="299"/>
        <v>2016</v>
      </c>
    </row>
    <row r="3839" spans="1:19" ht="3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s="17">
        <f t="shared" si="295"/>
        <v>1.0209999999999999</v>
      </c>
      <c r="G3839" t="s">
        <v>8218</v>
      </c>
      <c r="H3839" t="s">
        <v>8224</v>
      </c>
      <c r="I3839" t="s">
        <v>8246</v>
      </c>
      <c r="J3839">
        <v>1435947758</v>
      </c>
      <c r="K3839" s="10">
        <v>1432837358</v>
      </c>
      <c r="L3839" s="15">
        <f t="shared" si="296"/>
        <v>42152.765717592592</v>
      </c>
      <c r="M3839" t="b">
        <v>0</v>
      </c>
      <c r="N3839">
        <v>17</v>
      </c>
      <c r="O3839" t="b">
        <v>1</v>
      </c>
      <c r="P3839" t="s">
        <v>8269</v>
      </c>
      <c r="Q3839" t="str">
        <f t="shared" si="297"/>
        <v>theater</v>
      </c>
      <c r="R3839" t="str">
        <f t="shared" si="298"/>
        <v>plays</v>
      </c>
      <c r="S3839">
        <f t="shared" si="299"/>
        <v>2015</v>
      </c>
    </row>
    <row r="3840" spans="1:19" ht="46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s="17">
        <f t="shared" si="295"/>
        <v>1.00824</v>
      </c>
      <c r="G3840" t="s">
        <v>8218</v>
      </c>
      <c r="H3840" t="s">
        <v>8234</v>
      </c>
      <c r="I3840" t="s">
        <v>8254</v>
      </c>
      <c r="J3840">
        <v>1432314209</v>
      </c>
      <c r="K3840" s="10">
        <v>1429722209</v>
      </c>
      <c r="L3840" s="15">
        <f t="shared" si="296"/>
        <v>42116.710752314815</v>
      </c>
      <c r="M3840" t="b">
        <v>0</v>
      </c>
      <c r="N3840">
        <v>100</v>
      </c>
      <c r="O3840" t="b">
        <v>1</v>
      </c>
      <c r="P3840" t="s">
        <v>8269</v>
      </c>
      <c r="Q3840" t="str">
        <f t="shared" si="297"/>
        <v>theater</v>
      </c>
      <c r="R3840" t="str">
        <f t="shared" si="298"/>
        <v>plays</v>
      </c>
      <c r="S3840">
        <f t="shared" si="299"/>
        <v>2015</v>
      </c>
    </row>
    <row r="3841" spans="1:19" ht="46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s="17">
        <f t="shared" si="295"/>
        <v>1.0125</v>
      </c>
      <c r="G3841" t="s">
        <v>8218</v>
      </c>
      <c r="H3841" t="s">
        <v>8223</v>
      </c>
      <c r="I3841" t="s">
        <v>8245</v>
      </c>
      <c r="J3841">
        <v>1438226724</v>
      </c>
      <c r="K3841" s="10">
        <v>1433042724</v>
      </c>
      <c r="L3841" s="15">
        <f t="shared" si="296"/>
        <v>42155.142638888894</v>
      </c>
      <c r="M3841" t="b">
        <v>0</v>
      </c>
      <c r="N3841">
        <v>32</v>
      </c>
      <c r="O3841" t="b">
        <v>1</v>
      </c>
      <c r="P3841" t="s">
        <v>8269</v>
      </c>
      <c r="Q3841" t="str">
        <f t="shared" si="297"/>
        <v>theater</v>
      </c>
      <c r="R3841" t="str">
        <f t="shared" si="298"/>
        <v>plays</v>
      </c>
      <c r="S3841">
        <f t="shared" si="299"/>
        <v>2015</v>
      </c>
    </row>
    <row r="3842" spans="1:19" ht="46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s="17">
        <f t="shared" si="295"/>
        <v>65</v>
      </c>
      <c r="G3842" t="s">
        <v>8218</v>
      </c>
      <c r="H3842" t="s">
        <v>8224</v>
      </c>
      <c r="I3842" t="s">
        <v>8246</v>
      </c>
      <c r="J3842">
        <v>1459180229</v>
      </c>
      <c r="K3842" s="10">
        <v>1457023829</v>
      </c>
      <c r="L3842" s="15">
        <f t="shared" si="296"/>
        <v>42432.701724537037</v>
      </c>
      <c r="M3842" t="b">
        <v>0</v>
      </c>
      <c r="N3842">
        <v>3</v>
      </c>
      <c r="O3842" t="b">
        <v>1</v>
      </c>
      <c r="P3842" t="s">
        <v>8269</v>
      </c>
      <c r="Q3842" t="str">
        <f t="shared" si="297"/>
        <v>theater</v>
      </c>
      <c r="R3842" t="str">
        <f t="shared" si="298"/>
        <v>plays</v>
      </c>
      <c r="S3842">
        <f t="shared" si="299"/>
        <v>2016</v>
      </c>
    </row>
    <row r="3843" spans="1:19" ht="46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s="17">
        <f t="shared" ref="F3843:F3906" si="300">E3843/D3843</f>
        <v>8.72E-2</v>
      </c>
      <c r="G3843" t="s">
        <v>8220</v>
      </c>
      <c r="H3843" t="s">
        <v>8223</v>
      </c>
      <c r="I3843" t="s">
        <v>8245</v>
      </c>
      <c r="J3843">
        <v>1405882287</v>
      </c>
      <c r="K3843" s="10">
        <v>1400698287</v>
      </c>
      <c r="L3843" s="15">
        <f t="shared" ref="L3843:L3906" si="301">(K3843/86400)+ DATE(1970,1,1)</f>
        <v>41780.785729166666</v>
      </c>
      <c r="M3843" t="b">
        <v>1</v>
      </c>
      <c r="N3843">
        <v>34</v>
      </c>
      <c r="O3843" t="b">
        <v>0</v>
      </c>
      <c r="P3843" t="s">
        <v>8269</v>
      </c>
      <c r="Q3843" t="str">
        <f t="shared" ref="Q3843:Q3906" si="302">LEFT(P3843, SEARCH("/",P3843)-1)</f>
        <v>theater</v>
      </c>
      <c r="R3843" t="str">
        <f t="shared" ref="R3843:R3906" si="303">RIGHT(P3843,LEN(P3843)-FIND("/",P3843))</f>
        <v>plays</v>
      </c>
      <c r="S3843">
        <f t="shared" ref="S3843:S3906" si="304">YEAR(L3843)</f>
        <v>2014</v>
      </c>
    </row>
    <row r="3844" spans="1:19" ht="46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s="17">
        <f t="shared" si="300"/>
        <v>0.21940000000000001</v>
      </c>
      <c r="G3844" t="s">
        <v>8220</v>
      </c>
      <c r="H3844" t="s">
        <v>8224</v>
      </c>
      <c r="I3844" t="s">
        <v>8246</v>
      </c>
      <c r="J3844">
        <v>1399809052</v>
      </c>
      <c r="K3844" s="10">
        <v>1397217052</v>
      </c>
      <c r="L3844" s="15">
        <f t="shared" si="301"/>
        <v>41740.493657407409</v>
      </c>
      <c r="M3844" t="b">
        <v>1</v>
      </c>
      <c r="N3844">
        <v>23</v>
      </c>
      <c r="O3844" t="b">
        <v>0</v>
      </c>
      <c r="P3844" t="s">
        <v>8269</v>
      </c>
      <c r="Q3844" t="str">
        <f t="shared" si="302"/>
        <v>theater</v>
      </c>
      <c r="R3844" t="str">
        <f t="shared" si="303"/>
        <v>plays</v>
      </c>
      <c r="S3844">
        <f t="shared" si="304"/>
        <v>2014</v>
      </c>
    </row>
    <row r="3845" spans="1:19" ht="46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s="17">
        <f t="shared" si="300"/>
        <v>0.21299999999999999</v>
      </c>
      <c r="G3845" t="s">
        <v>8220</v>
      </c>
      <c r="H3845" t="s">
        <v>8223</v>
      </c>
      <c r="I3845" t="s">
        <v>8245</v>
      </c>
      <c r="J3845">
        <v>1401587064</v>
      </c>
      <c r="K3845" s="10">
        <v>1399427064</v>
      </c>
      <c r="L3845" s="15">
        <f t="shared" si="301"/>
        <v>41766.072500000002</v>
      </c>
      <c r="M3845" t="b">
        <v>1</v>
      </c>
      <c r="N3845">
        <v>19</v>
      </c>
      <c r="O3845" t="b">
        <v>0</v>
      </c>
      <c r="P3845" t="s">
        <v>8269</v>
      </c>
      <c r="Q3845" t="str">
        <f t="shared" si="302"/>
        <v>theater</v>
      </c>
      <c r="R3845" t="str">
        <f t="shared" si="303"/>
        <v>plays</v>
      </c>
      <c r="S3845">
        <f t="shared" si="304"/>
        <v>2014</v>
      </c>
    </row>
    <row r="3846" spans="1:19" ht="46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s="17">
        <f t="shared" si="300"/>
        <v>0.41489795918367345</v>
      </c>
      <c r="G3846" t="s">
        <v>8220</v>
      </c>
      <c r="H3846" t="s">
        <v>8223</v>
      </c>
      <c r="I3846" t="s">
        <v>8245</v>
      </c>
      <c r="J3846">
        <v>1401778740</v>
      </c>
      <c r="K3846" s="10">
        <v>1399474134</v>
      </c>
      <c r="L3846" s="15">
        <f t="shared" si="301"/>
        <v>41766.617291666669</v>
      </c>
      <c r="M3846" t="b">
        <v>1</v>
      </c>
      <c r="N3846">
        <v>50</v>
      </c>
      <c r="O3846" t="b">
        <v>0</v>
      </c>
      <c r="P3846" t="s">
        <v>8269</v>
      </c>
      <c r="Q3846" t="str">
        <f t="shared" si="302"/>
        <v>theater</v>
      </c>
      <c r="R3846" t="str">
        <f t="shared" si="303"/>
        <v>plays</v>
      </c>
      <c r="S3846">
        <f t="shared" si="304"/>
        <v>2014</v>
      </c>
    </row>
    <row r="3847" spans="1:19" ht="6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s="17">
        <f t="shared" si="300"/>
        <v>2.1049999999999999E-2</v>
      </c>
      <c r="G3847" t="s">
        <v>8220</v>
      </c>
      <c r="H3847" t="s">
        <v>8223</v>
      </c>
      <c r="I3847" t="s">
        <v>8245</v>
      </c>
      <c r="J3847">
        <v>1443711774</v>
      </c>
      <c r="K3847" s="10">
        <v>1441119774</v>
      </c>
      <c r="L3847" s="15">
        <f t="shared" si="301"/>
        <v>42248.627013888894</v>
      </c>
      <c r="M3847" t="b">
        <v>1</v>
      </c>
      <c r="N3847">
        <v>12</v>
      </c>
      <c r="O3847" t="b">
        <v>0</v>
      </c>
      <c r="P3847" t="s">
        <v>8269</v>
      </c>
      <c r="Q3847" t="str">
        <f t="shared" si="302"/>
        <v>theater</v>
      </c>
      <c r="R3847" t="str">
        <f t="shared" si="303"/>
        <v>plays</v>
      </c>
      <c r="S3847">
        <f t="shared" si="304"/>
        <v>2015</v>
      </c>
    </row>
    <row r="3848" spans="1:19" ht="46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s="17">
        <f t="shared" si="300"/>
        <v>2.7E-2</v>
      </c>
      <c r="G3848" t="s">
        <v>8220</v>
      </c>
      <c r="H3848" t="s">
        <v>8223</v>
      </c>
      <c r="I3848" t="s">
        <v>8245</v>
      </c>
      <c r="J3848">
        <v>1412405940</v>
      </c>
      <c r="K3848" s="10">
        <v>1409721542</v>
      </c>
      <c r="L3848" s="15">
        <f t="shared" si="301"/>
        <v>41885.221550925926</v>
      </c>
      <c r="M3848" t="b">
        <v>1</v>
      </c>
      <c r="N3848">
        <v>8</v>
      </c>
      <c r="O3848" t="b">
        <v>0</v>
      </c>
      <c r="P3848" t="s">
        <v>8269</v>
      </c>
      <c r="Q3848" t="str">
        <f t="shared" si="302"/>
        <v>theater</v>
      </c>
      <c r="R3848" t="str">
        <f t="shared" si="303"/>
        <v>plays</v>
      </c>
      <c r="S3848">
        <f t="shared" si="304"/>
        <v>2014</v>
      </c>
    </row>
    <row r="3849" spans="1:19" ht="46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s="17">
        <f t="shared" si="300"/>
        <v>0.16161904761904761</v>
      </c>
      <c r="G3849" t="s">
        <v>8220</v>
      </c>
      <c r="H3849" t="s">
        <v>8223</v>
      </c>
      <c r="I3849" t="s">
        <v>8245</v>
      </c>
      <c r="J3849">
        <v>1437283391</v>
      </c>
      <c r="K3849" s="10">
        <v>1433395391</v>
      </c>
      <c r="L3849" s="15">
        <f t="shared" si="301"/>
        <v>42159.224432870367</v>
      </c>
      <c r="M3849" t="b">
        <v>1</v>
      </c>
      <c r="N3849">
        <v>9</v>
      </c>
      <c r="O3849" t="b">
        <v>0</v>
      </c>
      <c r="P3849" t="s">
        <v>8269</v>
      </c>
      <c r="Q3849" t="str">
        <f t="shared" si="302"/>
        <v>theater</v>
      </c>
      <c r="R3849" t="str">
        <f t="shared" si="303"/>
        <v>plays</v>
      </c>
      <c r="S3849">
        <f t="shared" si="304"/>
        <v>2015</v>
      </c>
    </row>
    <row r="3850" spans="1:19" ht="46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s="17">
        <f t="shared" si="300"/>
        <v>0.16376923076923078</v>
      </c>
      <c r="G3850" t="s">
        <v>8220</v>
      </c>
      <c r="H3850" t="s">
        <v>8223</v>
      </c>
      <c r="I3850" t="s">
        <v>8245</v>
      </c>
      <c r="J3850">
        <v>1445196989</v>
      </c>
      <c r="K3850" s="10">
        <v>1442604989</v>
      </c>
      <c r="L3850" s="15">
        <f t="shared" si="301"/>
        <v>42265.817002314812</v>
      </c>
      <c r="M3850" t="b">
        <v>1</v>
      </c>
      <c r="N3850">
        <v>43</v>
      </c>
      <c r="O3850" t="b">
        <v>0</v>
      </c>
      <c r="P3850" t="s">
        <v>8269</v>
      </c>
      <c r="Q3850" t="str">
        <f t="shared" si="302"/>
        <v>theater</v>
      </c>
      <c r="R3850" t="str">
        <f t="shared" si="303"/>
        <v>plays</v>
      </c>
      <c r="S3850">
        <f t="shared" si="304"/>
        <v>2015</v>
      </c>
    </row>
    <row r="3851" spans="1:19" ht="46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s="17">
        <f t="shared" si="300"/>
        <v>7.0433333333333334E-2</v>
      </c>
      <c r="G3851" t="s">
        <v>8220</v>
      </c>
      <c r="H3851" t="s">
        <v>8235</v>
      </c>
      <c r="I3851" t="s">
        <v>8248</v>
      </c>
      <c r="J3851">
        <v>1434047084</v>
      </c>
      <c r="K3851" s="10">
        <v>1431455084</v>
      </c>
      <c r="L3851" s="15">
        <f t="shared" si="301"/>
        <v>42136.767175925925</v>
      </c>
      <c r="M3851" t="b">
        <v>1</v>
      </c>
      <c r="N3851">
        <v>28</v>
      </c>
      <c r="O3851" t="b">
        <v>0</v>
      </c>
      <c r="P3851" t="s">
        <v>8269</v>
      </c>
      <c r="Q3851" t="str">
        <f t="shared" si="302"/>
        <v>theater</v>
      </c>
      <c r="R3851" t="str">
        <f t="shared" si="303"/>
        <v>plays</v>
      </c>
      <c r="S3851">
        <f t="shared" si="304"/>
        <v>2015</v>
      </c>
    </row>
    <row r="3852" spans="1:19" ht="3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s="17">
        <f t="shared" si="300"/>
        <v>3.7999999999999999E-2</v>
      </c>
      <c r="G3852" t="s">
        <v>8220</v>
      </c>
      <c r="H3852" t="s">
        <v>8223</v>
      </c>
      <c r="I3852" t="s">
        <v>8245</v>
      </c>
      <c r="J3852">
        <v>1420081143</v>
      </c>
      <c r="K3852" s="10">
        <v>1417489143</v>
      </c>
      <c r="L3852" s="15">
        <f t="shared" si="301"/>
        <v>41975.124340277776</v>
      </c>
      <c r="M3852" t="b">
        <v>1</v>
      </c>
      <c r="N3852">
        <v>4</v>
      </c>
      <c r="O3852" t="b">
        <v>0</v>
      </c>
      <c r="P3852" t="s">
        <v>8269</v>
      </c>
      <c r="Q3852" t="str">
        <f t="shared" si="302"/>
        <v>theater</v>
      </c>
      <c r="R3852" t="str">
        <f t="shared" si="303"/>
        <v>plays</v>
      </c>
      <c r="S3852">
        <f t="shared" si="304"/>
        <v>2014</v>
      </c>
    </row>
    <row r="3853" spans="1:19" ht="46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s="17">
        <f t="shared" si="300"/>
        <v>0.34079999999999999</v>
      </c>
      <c r="G3853" t="s">
        <v>8220</v>
      </c>
      <c r="H3853" t="s">
        <v>8224</v>
      </c>
      <c r="I3853" t="s">
        <v>8246</v>
      </c>
      <c r="J3853">
        <v>1437129179</v>
      </c>
      <c r="K3853" s="10">
        <v>1434537179</v>
      </c>
      <c r="L3853" s="15">
        <f t="shared" si="301"/>
        <v>42172.439571759256</v>
      </c>
      <c r="M3853" t="b">
        <v>1</v>
      </c>
      <c r="N3853">
        <v>24</v>
      </c>
      <c r="O3853" t="b">
        <v>0</v>
      </c>
      <c r="P3853" t="s">
        <v>8269</v>
      </c>
      <c r="Q3853" t="str">
        <f t="shared" si="302"/>
        <v>theater</v>
      </c>
      <c r="R3853" t="str">
        <f t="shared" si="303"/>
        <v>plays</v>
      </c>
      <c r="S3853">
        <f t="shared" si="304"/>
        <v>2015</v>
      </c>
    </row>
    <row r="3854" spans="1:19" ht="46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s="17">
        <f t="shared" si="300"/>
        <v>2E-3</v>
      </c>
      <c r="G3854" t="s">
        <v>8220</v>
      </c>
      <c r="H3854" t="s">
        <v>8223</v>
      </c>
      <c r="I3854" t="s">
        <v>8245</v>
      </c>
      <c r="J3854">
        <v>1427427276</v>
      </c>
      <c r="K3854" s="10">
        <v>1425270876</v>
      </c>
      <c r="L3854" s="15">
        <f t="shared" si="301"/>
        <v>42065.190694444449</v>
      </c>
      <c r="M3854" t="b">
        <v>0</v>
      </c>
      <c r="N3854">
        <v>2</v>
      </c>
      <c r="O3854" t="b">
        <v>0</v>
      </c>
      <c r="P3854" t="s">
        <v>8269</v>
      </c>
      <c r="Q3854" t="str">
        <f t="shared" si="302"/>
        <v>theater</v>
      </c>
      <c r="R3854" t="str">
        <f t="shared" si="303"/>
        <v>plays</v>
      </c>
      <c r="S3854">
        <f t="shared" si="304"/>
        <v>2015</v>
      </c>
    </row>
    <row r="3855" spans="1:19" ht="3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s="17">
        <f t="shared" si="300"/>
        <v>2.5999999999999998E-4</v>
      </c>
      <c r="G3855" t="s">
        <v>8220</v>
      </c>
      <c r="H3855" t="s">
        <v>8223</v>
      </c>
      <c r="I3855" t="s">
        <v>8245</v>
      </c>
      <c r="J3855">
        <v>1409602178</v>
      </c>
      <c r="K3855" s="10">
        <v>1406578178</v>
      </c>
      <c r="L3855" s="15">
        <f t="shared" si="301"/>
        <v>41848.84002314815</v>
      </c>
      <c r="M3855" t="b">
        <v>0</v>
      </c>
      <c r="N3855">
        <v>2</v>
      </c>
      <c r="O3855" t="b">
        <v>0</v>
      </c>
      <c r="P3855" t="s">
        <v>8269</v>
      </c>
      <c r="Q3855" t="str">
        <f t="shared" si="302"/>
        <v>theater</v>
      </c>
      <c r="R3855" t="str">
        <f t="shared" si="303"/>
        <v>plays</v>
      </c>
      <c r="S3855">
        <f t="shared" si="304"/>
        <v>2014</v>
      </c>
    </row>
    <row r="3856" spans="1:19" ht="3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s="17">
        <f t="shared" si="300"/>
        <v>0.16254545454545455</v>
      </c>
      <c r="G3856" t="s">
        <v>8220</v>
      </c>
      <c r="H3856" t="s">
        <v>8223</v>
      </c>
      <c r="I3856" t="s">
        <v>8245</v>
      </c>
      <c r="J3856">
        <v>1431206058</v>
      </c>
      <c r="K3856" s="10">
        <v>1428614058</v>
      </c>
      <c r="L3856" s="15">
        <f t="shared" si="301"/>
        <v>42103.884930555556</v>
      </c>
      <c r="M3856" t="b">
        <v>0</v>
      </c>
      <c r="N3856">
        <v>20</v>
      </c>
      <c r="O3856" t="b">
        <v>0</v>
      </c>
      <c r="P3856" t="s">
        <v>8269</v>
      </c>
      <c r="Q3856" t="str">
        <f t="shared" si="302"/>
        <v>theater</v>
      </c>
      <c r="R3856" t="str">
        <f t="shared" si="303"/>
        <v>plays</v>
      </c>
      <c r="S3856">
        <f t="shared" si="304"/>
        <v>2015</v>
      </c>
    </row>
    <row r="3857" spans="1:19" ht="46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s="17">
        <f t="shared" si="300"/>
        <v>2.5000000000000001E-2</v>
      </c>
      <c r="G3857" t="s">
        <v>8220</v>
      </c>
      <c r="H3857" t="s">
        <v>8223</v>
      </c>
      <c r="I3857" t="s">
        <v>8245</v>
      </c>
      <c r="J3857">
        <v>1427408271</v>
      </c>
      <c r="K3857" s="10">
        <v>1424819871</v>
      </c>
      <c r="L3857" s="15">
        <f t="shared" si="301"/>
        <v>42059.970729166671</v>
      </c>
      <c r="M3857" t="b">
        <v>0</v>
      </c>
      <c r="N3857">
        <v>1</v>
      </c>
      <c r="O3857" t="b">
        <v>0</v>
      </c>
      <c r="P3857" t="s">
        <v>8269</v>
      </c>
      <c r="Q3857" t="str">
        <f t="shared" si="302"/>
        <v>theater</v>
      </c>
      <c r="R3857" t="str">
        <f t="shared" si="303"/>
        <v>plays</v>
      </c>
      <c r="S3857">
        <f t="shared" si="304"/>
        <v>2015</v>
      </c>
    </row>
    <row r="3858" spans="1:19" ht="46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s="17">
        <f t="shared" si="300"/>
        <v>2.0000000000000001E-4</v>
      </c>
      <c r="G3858" t="s">
        <v>8220</v>
      </c>
      <c r="H3858" t="s">
        <v>8223</v>
      </c>
      <c r="I3858" t="s">
        <v>8245</v>
      </c>
      <c r="J3858">
        <v>1425833403</v>
      </c>
      <c r="K3858" s="10">
        <v>1423245003</v>
      </c>
      <c r="L3858" s="15">
        <f t="shared" si="301"/>
        <v>42041.743090277778</v>
      </c>
      <c r="M3858" t="b">
        <v>0</v>
      </c>
      <c r="N3858">
        <v>1</v>
      </c>
      <c r="O3858" t="b">
        <v>0</v>
      </c>
      <c r="P3858" t="s">
        <v>8269</v>
      </c>
      <c r="Q3858" t="str">
        <f t="shared" si="302"/>
        <v>theater</v>
      </c>
      <c r="R3858" t="str">
        <f t="shared" si="303"/>
        <v>plays</v>
      </c>
      <c r="S3858">
        <f t="shared" si="304"/>
        <v>2015</v>
      </c>
    </row>
    <row r="3859" spans="1:19" ht="46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s="17">
        <f t="shared" si="300"/>
        <v>5.1999999999999998E-2</v>
      </c>
      <c r="G3859" t="s">
        <v>8220</v>
      </c>
      <c r="H3859" t="s">
        <v>8223</v>
      </c>
      <c r="I3859" t="s">
        <v>8245</v>
      </c>
      <c r="J3859">
        <v>1406913120</v>
      </c>
      <c r="K3859" s="10">
        <v>1404927690</v>
      </c>
      <c r="L3859" s="15">
        <f t="shared" si="301"/>
        <v>41829.73715277778</v>
      </c>
      <c r="M3859" t="b">
        <v>0</v>
      </c>
      <c r="N3859">
        <v>4</v>
      </c>
      <c r="O3859" t="b">
        <v>0</v>
      </c>
      <c r="P3859" t="s">
        <v>8269</v>
      </c>
      <c r="Q3859" t="str">
        <f t="shared" si="302"/>
        <v>theater</v>
      </c>
      <c r="R3859" t="str">
        <f t="shared" si="303"/>
        <v>plays</v>
      </c>
      <c r="S3859">
        <f t="shared" si="304"/>
        <v>2014</v>
      </c>
    </row>
    <row r="3860" spans="1:19" ht="46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s="17">
        <f t="shared" si="300"/>
        <v>0.02</v>
      </c>
      <c r="G3860" t="s">
        <v>8220</v>
      </c>
      <c r="H3860" t="s">
        <v>8224</v>
      </c>
      <c r="I3860" t="s">
        <v>8246</v>
      </c>
      <c r="J3860">
        <v>1432328400</v>
      </c>
      <c r="K3860" s="10">
        <v>1430734844</v>
      </c>
      <c r="L3860" s="15">
        <f t="shared" si="301"/>
        <v>42128.431064814809</v>
      </c>
      <c r="M3860" t="b">
        <v>0</v>
      </c>
      <c r="N3860">
        <v>1</v>
      </c>
      <c r="O3860" t="b">
        <v>0</v>
      </c>
      <c r="P3860" t="s">
        <v>8269</v>
      </c>
      <c r="Q3860" t="str">
        <f t="shared" si="302"/>
        <v>theater</v>
      </c>
      <c r="R3860" t="str">
        <f t="shared" si="303"/>
        <v>plays</v>
      </c>
      <c r="S3860">
        <f t="shared" si="304"/>
        <v>2015</v>
      </c>
    </row>
    <row r="3861" spans="1:19" ht="46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s="17">
        <f t="shared" si="300"/>
        <v>4.0000000000000002E-4</v>
      </c>
      <c r="G3861" t="s">
        <v>8220</v>
      </c>
      <c r="H3861" t="s">
        <v>8223</v>
      </c>
      <c r="I3861" t="s">
        <v>8245</v>
      </c>
      <c r="J3861">
        <v>1403730000</v>
      </c>
      <c r="K3861" s="10">
        <v>1401485207</v>
      </c>
      <c r="L3861" s="15">
        <f t="shared" si="301"/>
        <v>41789.893599537041</v>
      </c>
      <c r="M3861" t="b">
        <v>0</v>
      </c>
      <c r="N3861">
        <v>1</v>
      </c>
      <c r="O3861" t="b">
        <v>0</v>
      </c>
      <c r="P3861" t="s">
        <v>8269</v>
      </c>
      <c r="Q3861" t="str">
        <f t="shared" si="302"/>
        <v>theater</v>
      </c>
      <c r="R3861" t="str">
        <f t="shared" si="303"/>
        <v>plays</v>
      </c>
      <c r="S3861">
        <f t="shared" si="304"/>
        <v>2014</v>
      </c>
    </row>
    <row r="3862" spans="1:19" ht="46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s="17">
        <f t="shared" si="300"/>
        <v>0.17666666666666667</v>
      </c>
      <c r="G3862" t="s">
        <v>8220</v>
      </c>
      <c r="H3862" t="s">
        <v>8223</v>
      </c>
      <c r="I3862" t="s">
        <v>8245</v>
      </c>
      <c r="J3862">
        <v>1407858710</v>
      </c>
      <c r="K3862" s="10">
        <v>1405266710</v>
      </c>
      <c r="L3862" s="15">
        <f t="shared" si="301"/>
        <v>41833.660995370374</v>
      </c>
      <c r="M3862" t="b">
        <v>0</v>
      </c>
      <c r="N3862">
        <v>13</v>
      </c>
      <c r="O3862" t="b">
        <v>0</v>
      </c>
      <c r="P3862" t="s">
        <v>8269</v>
      </c>
      <c r="Q3862" t="str">
        <f t="shared" si="302"/>
        <v>theater</v>
      </c>
      <c r="R3862" t="str">
        <f t="shared" si="303"/>
        <v>plays</v>
      </c>
      <c r="S3862">
        <f t="shared" si="304"/>
        <v>2014</v>
      </c>
    </row>
    <row r="3863" spans="1:19" ht="16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s="17">
        <f t="shared" si="300"/>
        <v>0.05</v>
      </c>
      <c r="G3863" t="s">
        <v>8220</v>
      </c>
      <c r="H3863" t="s">
        <v>8223</v>
      </c>
      <c r="I3863" t="s">
        <v>8245</v>
      </c>
      <c r="J3863">
        <v>1415828820</v>
      </c>
      <c r="K3863" s="10">
        <v>1412258977</v>
      </c>
      <c r="L3863" s="15">
        <f t="shared" si="301"/>
        <v>41914.590011574073</v>
      </c>
      <c r="M3863" t="b">
        <v>0</v>
      </c>
      <c r="N3863">
        <v>1</v>
      </c>
      <c r="O3863" t="b">
        <v>0</v>
      </c>
      <c r="P3863" t="s">
        <v>8269</v>
      </c>
      <c r="Q3863" t="str">
        <f t="shared" si="302"/>
        <v>theater</v>
      </c>
      <c r="R3863" t="str">
        <f t="shared" si="303"/>
        <v>plays</v>
      </c>
      <c r="S3863">
        <f t="shared" si="304"/>
        <v>2014</v>
      </c>
    </row>
    <row r="3864" spans="1:19" ht="3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s="17">
        <f t="shared" si="300"/>
        <v>1.3333333333333334E-4</v>
      </c>
      <c r="G3864" t="s">
        <v>8220</v>
      </c>
      <c r="H3864" t="s">
        <v>8223</v>
      </c>
      <c r="I3864" t="s">
        <v>8245</v>
      </c>
      <c r="J3864">
        <v>1473699540</v>
      </c>
      <c r="K3864" s="10">
        <v>1472451356</v>
      </c>
      <c r="L3864" s="15">
        <f t="shared" si="301"/>
        <v>42611.261064814811</v>
      </c>
      <c r="M3864" t="b">
        <v>0</v>
      </c>
      <c r="N3864">
        <v>1</v>
      </c>
      <c r="O3864" t="b">
        <v>0</v>
      </c>
      <c r="P3864" t="s">
        <v>8269</v>
      </c>
      <c r="Q3864" t="str">
        <f t="shared" si="302"/>
        <v>theater</v>
      </c>
      <c r="R3864" t="str">
        <f t="shared" si="303"/>
        <v>plays</v>
      </c>
      <c r="S3864">
        <f t="shared" si="304"/>
        <v>2016</v>
      </c>
    </row>
    <row r="3865" spans="1:19" ht="46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s="17">
        <f t="shared" si="300"/>
        <v>0</v>
      </c>
      <c r="G3865" t="s">
        <v>8220</v>
      </c>
      <c r="H3865" t="s">
        <v>8223</v>
      </c>
      <c r="I3865" t="s">
        <v>8245</v>
      </c>
      <c r="J3865">
        <v>1446739905</v>
      </c>
      <c r="K3865" s="10">
        <v>1441552305</v>
      </c>
      <c r="L3865" s="15">
        <f t="shared" si="301"/>
        <v>42253.633159722223</v>
      </c>
      <c r="M3865" t="b">
        <v>0</v>
      </c>
      <c r="N3865">
        <v>0</v>
      </c>
      <c r="O3865" t="b">
        <v>0</v>
      </c>
      <c r="P3865" t="s">
        <v>8269</v>
      </c>
      <c r="Q3865" t="str">
        <f t="shared" si="302"/>
        <v>theater</v>
      </c>
      <c r="R3865" t="str">
        <f t="shared" si="303"/>
        <v>plays</v>
      </c>
      <c r="S3865">
        <f t="shared" si="304"/>
        <v>2015</v>
      </c>
    </row>
    <row r="3866" spans="1:19" ht="46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s="17">
        <f t="shared" si="300"/>
        <v>1.2E-2</v>
      </c>
      <c r="G3866" t="s">
        <v>8220</v>
      </c>
      <c r="H3866" t="s">
        <v>8223</v>
      </c>
      <c r="I3866" t="s">
        <v>8245</v>
      </c>
      <c r="J3866">
        <v>1447799054</v>
      </c>
      <c r="K3866" s="10">
        <v>1445203454</v>
      </c>
      <c r="L3866" s="15">
        <f t="shared" si="301"/>
        <v>42295.891828703709</v>
      </c>
      <c r="M3866" t="b">
        <v>0</v>
      </c>
      <c r="N3866">
        <v>3</v>
      </c>
      <c r="O3866" t="b">
        <v>0</v>
      </c>
      <c r="P3866" t="s">
        <v>8269</v>
      </c>
      <c r="Q3866" t="str">
        <f t="shared" si="302"/>
        <v>theater</v>
      </c>
      <c r="R3866" t="str">
        <f t="shared" si="303"/>
        <v>plays</v>
      </c>
      <c r="S3866">
        <f t="shared" si="304"/>
        <v>2015</v>
      </c>
    </row>
    <row r="3867" spans="1:19" ht="46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s="17">
        <f t="shared" si="300"/>
        <v>0.26937422295897223</v>
      </c>
      <c r="G3867" t="s">
        <v>8220</v>
      </c>
      <c r="H3867" t="s">
        <v>8228</v>
      </c>
      <c r="I3867" t="s">
        <v>8250</v>
      </c>
      <c r="J3867">
        <v>1409376600</v>
      </c>
      <c r="K3867" s="10">
        <v>1405957098</v>
      </c>
      <c r="L3867" s="15">
        <f t="shared" si="301"/>
        <v>41841.651597222226</v>
      </c>
      <c r="M3867" t="b">
        <v>0</v>
      </c>
      <c r="N3867">
        <v>14</v>
      </c>
      <c r="O3867" t="b">
        <v>0</v>
      </c>
      <c r="P3867" t="s">
        <v>8269</v>
      </c>
      <c r="Q3867" t="str">
        <f t="shared" si="302"/>
        <v>theater</v>
      </c>
      <c r="R3867" t="str">
        <f t="shared" si="303"/>
        <v>plays</v>
      </c>
      <c r="S3867">
        <f t="shared" si="304"/>
        <v>2014</v>
      </c>
    </row>
    <row r="3868" spans="1:19" ht="3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s="17">
        <f t="shared" si="300"/>
        <v>5.4999999999999997E-3</v>
      </c>
      <c r="G3868" t="s">
        <v>8220</v>
      </c>
      <c r="H3868" t="s">
        <v>8223</v>
      </c>
      <c r="I3868" t="s">
        <v>8245</v>
      </c>
      <c r="J3868">
        <v>1458703740</v>
      </c>
      <c r="K3868" s="10">
        <v>1454453021</v>
      </c>
      <c r="L3868" s="15">
        <f t="shared" si="301"/>
        <v>42402.947002314817</v>
      </c>
      <c r="M3868" t="b">
        <v>0</v>
      </c>
      <c r="N3868">
        <v>2</v>
      </c>
      <c r="O3868" t="b">
        <v>0</v>
      </c>
      <c r="P3868" t="s">
        <v>8269</v>
      </c>
      <c r="Q3868" t="str">
        <f t="shared" si="302"/>
        <v>theater</v>
      </c>
      <c r="R3868" t="str">
        <f t="shared" si="303"/>
        <v>plays</v>
      </c>
      <c r="S3868">
        <f t="shared" si="304"/>
        <v>2016</v>
      </c>
    </row>
    <row r="3869" spans="1:19" ht="46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s="17">
        <f t="shared" si="300"/>
        <v>0.1255</v>
      </c>
      <c r="G3869" t="s">
        <v>8220</v>
      </c>
      <c r="H3869" t="s">
        <v>8223</v>
      </c>
      <c r="I3869" t="s">
        <v>8245</v>
      </c>
      <c r="J3869">
        <v>1466278339</v>
      </c>
      <c r="K3869" s="10">
        <v>1463686339</v>
      </c>
      <c r="L3869" s="15">
        <f t="shared" si="301"/>
        <v>42509.814108796301</v>
      </c>
      <c r="M3869" t="b">
        <v>0</v>
      </c>
      <c r="N3869">
        <v>5</v>
      </c>
      <c r="O3869" t="b">
        <v>0</v>
      </c>
      <c r="P3869" t="s">
        <v>8269</v>
      </c>
      <c r="Q3869" t="str">
        <f t="shared" si="302"/>
        <v>theater</v>
      </c>
      <c r="R3869" t="str">
        <f t="shared" si="303"/>
        <v>plays</v>
      </c>
      <c r="S3869">
        <f t="shared" si="304"/>
        <v>2016</v>
      </c>
    </row>
    <row r="3870" spans="1:19" ht="16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s="17">
        <f t="shared" si="300"/>
        <v>2E-3</v>
      </c>
      <c r="G3870" t="s">
        <v>8219</v>
      </c>
      <c r="H3870" t="s">
        <v>8224</v>
      </c>
      <c r="I3870" t="s">
        <v>8246</v>
      </c>
      <c r="J3870">
        <v>1410191405</v>
      </c>
      <c r="K3870" s="10">
        <v>1408031405</v>
      </c>
      <c r="L3870" s="15">
        <f t="shared" si="301"/>
        <v>41865.659780092596</v>
      </c>
      <c r="M3870" t="b">
        <v>0</v>
      </c>
      <c r="N3870">
        <v>1</v>
      </c>
      <c r="O3870" t="b">
        <v>0</v>
      </c>
      <c r="P3870" t="s">
        <v>8303</v>
      </c>
      <c r="Q3870" t="str">
        <f t="shared" si="302"/>
        <v>theater</v>
      </c>
      <c r="R3870" t="str">
        <f t="shared" si="303"/>
        <v>musical</v>
      </c>
      <c r="S3870">
        <f t="shared" si="304"/>
        <v>2014</v>
      </c>
    </row>
    <row r="3871" spans="1:19" ht="3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s="17">
        <f t="shared" si="300"/>
        <v>3.44748684310884E-2</v>
      </c>
      <c r="G3871" t="s">
        <v>8219</v>
      </c>
      <c r="H3871" t="s">
        <v>8223</v>
      </c>
      <c r="I3871" t="s">
        <v>8245</v>
      </c>
      <c r="J3871">
        <v>1426302660</v>
      </c>
      <c r="K3871" s="10">
        <v>1423761792</v>
      </c>
      <c r="L3871" s="15">
        <f t="shared" si="301"/>
        <v>42047.724444444444</v>
      </c>
      <c r="M3871" t="b">
        <v>0</v>
      </c>
      <c r="N3871">
        <v>15</v>
      </c>
      <c r="O3871" t="b">
        <v>0</v>
      </c>
      <c r="P3871" t="s">
        <v>8303</v>
      </c>
      <c r="Q3871" t="str">
        <f t="shared" si="302"/>
        <v>theater</v>
      </c>
      <c r="R3871" t="str">
        <f t="shared" si="303"/>
        <v>musical</v>
      </c>
      <c r="S3871">
        <f t="shared" si="304"/>
        <v>2015</v>
      </c>
    </row>
    <row r="3872" spans="1:19" ht="46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s="17">
        <f t="shared" si="300"/>
        <v>0.15</v>
      </c>
      <c r="G3872" t="s">
        <v>8219</v>
      </c>
      <c r="H3872" t="s">
        <v>8223</v>
      </c>
      <c r="I3872" t="s">
        <v>8245</v>
      </c>
      <c r="J3872">
        <v>1404360478</v>
      </c>
      <c r="K3872" s="10">
        <v>1401768478</v>
      </c>
      <c r="L3872" s="15">
        <f t="shared" si="301"/>
        <v>41793.172199074077</v>
      </c>
      <c r="M3872" t="b">
        <v>0</v>
      </c>
      <c r="N3872">
        <v>10</v>
      </c>
      <c r="O3872" t="b">
        <v>0</v>
      </c>
      <c r="P3872" t="s">
        <v>8303</v>
      </c>
      <c r="Q3872" t="str">
        <f t="shared" si="302"/>
        <v>theater</v>
      </c>
      <c r="R3872" t="str">
        <f t="shared" si="303"/>
        <v>musical</v>
      </c>
      <c r="S3872">
        <f t="shared" si="304"/>
        <v>2014</v>
      </c>
    </row>
    <row r="3873" spans="1:19" ht="3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s="17">
        <f t="shared" si="300"/>
        <v>2.6666666666666668E-2</v>
      </c>
      <c r="G3873" t="s">
        <v>8219</v>
      </c>
      <c r="H3873" t="s">
        <v>8223</v>
      </c>
      <c r="I3873" t="s">
        <v>8245</v>
      </c>
      <c r="J3873">
        <v>1490809450</v>
      </c>
      <c r="K3873" s="10">
        <v>1485629050</v>
      </c>
      <c r="L3873" s="15">
        <f t="shared" si="301"/>
        <v>42763.780671296292</v>
      </c>
      <c r="M3873" t="b">
        <v>0</v>
      </c>
      <c r="N3873">
        <v>3</v>
      </c>
      <c r="O3873" t="b">
        <v>0</v>
      </c>
      <c r="P3873" t="s">
        <v>8303</v>
      </c>
      <c r="Q3873" t="str">
        <f t="shared" si="302"/>
        <v>theater</v>
      </c>
      <c r="R3873" t="str">
        <f t="shared" si="303"/>
        <v>musical</v>
      </c>
      <c r="S3873">
        <f t="shared" si="304"/>
        <v>2017</v>
      </c>
    </row>
    <row r="3874" spans="1:19" ht="46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s="17">
        <f t="shared" si="300"/>
        <v>0</v>
      </c>
      <c r="G3874" t="s">
        <v>8219</v>
      </c>
      <c r="H3874" t="s">
        <v>8223</v>
      </c>
      <c r="I3874" t="s">
        <v>8245</v>
      </c>
      <c r="J3874">
        <v>1439522996</v>
      </c>
      <c r="K3874" s="10">
        <v>1435202996</v>
      </c>
      <c r="L3874" s="15">
        <f t="shared" si="301"/>
        <v>42180.145787037036</v>
      </c>
      <c r="M3874" t="b">
        <v>0</v>
      </c>
      <c r="N3874">
        <v>0</v>
      </c>
      <c r="O3874" t="b">
        <v>0</v>
      </c>
      <c r="P3874" t="s">
        <v>8303</v>
      </c>
      <c r="Q3874" t="str">
        <f t="shared" si="302"/>
        <v>theater</v>
      </c>
      <c r="R3874" t="str">
        <f t="shared" si="303"/>
        <v>musical</v>
      </c>
      <c r="S3874">
        <f t="shared" si="304"/>
        <v>2015</v>
      </c>
    </row>
    <row r="3875" spans="1:19" ht="46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s="17">
        <f t="shared" si="300"/>
        <v>0</v>
      </c>
      <c r="G3875" t="s">
        <v>8219</v>
      </c>
      <c r="H3875" t="s">
        <v>8223</v>
      </c>
      <c r="I3875" t="s">
        <v>8245</v>
      </c>
      <c r="J3875">
        <v>1444322535</v>
      </c>
      <c r="K3875" s="10">
        <v>1441730535</v>
      </c>
      <c r="L3875" s="15">
        <f t="shared" si="301"/>
        <v>42255.696006944447</v>
      </c>
      <c r="M3875" t="b">
        <v>0</v>
      </c>
      <c r="N3875">
        <v>0</v>
      </c>
      <c r="O3875" t="b">
        <v>0</v>
      </c>
      <c r="P3875" t="s">
        <v>8303</v>
      </c>
      <c r="Q3875" t="str">
        <f t="shared" si="302"/>
        <v>theater</v>
      </c>
      <c r="R3875" t="str">
        <f t="shared" si="303"/>
        <v>musical</v>
      </c>
      <c r="S3875">
        <f t="shared" si="304"/>
        <v>2015</v>
      </c>
    </row>
    <row r="3876" spans="1:19" ht="46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s="17">
        <f t="shared" si="300"/>
        <v>0</v>
      </c>
      <c r="G3876" t="s">
        <v>8219</v>
      </c>
      <c r="H3876" t="s">
        <v>8227</v>
      </c>
      <c r="I3876" t="s">
        <v>8249</v>
      </c>
      <c r="J3876">
        <v>1422061200</v>
      </c>
      <c r="K3876" s="10">
        <v>1420244622</v>
      </c>
      <c r="L3876" s="15">
        <f t="shared" si="301"/>
        <v>42007.016458333332</v>
      </c>
      <c r="M3876" t="b">
        <v>0</v>
      </c>
      <c r="N3876">
        <v>0</v>
      </c>
      <c r="O3876" t="b">
        <v>0</v>
      </c>
      <c r="P3876" t="s">
        <v>8303</v>
      </c>
      <c r="Q3876" t="str">
        <f t="shared" si="302"/>
        <v>theater</v>
      </c>
      <c r="R3876" t="str">
        <f t="shared" si="303"/>
        <v>musical</v>
      </c>
      <c r="S3876">
        <f t="shared" si="304"/>
        <v>2015</v>
      </c>
    </row>
    <row r="3877" spans="1:19" ht="46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s="17">
        <f t="shared" si="300"/>
        <v>0</v>
      </c>
      <c r="G3877" t="s">
        <v>8219</v>
      </c>
      <c r="H3877" t="s">
        <v>8231</v>
      </c>
      <c r="I3877" t="s">
        <v>8252</v>
      </c>
      <c r="J3877">
        <v>1472896800</v>
      </c>
      <c r="K3877" s="10">
        <v>1472804365</v>
      </c>
      <c r="L3877" s="15">
        <f t="shared" si="301"/>
        <v>42615.346817129626</v>
      </c>
      <c r="M3877" t="b">
        <v>0</v>
      </c>
      <c r="N3877">
        <v>0</v>
      </c>
      <c r="O3877" t="b">
        <v>0</v>
      </c>
      <c r="P3877" t="s">
        <v>8303</v>
      </c>
      <c r="Q3877" t="str">
        <f t="shared" si="302"/>
        <v>theater</v>
      </c>
      <c r="R3877" t="str">
        <f t="shared" si="303"/>
        <v>musical</v>
      </c>
      <c r="S3877">
        <f t="shared" si="304"/>
        <v>2016</v>
      </c>
    </row>
    <row r="3878" spans="1:19" ht="46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s="17">
        <f t="shared" si="300"/>
        <v>0.52794871794871789</v>
      </c>
      <c r="G3878" t="s">
        <v>8219</v>
      </c>
      <c r="H3878" t="s">
        <v>8224</v>
      </c>
      <c r="I3878" t="s">
        <v>8246</v>
      </c>
      <c r="J3878">
        <v>1454425128</v>
      </c>
      <c r="K3878" s="10">
        <v>1451833128</v>
      </c>
      <c r="L3878" s="15">
        <f t="shared" si="301"/>
        <v>42372.624166666668</v>
      </c>
      <c r="M3878" t="b">
        <v>0</v>
      </c>
      <c r="N3878">
        <v>46</v>
      </c>
      <c r="O3878" t="b">
        <v>0</v>
      </c>
      <c r="P3878" t="s">
        <v>8303</v>
      </c>
      <c r="Q3878" t="str">
        <f t="shared" si="302"/>
        <v>theater</v>
      </c>
      <c r="R3878" t="str">
        <f t="shared" si="303"/>
        <v>musical</v>
      </c>
      <c r="S3878">
        <f t="shared" si="304"/>
        <v>2016</v>
      </c>
    </row>
    <row r="3879" spans="1:19" ht="46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s="17">
        <f t="shared" si="300"/>
        <v>4.9639999999999997E-2</v>
      </c>
      <c r="G3879" t="s">
        <v>8219</v>
      </c>
      <c r="H3879" t="s">
        <v>8223</v>
      </c>
      <c r="I3879" t="s">
        <v>8245</v>
      </c>
      <c r="J3879">
        <v>1481213752</v>
      </c>
      <c r="K3879" s="10">
        <v>1478621752</v>
      </c>
      <c r="L3879" s="15">
        <f t="shared" si="301"/>
        <v>42682.67768518519</v>
      </c>
      <c r="M3879" t="b">
        <v>0</v>
      </c>
      <c r="N3879">
        <v>14</v>
      </c>
      <c r="O3879" t="b">
        <v>0</v>
      </c>
      <c r="P3879" t="s">
        <v>8303</v>
      </c>
      <c r="Q3879" t="str">
        <f t="shared" si="302"/>
        <v>theater</v>
      </c>
      <c r="R3879" t="str">
        <f t="shared" si="303"/>
        <v>musical</v>
      </c>
      <c r="S3879">
        <f t="shared" si="304"/>
        <v>2016</v>
      </c>
    </row>
    <row r="3880" spans="1:19" ht="46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s="17">
        <f t="shared" si="300"/>
        <v>5.5555555555555556E-4</v>
      </c>
      <c r="G3880" t="s">
        <v>8219</v>
      </c>
      <c r="H3880" t="s">
        <v>8223</v>
      </c>
      <c r="I3880" t="s">
        <v>8245</v>
      </c>
      <c r="J3880">
        <v>1435636740</v>
      </c>
      <c r="K3880" s="10">
        <v>1433014746</v>
      </c>
      <c r="L3880" s="15">
        <f t="shared" si="301"/>
        <v>42154.818819444445</v>
      </c>
      <c r="M3880" t="b">
        <v>0</v>
      </c>
      <c r="N3880">
        <v>1</v>
      </c>
      <c r="O3880" t="b">
        <v>0</v>
      </c>
      <c r="P3880" t="s">
        <v>8303</v>
      </c>
      <c r="Q3880" t="str">
        <f t="shared" si="302"/>
        <v>theater</v>
      </c>
      <c r="R3880" t="str">
        <f t="shared" si="303"/>
        <v>musical</v>
      </c>
      <c r="S3880">
        <f t="shared" si="304"/>
        <v>2015</v>
      </c>
    </row>
    <row r="3881" spans="1:19" ht="46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s="17">
        <f t="shared" si="300"/>
        <v>0</v>
      </c>
      <c r="G3881" t="s">
        <v>8219</v>
      </c>
      <c r="H3881" t="s">
        <v>8224</v>
      </c>
      <c r="I3881" t="s">
        <v>8246</v>
      </c>
      <c r="J3881">
        <v>1422218396</v>
      </c>
      <c r="K3881" s="10">
        <v>1419626396</v>
      </c>
      <c r="L3881" s="15">
        <f t="shared" si="301"/>
        <v>41999.861064814817</v>
      </c>
      <c r="M3881" t="b">
        <v>0</v>
      </c>
      <c r="N3881">
        <v>0</v>
      </c>
      <c r="O3881" t="b">
        <v>0</v>
      </c>
      <c r="P3881" t="s">
        <v>8303</v>
      </c>
      <c r="Q3881" t="str">
        <f t="shared" si="302"/>
        <v>theater</v>
      </c>
      <c r="R3881" t="str">
        <f t="shared" si="303"/>
        <v>musical</v>
      </c>
      <c r="S3881">
        <f t="shared" si="304"/>
        <v>2014</v>
      </c>
    </row>
    <row r="3882" spans="1:19" ht="46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s="17">
        <f t="shared" si="300"/>
        <v>0.13066666666666665</v>
      </c>
      <c r="G3882" t="s">
        <v>8219</v>
      </c>
      <c r="H3882" t="s">
        <v>8224</v>
      </c>
      <c r="I3882" t="s">
        <v>8246</v>
      </c>
      <c r="J3882">
        <v>1406761200</v>
      </c>
      <c r="K3882" s="10">
        <v>1403724820</v>
      </c>
      <c r="L3882" s="15">
        <f t="shared" si="301"/>
        <v>41815.815046296295</v>
      </c>
      <c r="M3882" t="b">
        <v>0</v>
      </c>
      <c r="N3882">
        <v>17</v>
      </c>
      <c r="O3882" t="b">
        <v>0</v>
      </c>
      <c r="P3882" t="s">
        <v>8303</v>
      </c>
      <c r="Q3882" t="str">
        <f t="shared" si="302"/>
        <v>theater</v>
      </c>
      <c r="R3882" t="str">
        <f t="shared" si="303"/>
        <v>musical</v>
      </c>
      <c r="S3882">
        <f t="shared" si="304"/>
        <v>2014</v>
      </c>
    </row>
    <row r="3883" spans="1:19" ht="3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s="17">
        <f t="shared" si="300"/>
        <v>0.05</v>
      </c>
      <c r="G3883" t="s">
        <v>8219</v>
      </c>
      <c r="H3883" t="s">
        <v>8223</v>
      </c>
      <c r="I3883" t="s">
        <v>8245</v>
      </c>
      <c r="J3883">
        <v>1487550399</v>
      </c>
      <c r="K3883" s="10">
        <v>1484958399</v>
      </c>
      <c r="L3883" s="15">
        <f t="shared" si="301"/>
        <v>42756.018506944441</v>
      </c>
      <c r="M3883" t="b">
        <v>0</v>
      </c>
      <c r="N3883">
        <v>1</v>
      </c>
      <c r="O3883" t="b">
        <v>0</v>
      </c>
      <c r="P3883" t="s">
        <v>8303</v>
      </c>
      <c r="Q3883" t="str">
        <f t="shared" si="302"/>
        <v>theater</v>
      </c>
      <c r="R3883" t="str">
        <f t="shared" si="303"/>
        <v>musical</v>
      </c>
      <c r="S3883">
        <f t="shared" si="304"/>
        <v>2017</v>
      </c>
    </row>
    <row r="3884" spans="1:19" ht="46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s="17">
        <f t="shared" si="300"/>
        <v>0</v>
      </c>
      <c r="G3884" t="s">
        <v>8219</v>
      </c>
      <c r="H3884" t="s">
        <v>8225</v>
      </c>
      <c r="I3884" t="s">
        <v>8247</v>
      </c>
      <c r="J3884">
        <v>1454281380</v>
      </c>
      <c r="K3884" s="10">
        <v>1451950570</v>
      </c>
      <c r="L3884" s="15">
        <f t="shared" si="301"/>
        <v>42373.983449074076</v>
      </c>
      <c r="M3884" t="b">
        <v>0</v>
      </c>
      <c r="N3884">
        <v>0</v>
      </c>
      <c r="O3884" t="b">
        <v>0</v>
      </c>
      <c r="P3884" t="s">
        <v>8303</v>
      </c>
      <c r="Q3884" t="str">
        <f t="shared" si="302"/>
        <v>theater</v>
      </c>
      <c r="R3884" t="str">
        <f t="shared" si="303"/>
        <v>musical</v>
      </c>
      <c r="S3884">
        <f t="shared" si="304"/>
        <v>2016</v>
      </c>
    </row>
    <row r="3885" spans="1:19" ht="46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s="17">
        <f t="shared" si="300"/>
        <v>0</v>
      </c>
      <c r="G3885" t="s">
        <v>8219</v>
      </c>
      <c r="H3885" t="s">
        <v>8224</v>
      </c>
      <c r="I3885" t="s">
        <v>8246</v>
      </c>
      <c r="J3885">
        <v>1409668069</v>
      </c>
      <c r="K3885" s="10">
        <v>1407076069</v>
      </c>
      <c r="L3885" s="15">
        <f t="shared" si="301"/>
        <v>41854.602650462963</v>
      </c>
      <c r="M3885" t="b">
        <v>0</v>
      </c>
      <c r="N3885">
        <v>0</v>
      </c>
      <c r="O3885" t="b">
        <v>0</v>
      </c>
      <c r="P3885" t="s">
        <v>8303</v>
      </c>
      <c r="Q3885" t="str">
        <f t="shared" si="302"/>
        <v>theater</v>
      </c>
      <c r="R3885" t="str">
        <f t="shared" si="303"/>
        <v>musical</v>
      </c>
      <c r="S3885">
        <f t="shared" si="304"/>
        <v>2014</v>
      </c>
    </row>
    <row r="3886" spans="1:19" ht="3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s="17">
        <f t="shared" si="300"/>
        <v>0</v>
      </c>
      <c r="G3886" t="s">
        <v>8219</v>
      </c>
      <c r="H3886" t="s">
        <v>8223</v>
      </c>
      <c r="I3886" t="s">
        <v>8245</v>
      </c>
      <c r="J3886">
        <v>1427479192</v>
      </c>
      <c r="K3886" s="10">
        <v>1425322792</v>
      </c>
      <c r="L3886" s="15">
        <f t="shared" si="301"/>
        <v>42065.791574074072</v>
      </c>
      <c r="M3886" t="b">
        <v>0</v>
      </c>
      <c r="N3886">
        <v>0</v>
      </c>
      <c r="O3886" t="b">
        <v>0</v>
      </c>
      <c r="P3886" t="s">
        <v>8303</v>
      </c>
      <c r="Q3886" t="str">
        <f t="shared" si="302"/>
        <v>theater</v>
      </c>
      <c r="R3886" t="str">
        <f t="shared" si="303"/>
        <v>musical</v>
      </c>
      <c r="S3886">
        <f t="shared" si="304"/>
        <v>2015</v>
      </c>
    </row>
    <row r="3887" spans="1:19" ht="46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s="17">
        <f t="shared" si="300"/>
        <v>0</v>
      </c>
      <c r="G3887" t="s">
        <v>8219</v>
      </c>
      <c r="H3887" t="s">
        <v>8223</v>
      </c>
      <c r="I3887" t="s">
        <v>8245</v>
      </c>
      <c r="J3887">
        <v>1462834191</v>
      </c>
      <c r="K3887" s="10">
        <v>1460242191</v>
      </c>
      <c r="L3887" s="15">
        <f t="shared" si="301"/>
        <v>42469.951284722221</v>
      </c>
      <c r="M3887" t="b">
        <v>0</v>
      </c>
      <c r="N3887">
        <v>0</v>
      </c>
      <c r="O3887" t="b">
        <v>0</v>
      </c>
      <c r="P3887" t="s">
        <v>8303</v>
      </c>
      <c r="Q3887" t="str">
        <f t="shared" si="302"/>
        <v>theater</v>
      </c>
      <c r="R3887" t="str">
        <f t="shared" si="303"/>
        <v>musical</v>
      </c>
      <c r="S3887">
        <f t="shared" si="304"/>
        <v>2016</v>
      </c>
    </row>
    <row r="3888" spans="1:19" ht="16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s="17">
        <f t="shared" si="300"/>
        <v>0</v>
      </c>
      <c r="G3888" t="s">
        <v>8219</v>
      </c>
      <c r="H3888" t="s">
        <v>8225</v>
      </c>
      <c r="I3888" t="s">
        <v>8247</v>
      </c>
      <c r="J3888">
        <v>1418275702</v>
      </c>
      <c r="K3888" s="10">
        <v>1415683702</v>
      </c>
      <c r="L3888" s="15">
        <f t="shared" si="301"/>
        <v>41954.228032407409</v>
      </c>
      <c r="M3888" t="b">
        <v>0</v>
      </c>
      <c r="N3888">
        <v>0</v>
      </c>
      <c r="O3888" t="b">
        <v>0</v>
      </c>
      <c r="P3888" t="s">
        <v>8303</v>
      </c>
      <c r="Q3888" t="str">
        <f t="shared" si="302"/>
        <v>theater</v>
      </c>
      <c r="R3888" t="str">
        <f t="shared" si="303"/>
        <v>musical</v>
      </c>
      <c r="S3888">
        <f t="shared" si="304"/>
        <v>2014</v>
      </c>
    </row>
    <row r="3889" spans="1:19" ht="46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s="17">
        <f t="shared" si="300"/>
        <v>1.7500000000000002E-2</v>
      </c>
      <c r="G3889" t="s">
        <v>8219</v>
      </c>
      <c r="H3889" t="s">
        <v>8223</v>
      </c>
      <c r="I3889" t="s">
        <v>8245</v>
      </c>
      <c r="J3889">
        <v>1430517600</v>
      </c>
      <c r="K3889" s="10">
        <v>1426538129</v>
      </c>
      <c r="L3889" s="15">
        <f t="shared" si="301"/>
        <v>42079.857974537037</v>
      </c>
      <c r="M3889" t="b">
        <v>0</v>
      </c>
      <c r="N3889">
        <v>2</v>
      </c>
      <c r="O3889" t="b">
        <v>0</v>
      </c>
      <c r="P3889" t="s">
        <v>8303</v>
      </c>
      <c r="Q3889" t="str">
        <f t="shared" si="302"/>
        <v>theater</v>
      </c>
      <c r="R3889" t="str">
        <f t="shared" si="303"/>
        <v>musical</v>
      </c>
      <c r="S3889">
        <f t="shared" si="304"/>
        <v>2015</v>
      </c>
    </row>
    <row r="3890" spans="1:19" ht="46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s="17">
        <f t="shared" si="300"/>
        <v>0.27100000000000002</v>
      </c>
      <c r="G3890" t="s">
        <v>8220</v>
      </c>
      <c r="H3890" t="s">
        <v>8224</v>
      </c>
      <c r="I3890" t="s">
        <v>8246</v>
      </c>
      <c r="J3890">
        <v>1488114358</v>
      </c>
      <c r="K3890" s="10">
        <v>1485522358</v>
      </c>
      <c r="L3890" s="15">
        <f t="shared" si="301"/>
        <v>42762.545810185184</v>
      </c>
      <c r="M3890" t="b">
        <v>0</v>
      </c>
      <c r="N3890">
        <v>14</v>
      </c>
      <c r="O3890" t="b">
        <v>0</v>
      </c>
      <c r="P3890" t="s">
        <v>8269</v>
      </c>
      <c r="Q3890" t="str">
        <f t="shared" si="302"/>
        <v>theater</v>
      </c>
      <c r="R3890" t="str">
        <f t="shared" si="303"/>
        <v>plays</v>
      </c>
      <c r="S3890">
        <f t="shared" si="304"/>
        <v>2017</v>
      </c>
    </row>
    <row r="3891" spans="1:19" ht="46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s="17">
        <f t="shared" si="300"/>
        <v>1.4749999999999999E-2</v>
      </c>
      <c r="G3891" t="s">
        <v>8220</v>
      </c>
      <c r="H3891" t="s">
        <v>8223</v>
      </c>
      <c r="I3891" t="s">
        <v>8245</v>
      </c>
      <c r="J3891">
        <v>1420413960</v>
      </c>
      <c r="K3891" s="10">
        <v>1417651630</v>
      </c>
      <c r="L3891" s="15">
        <f t="shared" si="301"/>
        <v>41977.004976851851</v>
      </c>
      <c r="M3891" t="b">
        <v>0</v>
      </c>
      <c r="N3891">
        <v>9</v>
      </c>
      <c r="O3891" t="b">
        <v>0</v>
      </c>
      <c r="P3891" t="s">
        <v>8269</v>
      </c>
      <c r="Q3891" t="str">
        <f t="shared" si="302"/>
        <v>theater</v>
      </c>
      <c r="R3891" t="str">
        <f t="shared" si="303"/>
        <v>plays</v>
      </c>
      <c r="S3891">
        <f t="shared" si="304"/>
        <v>2014</v>
      </c>
    </row>
    <row r="3892" spans="1:19" ht="46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s="17">
        <f t="shared" si="300"/>
        <v>0.16826666666666668</v>
      </c>
      <c r="G3892" t="s">
        <v>8220</v>
      </c>
      <c r="H3892" t="s">
        <v>8223</v>
      </c>
      <c r="I3892" t="s">
        <v>8245</v>
      </c>
      <c r="J3892">
        <v>1439662344</v>
      </c>
      <c r="K3892" s="10">
        <v>1434478344</v>
      </c>
      <c r="L3892" s="15">
        <f t="shared" si="301"/>
        <v>42171.758611111116</v>
      </c>
      <c r="M3892" t="b">
        <v>0</v>
      </c>
      <c r="N3892">
        <v>8</v>
      </c>
      <c r="O3892" t="b">
        <v>0</v>
      </c>
      <c r="P3892" t="s">
        <v>8269</v>
      </c>
      <c r="Q3892" t="str">
        <f t="shared" si="302"/>
        <v>theater</v>
      </c>
      <c r="R3892" t="str">
        <f t="shared" si="303"/>
        <v>plays</v>
      </c>
      <c r="S3892">
        <f t="shared" si="304"/>
        <v>2015</v>
      </c>
    </row>
    <row r="3893" spans="1:19" ht="3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s="17">
        <f t="shared" si="300"/>
        <v>0.32500000000000001</v>
      </c>
      <c r="G3893" t="s">
        <v>8220</v>
      </c>
      <c r="H3893" t="s">
        <v>8223</v>
      </c>
      <c r="I3893" t="s">
        <v>8245</v>
      </c>
      <c r="J3893">
        <v>1427086740</v>
      </c>
      <c r="K3893" s="10">
        <v>1424488244</v>
      </c>
      <c r="L3893" s="15">
        <f t="shared" si="301"/>
        <v>42056.1324537037</v>
      </c>
      <c r="M3893" t="b">
        <v>0</v>
      </c>
      <c r="N3893">
        <v>7</v>
      </c>
      <c r="O3893" t="b">
        <v>0</v>
      </c>
      <c r="P3893" t="s">
        <v>8269</v>
      </c>
      <c r="Q3893" t="str">
        <f t="shared" si="302"/>
        <v>theater</v>
      </c>
      <c r="R3893" t="str">
        <f t="shared" si="303"/>
        <v>plays</v>
      </c>
      <c r="S3893">
        <f t="shared" si="304"/>
        <v>2015</v>
      </c>
    </row>
    <row r="3894" spans="1:19" ht="46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s="17">
        <f t="shared" si="300"/>
        <v>0</v>
      </c>
      <c r="G3894" t="s">
        <v>8220</v>
      </c>
      <c r="H3894" t="s">
        <v>8223</v>
      </c>
      <c r="I3894" t="s">
        <v>8245</v>
      </c>
      <c r="J3894">
        <v>1408863600</v>
      </c>
      <c r="K3894" s="10">
        <v>1408203557</v>
      </c>
      <c r="L3894" s="15">
        <f t="shared" si="301"/>
        <v>41867.652280092589</v>
      </c>
      <c r="M3894" t="b">
        <v>0</v>
      </c>
      <c r="N3894">
        <v>0</v>
      </c>
      <c r="O3894" t="b">
        <v>0</v>
      </c>
      <c r="P3894" t="s">
        <v>8269</v>
      </c>
      <c r="Q3894" t="str">
        <f t="shared" si="302"/>
        <v>theater</v>
      </c>
      <c r="R3894" t="str">
        <f t="shared" si="303"/>
        <v>plays</v>
      </c>
      <c r="S3894">
        <f t="shared" si="304"/>
        <v>2014</v>
      </c>
    </row>
    <row r="3895" spans="1:19" ht="46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s="17">
        <f t="shared" si="300"/>
        <v>0.2155</v>
      </c>
      <c r="G3895" t="s">
        <v>8220</v>
      </c>
      <c r="H3895" t="s">
        <v>8223</v>
      </c>
      <c r="I3895" t="s">
        <v>8245</v>
      </c>
      <c r="J3895">
        <v>1404194400</v>
      </c>
      <c r="K3895" s="10">
        <v>1400600840</v>
      </c>
      <c r="L3895" s="15">
        <f t="shared" si="301"/>
        <v>41779.657870370371</v>
      </c>
      <c r="M3895" t="b">
        <v>0</v>
      </c>
      <c r="N3895">
        <v>84</v>
      </c>
      <c r="O3895" t="b">
        <v>0</v>
      </c>
      <c r="P3895" t="s">
        <v>8269</v>
      </c>
      <c r="Q3895" t="str">
        <f t="shared" si="302"/>
        <v>theater</v>
      </c>
      <c r="R3895" t="str">
        <f t="shared" si="303"/>
        <v>plays</v>
      </c>
      <c r="S3895">
        <f t="shared" si="304"/>
        <v>2014</v>
      </c>
    </row>
    <row r="3896" spans="1:19" ht="46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s="17">
        <f t="shared" si="300"/>
        <v>3.4666666666666665E-2</v>
      </c>
      <c r="G3896" t="s">
        <v>8220</v>
      </c>
      <c r="H3896" t="s">
        <v>8223</v>
      </c>
      <c r="I3896" t="s">
        <v>8245</v>
      </c>
      <c r="J3896">
        <v>1481000340</v>
      </c>
      <c r="K3896" s="10">
        <v>1478386812</v>
      </c>
      <c r="L3896" s="15">
        <f t="shared" si="301"/>
        <v>42679.958472222221</v>
      </c>
      <c r="M3896" t="b">
        <v>0</v>
      </c>
      <c r="N3896">
        <v>11</v>
      </c>
      <c r="O3896" t="b">
        <v>0</v>
      </c>
      <c r="P3896" t="s">
        <v>8269</v>
      </c>
      <c r="Q3896" t="str">
        <f t="shared" si="302"/>
        <v>theater</v>
      </c>
      <c r="R3896" t="str">
        <f t="shared" si="303"/>
        <v>plays</v>
      </c>
      <c r="S3896">
        <f t="shared" si="304"/>
        <v>2016</v>
      </c>
    </row>
    <row r="3897" spans="1:19" ht="46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s="17">
        <f t="shared" si="300"/>
        <v>0.05</v>
      </c>
      <c r="G3897" t="s">
        <v>8220</v>
      </c>
      <c r="H3897" t="s">
        <v>8223</v>
      </c>
      <c r="I3897" t="s">
        <v>8245</v>
      </c>
      <c r="J3897">
        <v>1425103218</v>
      </c>
      <c r="K3897" s="10">
        <v>1422424818</v>
      </c>
      <c r="L3897" s="15">
        <f t="shared" si="301"/>
        <v>42032.250208333338</v>
      </c>
      <c r="M3897" t="b">
        <v>0</v>
      </c>
      <c r="N3897">
        <v>1</v>
      </c>
      <c r="O3897" t="b">
        <v>0</v>
      </c>
      <c r="P3897" t="s">
        <v>8269</v>
      </c>
      <c r="Q3897" t="str">
        <f t="shared" si="302"/>
        <v>theater</v>
      </c>
      <c r="R3897" t="str">
        <f t="shared" si="303"/>
        <v>plays</v>
      </c>
      <c r="S3897">
        <f t="shared" si="304"/>
        <v>2015</v>
      </c>
    </row>
    <row r="3898" spans="1:19" ht="46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s="17">
        <f t="shared" si="300"/>
        <v>0.10625</v>
      </c>
      <c r="G3898" t="s">
        <v>8220</v>
      </c>
      <c r="H3898" t="s">
        <v>8223</v>
      </c>
      <c r="I3898" t="s">
        <v>8245</v>
      </c>
      <c r="J3898">
        <v>1402979778</v>
      </c>
      <c r="K3898" s="10">
        <v>1401770178</v>
      </c>
      <c r="L3898" s="15">
        <f t="shared" si="301"/>
        <v>41793.191875000004</v>
      </c>
      <c r="M3898" t="b">
        <v>0</v>
      </c>
      <c r="N3898">
        <v>4</v>
      </c>
      <c r="O3898" t="b">
        <v>0</v>
      </c>
      <c r="P3898" t="s">
        <v>8269</v>
      </c>
      <c r="Q3898" t="str">
        <f t="shared" si="302"/>
        <v>theater</v>
      </c>
      <c r="R3898" t="str">
        <f t="shared" si="303"/>
        <v>plays</v>
      </c>
      <c r="S3898">
        <f t="shared" si="304"/>
        <v>2014</v>
      </c>
    </row>
    <row r="3899" spans="1:19" ht="46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s="17">
        <f t="shared" si="300"/>
        <v>0.17599999999999999</v>
      </c>
      <c r="G3899" t="s">
        <v>8220</v>
      </c>
      <c r="H3899" t="s">
        <v>8227</v>
      </c>
      <c r="I3899" t="s">
        <v>8249</v>
      </c>
      <c r="J3899">
        <v>1420750683</v>
      </c>
      <c r="K3899" s="10">
        <v>1418158683</v>
      </c>
      <c r="L3899" s="15">
        <f t="shared" si="301"/>
        <v>41982.87364583333</v>
      </c>
      <c r="M3899" t="b">
        <v>0</v>
      </c>
      <c r="N3899">
        <v>10</v>
      </c>
      <c r="O3899" t="b">
        <v>0</v>
      </c>
      <c r="P3899" t="s">
        <v>8269</v>
      </c>
      <c r="Q3899" t="str">
        <f t="shared" si="302"/>
        <v>theater</v>
      </c>
      <c r="R3899" t="str">
        <f t="shared" si="303"/>
        <v>plays</v>
      </c>
      <c r="S3899">
        <f t="shared" si="304"/>
        <v>2014</v>
      </c>
    </row>
    <row r="3900" spans="1:19" ht="6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s="17">
        <f t="shared" si="300"/>
        <v>0.3256</v>
      </c>
      <c r="G3900" t="s">
        <v>8220</v>
      </c>
      <c r="H3900" t="s">
        <v>8224</v>
      </c>
      <c r="I3900" t="s">
        <v>8246</v>
      </c>
      <c r="J3900">
        <v>1439827200</v>
      </c>
      <c r="K3900" s="10">
        <v>1436355270</v>
      </c>
      <c r="L3900" s="15">
        <f t="shared" si="301"/>
        <v>42193.482291666667</v>
      </c>
      <c r="M3900" t="b">
        <v>0</v>
      </c>
      <c r="N3900">
        <v>16</v>
      </c>
      <c r="O3900" t="b">
        <v>0</v>
      </c>
      <c r="P3900" t="s">
        <v>8269</v>
      </c>
      <c r="Q3900" t="str">
        <f t="shared" si="302"/>
        <v>theater</v>
      </c>
      <c r="R3900" t="str">
        <f t="shared" si="303"/>
        <v>plays</v>
      </c>
      <c r="S3900">
        <f t="shared" si="304"/>
        <v>2015</v>
      </c>
    </row>
    <row r="3901" spans="1:19" ht="3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s="17">
        <f t="shared" si="300"/>
        <v>1.2500000000000001E-2</v>
      </c>
      <c r="G3901" t="s">
        <v>8220</v>
      </c>
      <c r="H3901" t="s">
        <v>8223</v>
      </c>
      <c r="I3901" t="s">
        <v>8245</v>
      </c>
      <c r="J3901">
        <v>1407868561</v>
      </c>
      <c r="K3901" s="10">
        <v>1406140561</v>
      </c>
      <c r="L3901" s="15">
        <f t="shared" si="301"/>
        <v>41843.775011574078</v>
      </c>
      <c r="M3901" t="b">
        <v>0</v>
      </c>
      <c r="N3901">
        <v>2</v>
      </c>
      <c r="O3901" t="b">
        <v>0</v>
      </c>
      <c r="P3901" t="s">
        <v>8269</v>
      </c>
      <c r="Q3901" t="str">
        <f t="shared" si="302"/>
        <v>theater</v>
      </c>
      <c r="R3901" t="str">
        <f t="shared" si="303"/>
        <v>plays</v>
      </c>
      <c r="S3901">
        <f t="shared" si="304"/>
        <v>2014</v>
      </c>
    </row>
    <row r="3902" spans="1:19" ht="3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s="17">
        <f t="shared" si="300"/>
        <v>5.3999999999999999E-2</v>
      </c>
      <c r="G3902" t="s">
        <v>8220</v>
      </c>
      <c r="H3902" t="s">
        <v>8223</v>
      </c>
      <c r="I3902" t="s">
        <v>8245</v>
      </c>
      <c r="J3902">
        <v>1433988791</v>
      </c>
      <c r="K3902" s="10">
        <v>1431396791</v>
      </c>
      <c r="L3902" s="15">
        <f t="shared" si="301"/>
        <v>42136.092488425929</v>
      </c>
      <c r="M3902" t="b">
        <v>0</v>
      </c>
      <c r="N3902">
        <v>5</v>
      </c>
      <c r="O3902" t="b">
        <v>0</v>
      </c>
      <c r="P3902" t="s">
        <v>8269</v>
      </c>
      <c r="Q3902" t="str">
        <f t="shared" si="302"/>
        <v>theater</v>
      </c>
      <c r="R3902" t="str">
        <f t="shared" si="303"/>
        <v>plays</v>
      </c>
      <c r="S3902">
        <f t="shared" si="304"/>
        <v>2015</v>
      </c>
    </row>
    <row r="3903" spans="1:19" ht="46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s="17">
        <f t="shared" si="300"/>
        <v>8.3333333333333332E-3</v>
      </c>
      <c r="G3903" t="s">
        <v>8220</v>
      </c>
      <c r="H3903" t="s">
        <v>8223</v>
      </c>
      <c r="I3903" t="s">
        <v>8245</v>
      </c>
      <c r="J3903">
        <v>1450554599</v>
      </c>
      <c r="K3903" s="10">
        <v>1447098599</v>
      </c>
      <c r="L3903" s="15">
        <f t="shared" si="301"/>
        <v>42317.826377314814</v>
      </c>
      <c r="M3903" t="b">
        <v>0</v>
      </c>
      <c r="N3903">
        <v>1</v>
      </c>
      <c r="O3903" t="b">
        <v>0</v>
      </c>
      <c r="P3903" t="s">
        <v>8269</v>
      </c>
      <c r="Q3903" t="str">
        <f t="shared" si="302"/>
        <v>theater</v>
      </c>
      <c r="R3903" t="str">
        <f t="shared" si="303"/>
        <v>plays</v>
      </c>
      <c r="S3903">
        <f t="shared" si="304"/>
        <v>2015</v>
      </c>
    </row>
    <row r="3904" spans="1:19" ht="46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s="17">
        <f t="shared" si="300"/>
        <v>0.48833333333333334</v>
      </c>
      <c r="G3904" t="s">
        <v>8220</v>
      </c>
      <c r="H3904" t="s">
        <v>8224</v>
      </c>
      <c r="I3904" t="s">
        <v>8246</v>
      </c>
      <c r="J3904">
        <v>1479125642</v>
      </c>
      <c r="K3904" s="10">
        <v>1476962042</v>
      </c>
      <c r="L3904" s="15">
        <f t="shared" si="301"/>
        <v>42663.468078703707</v>
      </c>
      <c r="M3904" t="b">
        <v>0</v>
      </c>
      <c r="N3904">
        <v>31</v>
      </c>
      <c r="O3904" t="b">
        <v>0</v>
      </c>
      <c r="P3904" t="s">
        <v>8269</v>
      </c>
      <c r="Q3904" t="str">
        <f t="shared" si="302"/>
        <v>theater</v>
      </c>
      <c r="R3904" t="str">
        <f t="shared" si="303"/>
        <v>plays</v>
      </c>
      <c r="S3904">
        <f t="shared" si="304"/>
        <v>2016</v>
      </c>
    </row>
    <row r="3905" spans="1:19" ht="46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s="17">
        <f t="shared" si="300"/>
        <v>0</v>
      </c>
      <c r="G3905" t="s">
        <v>8220</v>
      </c>
      <c r="H3905" t="s">
        <v>8223</v>
      </c>
      <c r="I3905" t="s">
        <v>8245</v>
      </c>
      <c r="J3905">
        <v>1439581080</v>
      </c>
      <c r="K3905" s="10">
        <v>1435709765</v>
      </c>
      <c r="L3905" s="15">
        <f t="shared" si="301"/>
        <v>42186.01116898148</v>
      </c>
      <c r="M3905" t="b">
        <v>0</v>
      </c>
      <c r="N3905">
        <v>0</v>
      </c>
      <c r="O3905" t="b">
        <v>0</v>
      </c>
      <c r="P3905" t="s">
        <v>8269</v>
      </c>
      <c r="Q3905" t="str">
        <f t="shared" si="302"/>
        <v>theater</v>
      </c>
      <c r="R3905" t="str">
        <f t="shared" si="303"/>
        <v>plays</v>
      </c>
      <c r="S3905">
        <f t="shared" si="304"/>
        <v>2015</v>
      </c>
    </row>
    <row r="3906" spans="1:19" ht="16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s="17">
        <f t="shared" si="300"/>
        <v>2.9999999999999997E-4</v>
      </c>
      <c r="G3906" t="s">
        <v>8220</v>
      </c>
      <c r="H3906" t="s">
        <v>8223</v>
      </c>
      <c r="I3906" t="s">
        <v>8245</v>
      </c>
      <c r="J3906">
        <v>1429074240</v>
      </c>
      <c r="K3906" s="10">
        <v>1427866200</v>
      </c>
      <c r="L3906" s="15">
        <f t="shared" si="301"/>
        <v>42095.229166666672</v>
      </c>
      <c r="M3906" t="b">
        <v>0</v>
      </c>
      <c r="N3906">
        <v>2</v>
      </c>
      <c r="O3906" t="b">
        <v>0</v>
      </c>
      <c r="P3906" t="s">
        <v>8269</v>
      </c>
      <c r="Q3906" t="str">
        <f t="shared" si="302"/>
        <v>theater</v>
      </c>
      <c r="R3906" t="str">
        <f t="shared" si="303"/>
        <v>plays</v>
      </c>
      <c r="S3906">
        <f t="shared" si="304"/>
        <v>2015</v>
      </c>
    </row>
    <row r="3907" spans="1:19" ht="46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s="17">
        <f t="shared" ref="F3907:F3970" si="305">E3907/D3907</f>
        <v>0.11533333333333333</v>
      </c>
      <c r="G3907" t="s">
        <v>8220</v>
      </c>
      <c r="H3907" t="s">
        <v>8224</v>
      </c>
      <c r="I3907" t="s">
        <v>8246</v>
      </c>
      <c r="J3907">
        <v>1434063600</v>
      </c>
      <c r="K3907" s="10">
        <v>1430405903</v>
      </c>
      <c r="L3907" s="15">
        <f t="shared" ref="L3907:L3970" si="306">(K3907/86400)+ DATE(1970,1,1)</f>
        <v>42124.623877314814</v>
      </c>
      <c r="M3907" t="b">
        <v>0</v>
      </c>
      <c r="N3907">
        <v>7</v>
      </c>
      <c r="O3907" t="b">
        <v>0</v>
      </c>
      <c r="P3907" t="s">
        <v>8269</v>
      </c>
      <c r="Q3907" t="str">
        <f t="shared" ref="Q3907:Q3970" si="307">LEFT(P3907, SEARCH("/",P3907)-1)</f>
        <v>theater</v>
      </c>
      <c r="R3907" t="str">
        <f t="shared" ref="R3907:R3970" si="308">RIGHT(P3907,LEN(P3907)-FIND("/",P3907))</f>
        <v>plays</v>
      </c>
      <c r="S3907">
        <f t="shared" ref="S3907:S3970" si="309">YEAR(L3907)</f>
        <v>2015</v>
      </c>
    </row>
    <row r="3908" spans="1:19" ht="46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s="17">
        <f t="shared" si="305"/>
        <v>0.67333333333333334</v>
      </c>
      <c r="G3908" t="s">
        <v>8220</v>
      </c>
      <c r="H3908" t="s">
        <v>8224</v>
      </c>
      <c r="I3908" t="s">
        <v>8246</v>
      </c>
      <c r="J3908">
        <v>1435325100</v>
      </c>
      <c r="K3908" s="10">
        <v>1432072893</v>
      </c>
      <c r="L3908" s="15">
        <f t="shared" si="306"/>
        <v>42143.917743055557</v>
      </c>
      <c r="M3908" t="b">
        <v>0</v>
      </c>
      <c r="N3908">
        <v>16</v>
      </c>
      <c r="O3908" t="b">
        <v>0</v>
      </c>
      <c r="P3908" t="s">
        <v>8269</v>
      </c>
      <c r="Q3908" t="str">
        <f t="shared" si="307"/>
        <v>theater</v>
      </c>
      <c r="R3908" t="str">
        <f t="shared" si="308"/>
        <v>plays</v>
      </c>
      <c r="S3908">
        <f t="shared" si="309"/>
        <v>2015</v>
      </c>
    </row>
    <row r="3909" spans="1:19" ht="3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s="17">
        <f t="shared" si="305"/>
        <v>0.153</v>
      </c>
      <c r="G3909" t="s">
        <v>8220</v>
      </c>
      <c r="H3909" t="s">
        <v>8223</v>
      </c>
      <c r="I3909" t="s">
        <v>8245</v>
      </c>
      <c r="J3909">
        <v>1414354080</v>
      </c>
      <c r="K3909" s="10">
        <v>1411587606</v>
      </c>
      <c r="L3909" s="15">
        <f t="shared" si="306"/>
        <v>41906.819513888891</v>
      </c>
      <c r="M3909" t="b">
        <v>0</v>
      </c>
      <c r="N3909">
        <v>4</v>
      </c>
      <c r="O3909" t="b">
        <v>0</v>
      </c>
      <c r="P3909" t="s">
        <v>8269</v>
      </c>
      <c r="Q3909" t="str">
        <f t="shared" si="307"/>
        <v>theater</v>
      </c>
      <c r="R3909" t="str">
        <f t="shared" si="308"/>
        <v>plays</v>
      </c>
      <c r="S3909">
        <f t="shared" si="309"/>
        <v>2014</v>
      </c>
    </row>
    <row r="3910" spans="1:19" ht="46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s="17">
        <f t="shared" si="305"/>
        <v>8.666666666666667E-2</v>
      </c>
      <c r="G3910" t="s">
        <v>8220</v>
      </c>
      <c r="H3910" t="s">
        <v>8223</v>
      </c>
      <c r="I3910" t="s">
        <v>8245</v>
      </c>
      <c r="J3910">
        <v>1406603696</v>
      </c>
      <c r="K3910" s="10">
        <v>1405307696</v>
      </c>
      <c r="L3910" s="15">
        <f t="shared" si="306"/>
        <v>41834.135370370372</v>
      </c>
      <c r="M3910" t="b">
        <v>0</v>
      </c>
      <c r="N3910">
        <v>4</v>
      </c>
      <c r="O3910" t="b">
        <v>0</v>
      </c>
      <c r="P3910" t="s">
        <v>8269</v>
      </c>
      <c r="Q3910" t="str">
        <f t="shared" si="307"/>
        <v>theater</v>
      </c>
      <c r="R3910" t="str">
        <f t="shared" si="308"/>
        <v>plays</v>
      </c>
      <c r="S3910">
        <f t="shared" si="309"/>
        <v>2014</v>
      </c>
    </row>
    <row r="3911" spans="1:19" ht="46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s="17">
        <f t="shared" si="305"/>
        <v>2.2499999999999998E-3</v>
      </c>
      <c r="G3911" t="s">
        <v>8220</v>
      </c>
      <c r="H3911" t="s">
        <v>8223</v>
      </c>
      <c r="I3911" t="s">
        <v>8245</v>
      </c>
      <c r="J3911">
        <v>1410424642</v>
      </c>
      <c r="K3911" s="10">
        <v>1407832642</v>
      </c>
      <c r="L3911" s="15">
        <f t="shared" si="306"/>
        <v>41863.359282407408</v>
      </c>
      <c r="M3911" t="b">
        <v>0</v>
      </c>
      <c r="N3911">
        <v>4</v>
      </c>
      <c r="O3911" t="b">
        <v>0</v>
      </c>
      <c r="P3911" t="s">
        <v>8269</v>
      </c>
      <c r="Q3911" t="str">
        <f t="shared" si="307"/>
        <v>theater</v>
      </c>
      <c r="R3911" t="str">
        <f t="shared" si="308"/>
        <v>plays</v>
      </c>
      <c r="S3911">
        <f t="shared" si="309"/>
        <v>2014</v>
      </c>
    </row>
    <row r="3912" spans="1:19" ht="46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s="17">
        <f t="shared" si="305"/>
        <v>3.0833333333333334E-2</v>
      </c>
      <c r="G3912" t="s">
        <v>8220</v>
      </c>
      <c r="H3912" t="s">
        <v>8223</v>
      </c>
      <c r="I3912" t="s">
        <v>8245</v>
      </c>
      <c r="J3912">
        <v>1441649397</v>
      </c>
      <c r="K3912" s="10">
        <v>1439057397</v>
      </c>
      <c r="L3912" s="15">
        <f t="shared" si="306"/>
        <v>42224.756909722222</v>
      </c>
      <c r="M3912" t="b">
        <v>0</v>
      </c>
      <c r="N3912">
        <v>3</v>
      </c>
      <c r="O3912" t="b">
        <v>0</v>
      </c>
      <c r="P3912" t="s">
        <v>8269</v>
      </c>
      <c r="Q3912" t="str">
        <f t="shared" si="307"/>
        <v>theater</v>
      </c>
      <c r="R3912" t="str">
        <f t="shared" si="308"/>
        <v>plays</v>
      </c>
      <c r="S3912">
        <f t="shared" si="309"/>
        <v>2015</v>
      </c>
    </row>
    <row r="3913" spans="1:19" ht="46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s="17">
        <f t="shared" si="305"/>
        <v>0.37412499999999999</v>
      </c>
      <c r="G3913" t="s">
        <v>8220</v>
      </c>
      <c r="H3913" t="s">
        <v>8223</v>
      </c>
      <c r="I3913" t="s">
        <v>8245</v>
      </c>
      <c r="J3913">
        <v>1417033777</v>
      </c>
      <c r="K3913" s="10">
        <v>1414438177</v>
      </c>
      <c r="L3913" s="15">
        <f t="shared" si="306"/>
        <v>41939.8122337963</v>
      </c>
      <c r="M3913" t="b">
        <v>0</v>
      </c>
      <c r="N3913">
        <v>36</v>
      </c>
      <c r="O3913" t="b">
        <v>0</v>
      </c>
      <c r="P3913" t="s">
        <v>8269</v>
      </c>
      <c r="Q3913" t="str">
        <f t="shared" si="307"/>
        <v>theater</v>
      </c>
      <c r="R3913" t="str">
        <f t="shared" si="308"/>
        <v>plays</v>
      </c>
      <c r="S3913">
        <f t="shared" si="309"/>
        <v>2014</v>
      </c>
    </row>
    <row r="3914" spans="1:19" ht="46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s="17">
        <f t="shared" si="305"/>
        <v>6.666666666666667E-5</v>
      </c>
      <c r="G3914" t="s">
        <v>8220</v>
      </c>
      <c r="H3914" t="s">
        <v>8223</v>
      </c>
      <c r="I3914" t="s">
        <v>8245</v>
      </c>
      <c r="J3914">
        <v>1429936500</v>
      </c>
      <c r="K3914" s="10">
        <v>1424759330</v>
      </c>
      <c r="L3914" s="15">
        <f t="shared" si="306"/>
        <v>42059.270023148143</v>
      </c>
      <c r="M3914" t="b">
        <v>0</v>
      </c>
      <c r="N3914">
        <v>1</v>
      </c>
      <c r="O3914" t="b">
        <v>0</v>
      </c>
      <c r="P3914" t="s">
        <v>8269</v>
      </c>
      <c r="Q3914" t="str">
        <f t="shared" si="307"/>
        <v>theater</v>
      </c>
      <c r="R3914" t="str">
        <f t="shared" si="308"/>
        <v>plays</v>
      </c>
      <c r="S3914">
        <f t="shared" si="309"/>
        <v>2015</v>
      </c>
    </row>
    <row r="3915" spans="1:19" ht="46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s="17">
        <f t="shared" si="305"/>
        <v>0.1</v>
      </c>
      <c r="G3915" t="s">
        <v>8220</v>
      </c>
      <c r="H3915" t="s">
        <v>8223</v>
      </c>
      <c r="I3915" t="s">
        <v>8245</v>
      </c>
      <c r="J3915">
        <v>1448863449</v>
      </c>
      <c r="K3915" s="10">
        <v>1446267849</v>
      </c>
      <c r="L3915" s="15">
        <f t="shared" si="306"/>
        <v>42308.211215277777</v>
      </c>
      <c r="M3915" t="b">
        <v>0</v>
      </c>
      <c r="N3915">
        <v>7</v>
      </c>
      <c r="O3915" t="b">
        <v>0</v>
      </c>
      <c r="P3915" t="s">
        <v>8269</v>
      </c>
      <c r="Q3915" t="str">
        <f t="shared" si="307"/>
        <v>theater</v>
      </c>
      <c r="R3915" t="str">
        <f t="shared" si="308"/>
        <v>plays</v>
      </c>
      <c r="S3915">
        <f t="shared" si="309"/>
        <v>2015</v>
      </c>
    </row>
    <row r="3916" spans="1:19" ht="46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s="17">
        <f t="shared" si="305"/>
        <v>0.36359999999999998</v>
      </c>
      <c r="G3916" t="s">
        <v>8220</v>
      </c>
      <c r="H3916" t="s">
        <v>8224</v>
      </c>
      <c r="I3916" t="s">
        <v>8246</v>
      </c>
      <c r="J3916">
        <v>1431298740</v>
      </c>
      <c r="K3916" s="10">
        <v>1429558756</v>
      </c>
      <c r="L3916" s="15">
        <f t="shared" si="306"/>
        <v>42114.818935185191</v>
      </c>
      <c r="M3916" t="b">
        <v>0</v>
      </c>
      <c r="N3916">
        <v>27</v>
      </c>
      <c r="O3916" t="b">
        <v>0</v>
      </c>
      <c r="P3916" t="s">
        <v>8269</v>
      </c>
      <c r="Q3916" t="str">
        <f t="shared" si="307"/>
        <v>theater</v>
      </c>
      <c r="R3916" t="str">
        <f t="shared" si="308"/>
        <v>plays</v>
      </c>
      <c r="S3916">
        <f t="shared" si="309"/>
        <v>2015</v>
      </c>
    </row>
    <row r="3917" spans="1:19" ht="46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s="17">
        <f t="shared" si="305"/>
        <v>3.3333333333333335E-3</v>
      </c>
      <c r="G3917" t="s">
        <v>8220</v>
      </c>
      <c r="H3917" t="s">
        <v>8224</v>
      </c>
      <c r="I3917" t="s">
        <v>8246</v>
      </c>
      <c r="J3917">
        <v>1464824309</v>
      </c>
      <c r="K3917" s="10">
        <v>1462232309</v>
      </c>
      <c r="L3917" s="15">
        <f t="shared" si="306"/>
        <v>42492.98505787037</v>
      </c>
      <c r="M3917" t="b">
        <v>0</v>
      </c>
      <c r="N3917">
        <v>1</v>
      </c>
      <c r="O3917" t="b">
        <v>0</v>
      </c>
      <c r="P3917" t="s">
        <v>8269</v>
      </c>
      <c r="Q3917" t="str">
        <f t="shared" si="307"/>
        <v>theater</v>
      </c>
      <c r="R3917" t="str">
        <f t="shared" si="308"/>
        <v>plays</v>
      </c>
      <c r="S3917">
        <f t="shared" si="309"/>
        <v>2016</v>
      </c>
    </row>
    <row r="3918" spans="1:19" ht="46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s="17">
        <f t="shared" si="305"/>
        <v>0</v>
      </c>
      <c r="G3918" t="s">
        <v>8220</v>
      </c>
      <c r="H3918" t="s">
        <v>8231</v>
      </c>
      <c r="I3918" t="s">
        <v>8252</v>
      </c>
      <c r="J3918">
        <v>1464952752</v>
      </c>
      <c r="K3918" s="10">
        <v>1462360752</v>
      </c>
      <c r="L3918" s="15">
        <f t="shared" si="306"/>
        <v>42494.471666666665</v>
      </c>
      <c r="M3918" t="b">
        <v>0</v>
      </c>
      <c r="N3918">
        <v>0</v>
      </c>
      <c r="O3918" t="b">
        <v>0</v>
      </c>
      <c r="P3918" t="s">
        <v>8269</v>
      </c>
      <c r="Q3918" t="str">
        <f t="shared" si="307"/>
        <v>theater</v>
      </c>
      <c r="R3918" t="str">
        <f t="shared" si="308"/>
        <v>plays</v>
      </c>
      <c r="S3918">
        <f t="shared" si="309"/>
        <v>2016</v>
      </c>
    </row>
    <row r="3919" spans="1:19" ht="46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s="17">
        <f t="shared" si="305"/>
        <v>2.8571428571428571E-3</v>
      </c>
      <c r="G3919" t="s">
        <v>8220</v>
      </c>
      <c r="H3919" t="s">
        <v>8224</v>
      </c>
      <c r="I3919" t="s">
        <v>8246</v>
      </c>
      <c r="J3919">
        <v>1410439161</v>
      </c>
      <c r="K3919" s="10">
        <v>1407847161</v>
      </c>
      <c r="L3919" s="15">
        <f t="shared" si="306"/>
        <v>41863.527326388888</v>
      </c>
      <c r="M3919" t="b">
        <v>0</v>
      </c>
      <c r="N3919">
        <v>1</v>
      </c>
      <c r="O3919" t="b">
        <v>0</v>
      </c>
      <c r="P3919" t="s">
        <v>8269</v>
      </c>
      <c r="Q3919" t="str">
        <f t="shared" si="307"/>
        <v>theater</v>
      </c>
      <c r="R3919" t="str">
        <f t="shared" si="308"/>
        <v>plays</v>
      </c>
      <c r="S3919">
        <f t="shared" si="309"/>
        <v>2014</v>
      </c>
    </row>
    <row r="3920" spans="1:19" ht="46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s="17">
        <f t="shared" si="305"/>
        <v>2E-3</v>
      </c>
      <c r="G3920" t="s">
        <v>8220</v>
      </c>
      <c r="H3920" t="s">
        <v>8224</v>
      </c>
      <c r="I3920" t="s">
        <v>8246</v>
      </c>
      <c r="J3920">
        <v>1407168000</v>
      </c>
      <c r="K3920" s="10">
        <v>1406131023</v>
      </c>
      <c r="L3920" s="15">
        <f t="shared" si="306"/>
        <v>41843.664618055554</v>
      </c>
      <c r="M3920" t="b">
        <v>0</v>
      </c>
      <c r="N3920">
        <v>3</v>
      </c>
      <c r="O3920" t="b">
        <v>0</v>
      </c>
      <c r="P3920" t="s">
        <v>8269</v>
      </c>
      <c r="Q3920" t="str">
        <f t="shared" si="307"/>
        <v>theater</v>
      </c>
      <c r="R3920" t="str">
        <f t="shared" si="308"/>
        <v>plays</v>
      </c>
      <c r="S3920">
        <f t="shared" si="309"/>
        <v>2014</v>
      </c>
    </row>
    <row r="3921" spans="1:19" ht="46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s="17">
        <f t="shared" si="305"/>
        <v>1.7999999999999999E-2</v>
      </c>
      <c r="G3921" t="s">
        <v>8220</v>
      </c>
      <c r="H3921" t="s">
        <v>8224</v>
      </c>
      <c r="I3921" t="s">
        <v>8246</v>
      </c>
      <c r="J3921">
        <v>1453075200</v>
      </c>
      <c r="K3921" s="10">
        <v>1450628773</v>
      </c>
      <c r="L3921" s="15">
        <f t="shared" si="306"/>
        <v>42358.684872685189</v>
      </c>
      <c r="M3921" t="b">
        <v>0</v>
      </c>
      <c r="N3921">
        <v>3</v>
      </c>
      <c r="O3921" t="b">
        <v>0</v>
      </c>
      <c r="P3921" t="s">
        <v>8269</v>
      </c>
      <c r="Q3921" t="str">
        <f t="shared" si="307"/>
        <v>theater</v>
      </c>
      <c r="R3921" t="str">
        <f t="shared" si="308"/>
        <v>plays</v>
      </c>
      <c r="S3921">
        <f t="shared" si="309"/>
        <v>2015</v>
      </c>
    </row>
    <row r="3922" spans="1:19" ht="46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s="17">
        <f t="shared" si="305"/>
        <v>5.3999999999999999E-2</v>
      </c>
      <c r="G3922" t="s">
        <v>8220</v>
      </c>
      <c r="H3922" t="s">
        <v>8224</v>
      </c>
      <c r="I3922" t="s">
        <v>8246</v>
      </c>
      <c r="J3922">
        <v>1479032260</v>
      </c>
      <c r="K3922" s="10">
        <v>1476436660</v>
      </c>
      <c r="L3922" s="15">
        <f t="shared" si="306"/>
        <v>42657.38726851852</v>
      </c>
      <c r="M3922" t="b">
        <v>0</v>
      </c>
      <c r="N3922">
        <v>3</v>
      </c>
      <c r="O3922" t="b">
        <v>0</v>
      </c>
      <c r="P3922" t="s">
        <v>8269</v>
      </c>
      <c r="Q3922" t="str">
        <f t="shared" si="307"/>
        <v>theater</v>
      </c>
      <c r="R3922" t="str">
        <f t="shared" si="308"/>
        <v>plays</v>
      </c>
      <c r="S3922">
        <f t="shared" si="309"/>
        <v>2016</v>
      </c>
    </row>
    <row r="3923" spans="1:19" ht="46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s="17">
        <f t="shared" si="305"/>
        <v>0</v>
      </c>
      <c r="G3923" t="s">
        <v>8220</v>
      </c>
      <c r="H3923" t="s">
        <v>8224</v>
      </c>
      <c r="I3923" t="s">
        <v>8246</v>
      </c>
      <c r="J3923">
        <v>1414346400</v>
      </c>
      <c r="K3923" s="10">
        <v>1413291655</v>
      </c>
      <c r="L3923" s="15">
        <f t="shared" si="306"/>
        <v>41926.542303240742</v>
      </c>
      <c r="M3923" t="b">
        <v>0</v>
      </c>
      <c r="N3923">
        <v>0</v>
      </c>
      <c r="O3923" t="b">
        <v>0</v>
      </c>
      <c r="P3923" t="s">
        <v>8269</v>
      </c>
      <c r="Q3923" t="str">
        <f t="shared" si="307"/>
        <v>theater</v>
      </c>
      <c r="R3923" t="str">
        <f t="shared" si="308"/>
        <v>plays</v>
      </c>
      <c r="S3923">
        <f t="shared" si="309"/>
        <v>2014</v>
      </c>
    </row>
    <row r="3924" spans="1:19" ht="46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s="17">
        <f t="shared" si="305"/>
        <v>8.1333333333333327E-2</v>
      </c>
      <c r="G3924" t="s">
        <v>8220</v>
      </c>
      <c r="H3924" t="s">
        <v>8223</v>
      </c>
      <c r="I3924" t="s">
        <v>8245</v>
      </c>
      <c r="J3924">
        <v>1425337200</v>
      </c>
      <c r="K3924" s="10">
        <v>1421432810</v>
      </c>
      <c r="L3924" s="15">
        <f t="shared" si="306"/>
        <v>42020.768634259264</v>
      </c>
      <c r="M3924" t="b">
        <v>0</v>
      </c>
      <c r="N3924">
        <v>6</v>
      </c>
      <c r="O3924" t="b">
        <v>0</v>
      </c>
      <c r="P3924" t="s">
        <v>8269</v>
      </c>
      <c r="Q3924" t="str">
        <f t="shared" si="307"/>
        <v>theater</v>
      </c>
      <c r="R3924" t="str">
        <f t="shared" si="308"/>
        <v>plays</v>
      </c>
      <c r="S3924">
        <f t="shared" si="309"/>
        <v>2015</v>
      </c>
    </row>
    <row r="3925" spans="1:19" ht="46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s="17">
        <f t="shared" si="305"/>
        <v>0.12034782608695652</v>
      </c>
      <c r="G3925" t="s">
        <v>8220</v>
      </c>
      <c r="H3925" t="s">
        <v>8224</v>
      </c>
      <c r="I3925" t="s">
        <v>8246</v>
      </c>
      <c r="J3925">
        <v>1428622271</v>
      </c>
      <c r="K3925" s="10">
        <v>1426203071</v>
      </c>
      <c r="L3925" s="15">
        <f t="shared" si="306"/>
        <v>42075.979988425926</v>
      </c>
      <c r="M3925" t="b">
        <v>0</v>
      </c>
      <c r="N3925">
        <v>17</v>
      </c>
      <c r="O3925" t="b">
        <v>0</v>
      </c>
      <c r="P3925" t="s">
        <v>8269</v>
      </c>
      <c r="Q3925" t="str">
        <f t="shared" si="307"/>
        <v>theater</v>
      </c>
      <c r="R3925" t="str">
        <f t="shared" si="308"/>
        <v>plays</v>
      </c>
      <c r="S3925">
        <f t="shared" si="309"/>
        <v>2015</v>
      </c>
    </row>
    <row r="3926" spans="1:19" ht="46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s="17">
        <f t="shared" si="305"/>
        <v>0.15266666666666667</v>
      </c>
      <c r="G3926" t="s">
        <v>8220</v>
      </c>
      <c r="H3926" t="s">
        <v>8223</v>
      </c>
      <c r="I3926" t="s">
        <v>8245</v>
      </c>
      <c r="J3926">
        <v>1403823722</v>
      </c>
      <c r="K3926" s="10">
        <v>1401231722</v>
      </c>
      <c r="L3926" s="15">
        <f t="shared" si="306"/>
        <v>41786.959745370368</v>
      </c>
      <c r="M3926" t="b">
        <v>0</v>
      </c>
      <c r="N3926">
        <v>40</v>
      </c>
      <c r="O3926" t="b">
        <v>0</v>
      </c>
      <c r="P3926" t="s">
        <v>8269</v>
      </c>
      <c r="Q3926" t="str">
        <f t="shared" si="307"/>
        <v>theater</v>
      </c>
      <c r="R3926" t="str">
        <f t="shared" si="308"/>
        <v>plays</v>
      </c>
      <c r="S3926">
        <f t="shared" si="309"/>
        <v>2014</v>
      </c>
    </row>
    <row r="3927" spans="1:19" ht="46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s="17">
        <f t="shared" si="305"/>
        <v>0.1</v>
      </c>
      <c r="G3927" t="s">
        <v>8220</v>
      </c>
      <c r="H3927" t="s">
        <v>8223</v>
      </c>
      <c r="I3927" t="s">
        <v>8245</v>
      </c>
      <c r="J3927">
        <v>1406753639</v>
      </c>
      <c r="K3927" s="10">
        <v>1404161639</v>
      </c>
      <c r="L3927" s="15">
        <f t="shared" si="306"/>
        <v>41820.870821759258</v>
      </c>
      <c r="M3927" t="b">
        <v>0</v>
      </c>
      <c r="N3927">
        <v>3</v>
      </c>
      <c r="O3927" t="b">
        <v>0</v>
      </c>
      <c r="P3927" t="s">
        <v>8269</v>
      </c>
      <c r="Q3927" t="str">
        <f t="shared" si="307"/>
        <v>theater</v>
      </c>
      <c r="R3927" t="str">
        <f t="shared" si="308"/>
        <v>plays</v>
      </c>
      <c r="S3927">
        <f t="shared" si="309"/>
        <v>2014</v>
      </c>
    </row>
    <row r="3928" spans="1:19" ht="3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s="17">
        <f t="shared" si="305"/>
        <v>3.0000000000000001E-3</v>
      </c>
      <c r="G3928" t="s">
        <v>8220</v>
      </c>
      <c r="H3928" t="s">
        <v>8225</v>
      </c>
      <c r="I3928" t="s">
        <v>8247</v>
      </c>
      <c r="J3928">
        <v>1419645748</v>
      </c>
      <c r="K3928" s="10">
        <v>1417053748</v>
      </c>
      <c r="L3928" s="15">
        <f t="shared" si="306"/>
        <v>41970.085046296299</v>
      </c>
      <c r="M3928" t="b">
        <v>0</v>
      </c>
      <c r="N3928">
        <v>1</v>
      </c>
      <c r="O3928" t="b">
        <v>0</v>
      </c>
      <c r="P3928" t="s">
        <v>8269</v>
      </c>
      <c r="Q3928" t="str">
        <f t="shared" si="307"/>
        <v>theater</v>
      </c>
      <c r="R3928" t="str">
        <f t="shared" si="308"/>
        <v>plays</v>
      </c>
      <c r="S3928">
        <f t="shared" si="309"/>
        <v>2014</v>
      </c>
    </row>
    <row r="3929" spans="1:19" ht="46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s="17">
        <f t="shared" si="305"/>
        <v>0.01</v>
      </c>
      <c r="G3929" t="s">
        <v>8220</v>
      </c>
      <c r="H3929" t="s">
        <v>8224</v>
      </c>
      <c r="I3929" t="s">
        <v>8246</v>
      </c>
      <c r="J3929">
        <v>1407565504</v>
      </c>
      <c r="K3929" s="10">
        <v>1404973504</v>
      </c>
      <c r="L3929" s="15">
        <f t="shared" si="306"/>
        <v>41830.267407407409</v>
      </c>
      <c r="M3929" t="b">
        <v>0</v>
      </c>
      <c r="N3929">
        <v>2</v>
      </c>
      <c r="O3929" t="b">
        <v>0</v>
      </c>
      <c r="P3929" t="s">
        <v>8269</v>
      </c>
      <c r="Q3929" t="str">
        <f t="shared" si="307"/>
        <v>theater</v>
      </c>
      <c r="R3929" t="str">
        <f t="shared" si="308"/>
        <v>plays</v>
      </c>
      <c r="S3929">
        <f t="shared" si="309"/>
        <v>2014</v>
      </c>
    </row>
    <row r="3930" spans="1:19" ht="46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s="17">
        <f t="shared" si="305"/>
        <v>0.13020000000000001</v>
      </c>
      <c r="G3930" t="s">
        <v>8220</v>
      </c>
      <c r="H3930" t="s">
        <v>8223</v>
      </c>
      <c r="I3930" t="s">
        <v>8245</v>
      </c>
      <c r="J3930">
        <v>1444971540</v>
      </c>
      <c r="K3930" s="10">
        <v>1442593427</v>
      </c>
      <c r="L3930" s="15">
        <f t="shared" si="306"/>
        <v>42265.683182870373</v>
      </c>
      <c r="M3930" t="b">
        <v>0</v>
      </c>
      <c r="N3930">
        <v>7</v>
      </c>
      <c r="O3930" t="b">
        <v>0</v>
      </c>
      <c r="P3930" t="s">
        <v>8269</v>
      </c>
      <c r="Q3930" t="str">
        <f t="shared" si="307"/>
        <v>theater</v>
      </c>
      <c r="R3930" t="str">
        <f t="shared" si="308"/>
        <v>plays</v>
      </c>
      <c r="S3930">
        <f t="shared" si="309"/>
        <v>2015</v>
      </c>
    </row>
    <row r="3931" spans="1:19" ht="46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s="17">
        <f t="shared" si="305"/>
        <v>2.265E-2</v>
      </c>
      <c r="G3931" t="s">
        <v>8220</v>
      </c>
      <c r="H3931" t="s">
        <v>8223</v>
      </c>
      <c r="I3931" t="s">
        <v>8245</v>
      </c>
      <c r="J3931">
        <v>1474228265</v>
      </c>
      <c r="K3931" s="10">
        <v>1471636265</v>
      </c>
      <c r="L3931" s="15">
        <f t="shared" si="306"/>
        <v>42601.827141203699</v>
      </c>
      <c r="M3931" t="b">
        <v>0</v>
      </c>
      <c r="N3931">
        <v>14</v>
      </c>
      <c r="O3931" t="b">
        <v>0</v>
      </c>
      <c r="P3931" t="s">
        <v>8269</v>
      </c>
      <c r="Q3931" t="str">
        <f t="shared" si="307"/>
        <v>theater</v>
      </c>
      <c r="R3931" t="str">
        <f t="shared" si="308"/>
        <v>plays</v>
      </c>
      <c r="S3931">
        <f t="shared" si="309"/>
        <v>2016</v>
      </c>
    </row>
    <row r="3932" spans="1:19" ht="46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s="17">
        <f t="shared" si="305"/>
        <v>0</v>
      </c>
      <c r="G3932" t="s">
        <v>8220</v>
      </c>
      <c r="H3932" t="s">
        <v>8225</v>
      </c>
      <c r="I3932" t="s">
        <v>8247</v>
      </c>
      <c r="J3932">
        <v>1459490400</v>
      </c>
      <c r="K3932" s="10">
        <v>1457078868</v>
      </c>
      <c r="L3932" s="15">
        <f t="shared" si="306"/>
        <v>42433.338749999995</v>
      </c>
      <c r="M3932" t="b">
        <v>0</v>
      </c>
      <c r="N3932">
        <v>0</v>
      </c>
      <c r="O3932" t="b">
        <v>0</v>
      </c>
      <c r="P3932" t="s">
        <v>8269</v>
      </c>
      <c r="Q3932" t="str">
        <f t="shared" si="307"/>
        <v>theater</v>
      </c>
      <c r="R3932" t="str">
        <f t="shared" si="308"/>
        <v>plays</v>
      </c>
      <c r="S3932">
        <f t="shared" si="309"/>
        <v>2016</v>
      </c>
    </row>
    <row r="3933" spans="1:19" ht="46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s="17">
        <f t="shared" si="305"/>
        <v>0</v>
      </c>
      <c r="G3933" t="s">
        <v>8220</v>
      </c>
      <c r="H3933" t="s">
        <v>8223</v>
      </c>
      <c r="I3933" t="s">
        <v>8245</v>
      </c>
      <c r="J3933">
        <v>1441510707</v>
      </c>
      <c r="K3933" s="10">
        <v>1439350707</v>
      </c>
      <c r="L3933" s="15">
        <f t="shared" si="306"/>
        <v>42228.151701388888</v>
      </c>
      <c r="M3933" t="b">
        <v>0</v>
      </c>
      <c r="N3933">
        <v>0</v>
      </c>
      <c r="O3933" t="b">
        <v>0</v>
      </c>
      <c r="P3933" t="s">
        <v>8269</v>
      </c>
      <c r="Q3933" t="str">
        <f t="shared" si="307"/>
        <v>theater</v>
      </c>
      <c r="R3933" t="str">
        <f t="shared" si="308"/>
        <v>plays</v>
      </c>
      <c r="S3933">
        <f t="shared" si="309"/>
        <v>2015</v>
      </c>
    </row>
    <row r="3934" spans="1:19" ht="46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s="17">
        <f t="shared" si="305"/>
        <v>8.3333333333333331E-5</v>
      </c>
      <c r="G3934" t="s">
        <v>8220</v>
      </c>
      <c r="H3934" t="s">
        <v>8223</v>
      </c>
      <c r="I3934" t="s">
        <v>8245</v>
      </c>
      <c r="J3934">
        <v>1458097364</v>
      </c>
      <c r="K3934" s="10">
        <v>1455508964</v>
      </c>
      <c r="L3934" s="15">
        <f t="shared" si="306"/>
        <v>42415.168564814812</v>
      </c>
      <c r="M3934" t="b">
        <v>0</v>
      </c>
      <c r="N3934">
        <v>1</v>
      </c>
      <c r="O3934" t="b">
        <v>0</v>
      </c>
      <c r="P3934" t="s">
        <v>8269</v>
      </c>
      <c r="Q3934" t="str">
        <f t="shared" si="307"/>
        <v>theater</v>
      </c>
      <c r="R3934" t="str">
        <f t="shared" si="308"/>
        <v>plays</v>
      </c>
      <c r="S3934">
        <f t="shared" si="309"/>
        <v>2016</v>
      </c>
    </row>
    <row r="3935" spans="1:19" ht="46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s="17">
        <f t="shared" si="305"/>
        <v>0.15742857142857142</v>
      </c>
      <c r="G3935" t="s">
        <v>8220</v>
      </c>
      <c r="H3935" t="s">
        <v>8223</v>
      </c>
      <c r="I3935" t="s">
        <v>8245</v>
      </c>
      <c r="J3935">
        <v>1468716180</v>
      </c>
      <c r="K3935" s="10">
        <v>1466205262</v>
      </c>
      <c r="L3935" s="15">
        <f t="shared" si="306"/>
        <v>42538.968310185184</v>
      </c>
      <c r="M3935" t="b">
        <v>0</v>
      </c>
      <c r="N3935">
        <v>12</v>
      </c>
      <c r="O3935" t="b">
        <v>0</v>
      </c>
      <c r="P3935" t="s">
        <v>8269</v>
      </c>
      <c r="Q3935" t="str">
        <f t="shared" si="307"/>
        <v>theater</v>
      </c>
      <c r="R3935" t="str">
        <f t="shared" si="308"/>
        <v>plays</v>
      </c>
      <c r="S3935">
        <f t="shared" si="309"/>
        <v>2016</v>
      </c>
    </row>
    <row r="3936" spans="1:19" ht="46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s="17">
        <f t="shared" si="305"/>
        <v>0.11</v>
      </c>
      <c r="G3936" t="s">
        <v>8220</v>
      </c>
      <c r="H3936" t="s">
        <v>8223</v>
      </c>
      <c r="I3936" t="s">
        <v>8245</v>
      </c>
      <c r="J3936">
        <v>1443704400</v>
      </c>
      <c r="K3936" s="10">
        <v>1439827639</v>
      </c>
      <c r="L3936" s="15">
        <f t="shared" si="306"/>
        <v>42233.671747685185</v>
      </c>
      <c r="M3936" t="b">
        <v>0</v>
      </c>
      <c r="N3936">
        <v>12</v>
      </c>
      <c r="O3936" t="b">
        <v>0</v>
      </c>
      <c r="P3936" t="s">
        <v>8269</v>
      </c>
      <c r="Q3936" t="str">
        <f t="shared" si="307"/>
        <v>theater</v>
      </c>
      <c r="R3936" t="str">
        <f t="shared" si="308"/>
        <v>plays</v>
      </c>
      <c r="S3936">
        <f t="shared" si="309"/>
        <v>2015</v>
      </c>
    </row>
    <row r="3937" spans="1:19" ht="6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s="17">
        <f t="shared" si="305"/>
        <v>0.43833333333333335</v>
      </c>
      <c r="G3937" t="s">
        <v>8220</v>
      </c>
      <c r="H3937" t="s">
        <v>8224</v>
      </c>
      <c r="I3937" t="s">
        <v>8246</v>
      </c>
      <c r="J3937">
        <v>1443973546</v>
      </c>
      <c r="K3937" s="10">
        <v>1438789546</v>
      </c>
      <c r="L3937" s="15">
        <f t="shared" si="306"/>
        <v>42221.656782407408</v>
      </c>
      <c r="M3937" t="b">
        <v>0</v>
      </c>
      <c r="N3937">
        <v>23</v>
      </c>
      <c r="O3937" t="b">
        <v>0</v>
      </c>
      <c r="P3937" t="s">
        <v>8269</v>
      </c>
      <c r="Q3937" t="str">
        <f t="shared" si="307"/>
        <v>theater</v>
      </c>
      <c r="R3937" t="str">
        <f t="shared" si="308"/>
        <v>plays</v>
      </c>
      <c r="S3937">
        <f t="shared" si="309"/>
        <v>2015</v>
      </c>
    </row>
    <row r="3938" spans="1:19" ht="46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s="17">
        <f t="shared" si="305"/>
        <v>0</v>
      </c>
      <c r="G3938" t="s">
        <v>8220</v>
      </c>
      <c r="H3938" t="s">
        <v>8223</v>
      </c>
      <c r="I3938" t="s">
        <v>8245</v>
      </c>
      <c r="J3938">
        <v>1480576720</v>
      </c>
      <c r="K3938" s="10">
        <v>1477981120</v>
      </c>
      <c r="L3938" s="15">
        <f t="shared" si="306"/>
        <v>42675.262962962966</v>
      </c>
      <c r="M3938" t="b">
        <v>0</v>
      </c>
      <c r="N3938">
        <v>0</v>
      </c>
      <c r="O3938" t="b">
        <v>0</v>
      </c>
      <c r="P3938" t="s">
        <v>8269</v>
      </c>
      <c r="Q3938" t="str">
        <f t="shared" si="307"/>
        <v>theater</v>
      </c>
      <c r="R3938" t="str">
        <f t="shared" si="308"/>
        <v>plays</v>
      </c>
      <c r="S3938">
        <f t="shared" si="309"/>
        <v>2016</v>
      </c>
    </row>
    <row r="3939" spans="1:19" ht="46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s="17">
        <f t="shared" si="305"/>
        <v>0.86135181975736563</v>
      </c>
      <c r="G3939" t="s">
        <v>8220</v>
      </c>
      <c r="H3939" t="s">
        <v>8223</v>
      </c>
      <c r="I3939" t="s">
        <v>8245</v>
      </c>
      <c r="J3939">
        <v>1468249760</v>
      </c>
      <c r="K3939" s="10">
        <v>1465830560</v>
      </c>
      <c r="L3939" s="15">
        <f t="shared" si="306"/>
        <v>42534.631481481483</v>
      </c>
      <c r="M3939" t="b">
        <v>0</v>
      </c>
      <c r="N3939">
        <v>10</v>
      </c>
      <c r="O3939" t="b">
        <v>0</v>
      </c>
      <c r="P3939" t="s">
        <v>8269</v>
      </c>
      <c r="Q3939" t="str">
        <f t="shared" si="307"/>
        <v>theater</v>
      </c>
      <c r="R3939" t="str">
        <f t="shared" si="308"/>
        <v>plays</v>
      </c>
      <c r="S3939">
        <f t="shared" si="309"/>
        <v>2016</v>
      </c>
    </row>
    <row r="3940" spans="1:19" ht="46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s="17">
        <f t="shared" si="305"/>
        <v>0.12196620583717357</v>
      </c>
      <c r="G3940" t="s">
        <v>8220</v>
      </c>
      <c r="H3940" t="s">
        <v>8223</v>
      </c>
      <c r="I3940" t="s">
        <v>8245</v>
      </c>
      <c r="J3940">
        <v>1435441454</v>
      </c>
      <c r="K3940" s="10">
        <v>1432763054</v>
      </c>
      <c r="L3940" s="15">
        <f t="shared" si="306"/>
        <v>42151.905717592592</v>
      </c>
      <c r="M3940" t="b">
        <v>0</v>
      </c>
      <c r="N3940">
        <v>5</v>
      </c>
      <c r="O3940" t="b">
        <v>0</v>
      </c>
      <c r="P3940" t="s">
        <v>8269</v>
      </c>
      <c r="Q3940" t="str">
        <f t="shared" si="307"/>
        <v>theater</v>
      </c>
      <c r="R3940" t="str">
        <f t="shared" si="308"/>
        <v>plays</v>
      </c>
      <c r="S3940">
        <f t="shared" si="309"/>
        <v>2015</v>
      </c>
    </row>
    <row r="3941" spans="1:19" ht="46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s="17">
        <f t="shared" si="305"/>
        <v>1E-3</v>
      </c>
      <c r="G3941" t="s">
        <v>8220</v>
      </c>
      <c r="H3941" t="s">
        <v>8225</v>
      </c>
      <c r="I3941" t="s">
        <v>8247</v>
      </c>
      <c r="J3941">
        <v>1412656200</v>
      </c>
      <c r="K3941" s="10">
        <v>1412328979</v>
      </c>
      <c r="L3941" s="15">
        <f t="shared" si="306"/>
        <v>41915.400219907409</v>
      </c>
      <c r="M3941" t="b">
        <v>0</v>
      </c>
      <c r="N3941">
        <v>1</v>
      </c>
      <c r="O3941" t="b">
        <v>0</v>
      </c>
      <c r="P3941" t="s">
        <v>8269</v>
      </c>
      <c r="Q3941" t="str">
        <f t="shared" si="307"/>
        <v>theater</v>
      </c>
      <c r="R3941" t="str">
        <f t="shared" si="308"/>
        <v>plays</v>
      </c>
      <c r="S3941">
        <f t="shared" si="309"/>
        <v>2014</v>
      </c>
    </row>
    <row r="3942" spans="1:19" ht="46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s="17">
        <f t="shared" si="305"/>
        <v>2.2000000000000001E-3</v>
      </c>
      <c r="G3942" t="s">
        <v>8220</v>
      </c>
      <c r="H3942" t="s">
        <v>8223</v>
      </c>
      <c r="I3942" t="s">
        <v>8245</v>
      </c>
      <c r="J3942">
        <v>1420199351</v>
      </c>
      <c r="K3942" s="10">
        <v>1416311351</v>
      </c>
      <c r="L3942" s="15">
        <f t="shared" si="306"/>
        <v>41961.492488425924</v>
      </c>
      <c r="M3942" t="b">
        <v>0</v>
      </c>
      <c r="N3942">
        <v>2</v>
      </c>
      <c r="O3942" t="b">
        <v>0</v>
      </c>
      <c r="P3942" t="s">
        <v>8269</v>
      </c>
      <c r="Q3942" t="str">
        <f t="shared" si="307"/>
        <v>theater</v>
      </c>
      <c r="R3942" t="str">
        <f t="shared" si="308"/>
        <v>plays</v>
      </c>
      <c r="S3942">
        <f t="shared" si="309"/>
        <v>2014</v>
      </c>
    </row>
    <row r="3943" spans="1:19" ht="46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s="17">
        <f t="shared" si="305"/>
        <v>9.0909090909090905E-3</v>
      </c>
      <c r="G3943" t="s">
        <v>8220</v>
      </c>
      <c r="H3943" t="s">
        <v>8223</v>
      </c>
      <c r="I3943" t="s">
        <v>8245</v>
      </c>
      <c r="J3943">
        <v>1416877200</v>
      </c>
      <c r="K3943" s="10">
        <v>1414505137</v>
      </c>
      <c r="L3943" s="15">
        <f t="shared" si="306"/>
        <v>41940.587233796294</v>
      </c>
      <c r="M3943" t="b">
        <v>0</v>
      </c>
      <c r="N3943">
        <v>2</v>
      </c>
      <c r="O3943" t="b">
        <v>0</v>
      </c>
      <c r="P3943" t="s">
        <v>8269</v>
      </c>
      <c r="Q3943" t="str">
        <f t="shared" si="307"/>
        <v>theater</v>
      </c>
      <c r="R3943" t="str">
        <f t="shared" si="308"/>
        <v>plays</v>
      </c>
      <c r="S3943">
        <f t="shared" si="309"/>
        <v>2014</v>
      </c>
    </row>
    <row r="3944" spans="1:19" ht="46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s="17">
        <f t="shared" si="305"/>
        <v>0</v>
      </c>
      <c r="G3944" t="s">
        <v>8220</v>
      </c>
      <c r="H3944" t="s">
        <v>8223</v>
      </c>
      <c r="I3944" t="s">
        <v>8245</v>
      </c>
      <c r="J3944">
        <v>1434490914</v>
      </c>
      <c r="K3944" s="10">
        <v>1429306914</v>
      </c>
      <c r="L3944" s="15">
        <f t="shared" si="306"/>
        <v>42111.904097222221</v>
      </c>
      <c r="M3944" t="b">
        <v>0</v>
      </c>
      <c r="N3944">
        <v>0</v>
      </c>
      <c r="O3944" t="b">
        <v>0</v>
      </c>
      <c r="P3944" t="s">
        <v>8269</v>
      </c>
      <c r="Q3944" t="str">
        <f t="shared" si="307"/>
        <v>theater</v>
      </c>
      <c r="R3944" t="str">
        <f t="shared" si="308"/>
        <v>plays</v>
      </c>
      <c r="S3944">
        <f t="shared" si="309"/>
        <v>2015</v>
      </c>
    </row>
    <row r="3945" spans="1:19" ht="46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s="17">
        <f t="shared" si="305"/>
        <v>0.35639999999999999</v>
      </c>
      <c r="G3945" t="s">
        <v>8220</v>
      </c>
      <c r="H3945" t="s">
        <v>8223</v>
      </c>
      <c r="I3945" t="s">
        <v>8245</v>
      </c>
      <c r="J3945">
        <v>1446483000</v>
      </c>
      <c r="K3945" s="10">
        <v>1443811268</v>
      </c>
      <c r="L3945" s="15">
        <f t="shared" si="306"/>
        <v>42279.778564814813</v>
      </c>
      <c r="M3945" t="b">
        <v>0</v>
      </c>
      <c r="N3945">
        <v>13</v>
      </c>
      <c r="O3945" t="b">
        <v>0</v>
      </c>
      <c r="P3945" t="s">
        <v>8269</v>
      </c>
      <c r="Q3945" t="str">
        <f t="shared" si="307"/>
        <v>theater</v>
      </c>
      <c r="R3945" t="str">
        <f t="shared" si="308"/>
        <v>plays</v>
      </c>
      <c r="S3945">
        <f t="shared" si="309"/>
        <v>2015</v>
      </c>
    </row>
    <row r="3946" spans="1:19" ht="46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s="17">
        <f t="shared" si="305"/>
        <v>0</v>
      </c>
      <c r="G3946" t="s">
        <v>8220</v>
      </c>
      <c r="H3946" t="s">
        <v>8223</v>
      </c>
      <c r="I3946" t="s">
        <v>8245</v>
      </c>
      <c r="J3946">
        <v>1440690875</v>
      </c>
      <c r="K3946" s="10">
        <v>1438098875</v>
      </c>
      <c r="L3946" s="15">
        <f t="shared" si="306"/>
        <v>42213.662905092591</v>
      </c>
      <c r="M3946" t="b">
        <v>0</v>
      </c>
      <c r="N3946">
        <v>0</v>
      </c>
      <c r="O3946" t="b">
        <v>0</v>
      </c>
      <c r="P3946" t="s">
        <v>8269</v>
      </c>
      <c r="Q3946" t="str">
        <f t="shared" si="307"/>
        <v>theater</v>
      </c>
      <c r="R3946" t="str">
        <f t="shared" si="308"/>
        <v>plays</v>
      </c>
      <c r="S3946">
        <f t="shared" si="309"/>
        <v>2015</v>
      </c>
    </row>
    <row r="3947" spans="1:19" ht="46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s="17">
        <f t="shared" si="305"/>
        <v>2.5000000000000001E-3</v>
      </c>
      <c r="G3947" t="s">
        <v>8220</v>
      </c>
      <c r="H3947" t="s">
        <v>8223</v>
      </c>
      <c r="I3947" t="s">
        <v>8245</v>
      </c>
      <c r="J3947">
        <v>1431717268</v>
      </c>
      <c r="K3947" s="10">
        <v>1429125268</v>
      </c>
      <c r="L3947" s="15">
        <f t="shared" si="306"/>
        <v>42109.801712962959</v>
      </c>
      <c r="M3947" t="b">
        <v>0</v>
      </c>
      <c r="N3947">
        <v>1</v>
      </c>
      <c r="O3947" t="b">
        <v>0</v>
      </c>
      <c r="P3947" t="s">
        <v>8269</v>
      </c>
      <c r="Q3947" t="str">
        <f t="shared" si="307"/>
        <v>theater</v>
      </c>
      <c r="R3947" t="str">
        <f t="shared" si="308"/>
        <v>plays</v>
      </c>
      <c r="S3947">
        <f t="shared" si="309"/>
        <v>2015</v>
      </c>
    </row>
    <row r="3948" spans="1:19" ht="3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s="17">
        <f t="shared" si="305"/>
        <v>3.2500000000000001E-2</v>
      </c>
      <c r="G3948" t="s">
        <v>8220</v>
      </c>
      <c r="H3948" t="s">
        <v>8223</v>
      </c>
      <c r="I3948" t="s">
        <v>8245</v>
      </c>
      <c r="J3948">
        <v>1425110400</v>
      </c>
      <c r="K3948" s="10">
        <v>1422388822</v>
      </c>
      <c r="L3948" s="15">
        <f t="shared" si="306"/>
        <v>42031.833587962959</v>
      </c>
      <c r="M3948" t="b">
        <v>0</v>
      </c>
      <c r="N3948">
        <v>5</v>
      </c>
      <c r="O3948" t="b">
        <v>0</v>
      </c>
      <c r="P3948" t="s">
        <v>8269</v>
      </c>
      <c r="Q3948" t="str">
        <f t="shared" si="307"/>
        <v>theater</v>
      </c>
      <c r="R3948" t="str">
        <f t="shared" si="308"/>
        <v>plays</v>
      </c>
      <c r="S3948">
        <f t="shared" si="309"/>
        <v>2015</v>
      </c>
    </row>
    <row r="3949" spans="1:19" ht="46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s="17">
        <f t="shared" si="305"/>
        <v>3.3666666666666664E-2</v>
      </c>
      <c r="G3949" t="s">
        <v>8220</v>
      </c>
      <c r="H3949" t="s">
        <v>8223</v>
      </c>
      <c r="I3949" t="s">
        <v>8245</v>
      </c>
      <c r="J3949">
        <v>1475378744</v>
      </c>
      <c r="K3949" s="10">
        <v>1472786744</v>
      </c>
      <c r="L3949" s="15">
        <f t="shared" si="306"/>
        <v>42615.142870370371</v>
      </c>
      <c r="M3949" t="b">
        <v>0</v>
      </c>
      <c r="N3949">
        <v>2</v>
      </c>
      <c r="O3949" t="b">
        <v>0</v>
      </c>
      <c r="P3949" t="s">
        <v>8269</v>
      </c>
      <c r="Q3949" t="str">
        <f t="shared" si="307"/>
        <v>theater</v>
      </c>
      <c r="R3949" t="str">
        <f t="shared" si="308"/>
        <v>plays</v>
      </c>
      <c r="S3949">
        <f t="shared" si="309"/>
        <v>2016</v>
      </c>
    </row>
    <row r="3950" spans="1:19" ht="46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s="17">
        <f t="shared" si="305"/>
        <v>0</v>
      </c>
      <c r="G3950" t="s">
        <v>8220</v>
      </c>
      <c r="H3950" t="s">
        <v>8225</v>
      </c>
      <c r="I3950" t="s">
        <v>8247</v>
      </c>
      <c r="J3950">
        <v>1410076123</v>
      </c>
      <c r="K3950" s="10">
        <v>1404892123</v>
      </c>
      <c r="L3950" s="15">
        <f t="shared" si="306"/>
        <v>41829.325497685189</v>
      </c>
      <c r="M3950" t="b">
        <v>0</v>
      </c>
      <c r="N3950">
        <v>0</v>
      </c>
      <c r="O3950" t="b">
        <v>0</v>
      </c>
      <c r="P3950" t="s">
        <v>8269</v>
      </c>
      <c r="Q3950" t="str">
        <f t="shared" si="307"/>
        <v>theater</v>
      </c>
      <c r="R3950" t="str">
        <f t="shared" si="308"/>
        <v>plays</v>
      </c>
      <c r="S3950">
        <f t="shared" si="309"/>
        <v>2014</v>
      </c>
    </row>
    <row r="3951" spans="1:19" ht="46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s="17">
        <f t="shared" si="305"/>
        <v>0.15770000000000001</v>
      </c>
      <c r="G3951" t="s">
        <v>8220</v>
      </c>
      <c r="H3951" t="s">
        <v>8225</v>
      </c>
      <c r="I3951" t="s">
        <v>8247</v>
      </c>
      <c r="J3951">
        <v>1423623221</v>
      </c>
      <c r="K3951" s="10">
        <v>1421031221</v>
      </c>
      <c r="L3951" s="15">
        <f t="shared" si="306"/>
        <v>42016.120613425926</v>
      </c>
      <c r="M3951" t="b">
        <v>0</v>
      </c>
      <c r="N3951">
        <v>32</v>
      </c>
      <c r="O3951" t="b">
        <v>0</v>
      </c>
      <c r="P3951" t="s">
        <v>8269</v>
      </c>
      <c r="Q3951" t="str">
        <f t="shared" si="307"/>
        <v>theater</v>
      </c>
      <c r="R3951" t="str">
        <f t="shared" si="308"/>
        <v>plays</v>
      </c>
      <c r="S3951">
        <f t="shared" si="309"/>
        <v>2015</v>
      </c>
    </row>
    <row r="3952" spans="1:19" ht="46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s="17">
        <f t="shared" si="305"/>
        <v>6.2500000000000003E-3</v>
      </c>
      <c r="G3952" t="s">
        <v>8220</v>
      </c>
      <c r="H3952" t="s">
        <v>8223</v>
      </c>
      <c r="I3952" t="s">
        <v>8245</v>
      </c>
      <c r="J3952">
        <v>1460140500</v>
      </c>
      <c r="K3952" s="10">
        <v>1457628680</v>
      </c>
      <c r="L3952" s="15">
        <f t="shared" si="306"/>
        <v>42439.702314814815</v>
      </c>
      <c r="M3952" t="b">
        <v>0</v>
      </c>
      <c r="N3952">
        <v>1</v>
      </c>
      <c r="O3952" t="b">
        <v>0</v>
      </c>
      <c r="P3952" t="s">
        <v>8269</v>
      </c>
      <c r="Q3952" t="str">
        <f t="shared" si="307"/>
        <v>theater</v>
      </c>
      <c r="R3952" t="str">
        <f t="shared" si="308"/>
        <v>plays</v>
      </c>
      <c r="S3952">
        <f t="shared" si="309"/>
        <v>2016</v>
      </c>
    </row>
    <row r="3953" spans="1:19" ht="46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s="17">
        <f t="shared" si="305"/>
        <v>5.0000000000000004E-6</v>
      </c>
      <c r="G3953" t="s">
        <v>8220</v>
      </c>
      <c r="H3953" t="s">
        <v>8240</v>
      </c>
      <c r="I3953" t="s">
        <v>8248</v>
      </c>
      <c r="J3953">
        <v>1462301342</v>
      </c>
      <c r="K3953" s="10">
        <v>1457120942</v>
      </c>
      <c r="L3953" s="15">
        <f t="shared" si="306"/>
        <v>42433.825717592597</v>
      </c>
      <c r="M3953" t="b">
        <v>0</v>
      </c>
      <c r="N3953">
        <v>1</v>
      </c>
      <c r="O3953" t="b">
        <v>0</v>
      </c>
      <c r="P3953" t="s">
        <v>8269</v>
      </c>
      <c r="Q3953" t="str">
        <f t="shared" si="307"/>
        <v>theater</v>
      </c>
      <c r="R3953" t="str">
        <f t="shared" si="308"/>
        <v>plays</v>
      </c>
      <c r="S3953">
        <f t="shared" si="309"/>
        <v>2016</v>
      </c>
    </row>
    <row r="3954" spans="1:19" ht="46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s="17">
        <f t="shared" si="305"/>
        <v>9.6153846153846159E-4</v>
      </c>
      <c r="G3954" t="s">
        <v>8220</v>
      </c>
      <c r="H3954" t="s">
        <v>8223</v>
      </c>
      <c r="I3954" t="s">
        <v>8245</v>
      </c>
      <c r="J3954">
        <v>1445885890</v>
      </c>
      <c r="K3954" s="10">
        <v>1440701890</v>
      </c>
      <c r="L3954" s="15">
        <f t="shared" si="306"/>
        <v>42243.790393518517</v>
      </c>
      <c r="M3954" t="b">
        <v>0</v>
      </c>
      <c r="N3954">
        <v>1</v>
      </c>
      <c r="O3954" t="b">
        <v>0</v>
      </c>
      <c r="P3954" t="s">
        <v>8269</v>
      </c>
      <c r="Q3954" t="str">
        <f t="shared" si="307"/>
        <v>theater</v>
      </c>
      <c r="R3954" t="str">
        <f t="shared" si="308"/>
        <v>plays</v>
      </c>
      <c r="S3954">
        <f t="shared" si="309"/>
        <v>2015</v>
      </c>
    </row>
    <row r="3955" spans="1:19" ht="46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s="17">
        <f t="shared" si="305"/>
        <v>0</v>
      </c>
      <c r="G3955" t="s">
        <v>8220</v>
      </c>
      <c r="H3955" t="s">
        <v>8223</v>
      </c>
      <c r="I3955" t="s">
        <v>8245</v>
      </c>
      <c r="J3955">
        <v>1469834940</v>
      </c>
      <c r="K3955" s="10">
        <v>1467162586</v>
      </c>
      <c r="L3955" s="15">
        <f t="shared" si="306"/>
        <v>42550.048449074078</v>
      </c>
      <c r="M3955" t="b">
        <v>0</v>
      </c>
      <c r="N3955">
        <v>0</v>
      </c>
      <c r="O3955" t="b">
        <v>0</v>
      </c>
      <c r="P3955" t="s">
        <v>8269</v>
      </c>
      <c r="Q3955" t="str">
        <f t="shared" si="307"/>
        <v>theater</v>
      </c>
      <c r="R3955" t="str">
        <f t="shared" si="308"/>
        <v>plays</v>
      </c>
      <c r="S3955">
        <f t="shared" si="309"/>
        <v>2016</v>
      </c>
    </row>
    <row r="3956" spans="1:19" ht="46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s="17">
        <f t="shared" si="305"/>
        <v>0</v>
      </c>
      <c r="G3956" t="s">
        <v>8220</v>
      </c>
      <c r="H3956" t="s">
        <v>8228</v>
      </c>
      <c r="I3956" t="s">
        <v>8250</v>
      </c>
      <c r="J3956">
        <v>1405352264</v>
      </c>
      <c r="K3956" s="10">
        <v>1400168264</v>
      </c>
      <c r="L3956" s="15">
        <f t="shared" si="306"/>
        <v>41774.651203703703</v>
      </c>
      <c r="M3956" t="b">
        <v>0</v>
      </c>
      <c r="N3956">
        <v>0</v>
      </c>
      <c r="O3956" t="b">
        <v>0</v>
      </c>
      <c r="P3956" t="s">
        <v>8269</v>
      </c>
      <c r="Q3956" t="str">
        <f t="shared" si="307"/>
        <v>theater</v>
      </c>
      <c r="R3956" t="str">
        <f t="shared" si="308"/>
        <v>plays</v>
      </c>
      <c r="S3956">
        <f t="shared" si="309"/>
        <v>2014</v>
      </c>
    </row>
    <row r="3957" spans="1:19" ht="46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s="17">
        <f t="shared" si="305"/>
        <v>0.24285714285714285</v>
      </c>
      <c r="G3957" t="s">
        <v>8220</v>
      </c>
      <c r="H3957" t="s">
        <v>8223</v>
      </c>
      <c r="I3957" t="s">
        <v>8245</v>
      </c>
      <c r="J3957">
        <v>1448745741</v>
      </c>
      <c r="K3957" s="10">
        <v>1446150141</v>
      </c>
      <c r="L3957" s="15">
        <f t="shared" si="306"/>
        <v>42306.848854166667</v>
      </c>
      <c r="M3957" t="b">
        <v>0</v>
      </c>
      <c r="N3957">
        <v>8</v>
      </c>
      <c r="O3957" t="b">
        <v>0</v>
      </c>
      <c r="P3957" t="s">
        <v>8269</v>
      </c>
      <c r="Q3957" t="str">
        <f t="shared" si="307"/>
        <v>theater</v>
      </c>
      <c r="R3957" t="str">
        <f t="shared" si="308"/>
        <v>plays</v>
      </c>
      <c r="S3957">
        <f t="shared" si="309"/>
        <v>2015</v>
      </c>
    </row>
    <row r="3958" spans="1:19" ht="46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s="17">
        <f t="shared" si="305"/>
        <v>0</v>
      </c>
      <c r="G3958" t="s">
        <v>8220</v>
      </c>
      <c r="H3958" t="s">
        <v>8223</v>
      </c>
      <c r="I3958" t="s">
        <v>8245</v>
      </c>
      <c r="J3958">
        <v>1461543600</v>
      </c>
      <c r="K3958" s="10">
        <v>1459203727</v>
      </c>
      <c r="L3958" s="15">
        <f t="shared" si="306"/>
        <v>42457.932025462964</v>
      </c>
      <c r="M3958" t="b">
        <v>0</v>
      </c>
      <c r="N3958">
        <v>0</v>
      </c>
      <c r="O3958" t="b">
        <v>0</v>
      </c>
      <c r="P3958" t="s">
        <v>8269</v>
      </c>
      <c r="Q3958" t="str">
        <f t="shared" si="307"/>
        <v>theater</v>
      </c>
      <c r="R3958" t="str">
        <f t="shared" si="308"/>
        <v>plays</v>
      </c>
      <c r="S3958">
        <f t="shared" si="309"/>
        <v>2016</v>
      </c>
    </row>
    <row r="3959" spans="1:19" ht="46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s="17">
        <f t="shared" si="305"/>
        <v>2.5000000000000001E-4</v>
      </c>
      <c r="G3959" t="s">
        <v>8220</v>
      </c>
      <c r="H3959" t="s">
        <v>8223</v>
      </c>
      <c r="I3959" t="s">
        <v>8245</v>
      </c>
      <c r="J3959">
        <v>1468020354</v>
      </c>
      <c r="K3959" s="10">
        <v>1464045954</v>
      </c>
      <c r="L3959" s="15">
        <f t="shared" si="306"/>
        <v>42513.976319444446</v>
      </c>
      <c r="M3959" t="b">
        <v>0</v>
      </c>
      <c r="N3959">
        <v>1</v>
      </c>
      <c r="O3959" t="b">
        <v>0</v>
      </c>
      <c r="P3959" t="s">
        <v>8269</v>
      </c>
      <c r="Q3959" t="str">
        <f t="shared" si="307"/>
        <v>theater</v>
      </c>
      <c r="R3959" t="str">
        <f t="shared" si="308"/>
        <v>plays</v>
      </c>
      <c r="S3959">
        <f t="shared" si="309"/>
        <v>2016</v>
      </c>
    </row>
    <row r="3960" spans="1:19" ht="46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s="17">
        <f t="shared" si="305"/>
        <v>0.32050000000000001</v>
      </c>
      <c r="G3960" t="s">
        <v>8220</v>
      </c>
      <c r="H3960" t="s">
        <v>8223</v>
      </c>
      <c r="I3960" t="s">
        <v>8245</v>
      </c>
      <c r="J3960">
        <v>1406988000</v>
      </c>
      <c r="K3960" s="10">
        <v>1403822912</v>
      </c>
      <c r="L3960" s="15">
        <f t="shared" si="306"/>
        <v>41816.950370370367</v>
      </c>
      <c r="M3960" t="b">
        <v>0</v>
      </c>
      <c r="N3960">
        <v>16</v>
      </c>
      <c r="O3960" t="b">
        <v>0</v>
      </c>
      <c r="P3960" t="s">
        <v>8269</v>
      </c>
      <c r="Q3960" t="str">
        <f t="shared" si="307"/>
        <v>theater</v>
      </c>
      <c r="R3960" t="str">
        <f t="shared" si="308"/>
        <v>plays</v>
      </c>
      <c r="S3960">
        <f t="shared" si="309"/>
        <v>2014</v>
      </c>
    </row>
    <row r="3961" spans="1:19" ht="46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s="17">
        <f t="shared" si="305"/>
        <v>0.24333333333333335</v>
      </c>
      <c r="G3961" t="s">
        <v>8220</v>
      </c>
      <c r="H3961" t="s">
        <v>8223</v>
      </c>
      <c r="I3961" t="s">
        <v>8245</v>
      </c>
      <c r="J3961">
        <v>1411930556</v>
      </c>
      <c r="K3961" s="10">
        <v>1409338556</v>
      </c>
      <c r="L3961" s="15">
        <f t="shared" si="306"/>
        <v>41880.788842592592</v>
      </c>
      <c r="M3961" t="b">
        <v>0</v>
      </c>
      <c r="N3961">
        <v>12</v>
      </c>
      <c r="O3961" t="b">
        <v>0</v>
      </c>
      <c r="P3961" t="s">
        <v>8269</v>
      </c>
      <c r="Q3961" t="str">
        <f t="shared" si="307"/>
        <v>theater</v>
      </c>
      <c r="R3961" t="str">
        <f t="shared" si="308"/>
        <v>plays</v>
      </c>
      <c r="S3961">
        <f t="shared" si="309"/>
        <v>2014</v>
      </c>
    </row>
    <row r="3962" spans="1:19" ht="46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s="17">
        <f t="shared" si="305"/>
        <v>1.4999999999999999E-2</v>
      </c>
      <c r="G3962" t="s">
        <v>8220</v>
      </c>
      <c r="H3962" t="s">
        <v>8223</v>
      </c>
      <c r="I3962" t="s">
        <v>8245</v>
      </c>
      <c r="J3962">
        <v>1451852256</v>
      </c>
      <c r="K3962" s="10">
        <v>1449260256</v>
      </c>
      <c r="L3962" s="15">
        <f t="shared" si="306"/>
        <v>42342.845555555556</v>
      </c>
      <c r="M3962" t="b">
        <v>0</v>
      </c>
      <c r="N3962">
        <v>4</v>
      </c>
      <c r="O3962" t="b">
        <v>0</v>
      </c>
      <c r="P3962" t="s">
        <v>8269</v>
      </c>
      <c r="Q3962" t="str">
        <f t="shared" si="307"/>
        <v>theater</v>
      </c>
      <c r="R3962" t="str">
        <f t="shared" si="308"/>
        <v>plays</v>
      </c>
      <c r="S3962">
        <f t="shared" si="309"/>
        <v>2015</v>
      </c>
    </row>
    <row r="3963" spans="1:19" ht="46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s="17">
        <f t="shared" si="305"/>
        <v>4.1999999999999997E-3</v>
      </c>
      <c r="G3963" t="s">
        <v>8220</v>
      </c>
      <c r="H3963" t="s">
        <v>8224</v>
      </c>
      <c r="I3963" t="s">
        <v>8246</v>
      </c>
      <c r="J3963">
        <v>1399584210</v>
      </c>
      <c r="K3963" s="10">
        <v>1397683410</v>
      </c>
      <c r="L3963" s="15">
        <f t="shared" si="306"/>
        <v>41745.891319444447</v>
      </c>
      <c r="M3963" t="b">
        <v>0</v>
      </c>
      <c r="N3963">
        <v>2</v>
      </c>
      <c r="O3963" t="b">
        <v>0</v>
      </c>
      <c r="P3963" t="s">
        <v>8269</v>
      </c>
      <c r="Q3963" t="str">
        <f t="shared" si="307"/>
        <v>theater</v>
      </c>
      <c r="R3963" t="str">
        <f t="shared" si="308"/>
        <v>plays</v>
      </c>
      <c r="S3963">
        <f t="shared" si="309"/>
        <v>2014</v>
      </c>
    </row>
    <row r="3964" spans="1:19" ht="46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s="17">
        <f t="shared" si="305"/>
        <v>3.214285714285714E-2</v>
      </c>
      <c r="G3964" t="s">
        <v>8220</v>
      </c>
      <c r="H3964" t="s">
        <v>8224</v>
      </c>
      <c r="I3964" t="s">
        <v>8246</v>
      </c>
      <c r="J3964">
        <v>1448722494</v>
      </c>
      <c r="K3964" s="10">
        <v>1446562494</v>
      </c>
      <c r="L3964" s="15">
        <f t="shared" si="306"/>
        <v>42311.621458333335</v>
      </c>
      <c r="M3964" t="b">
        <v>0</v>
      </c>
      <c r="N3964">
        <v>3</v>
      </c>
      <c r="O3964" t="b">
        <v>0</v>
      </c>
      <c r="P3964" t="s">
        <v>8269</v>
      </c>
      <c r="Q3964" t="str">
        <f t="shared" si="307"/>
        <v>theater</v>
      </c>
      <c r="R3964" t="str">
        <f t="shared" si="308"/>
        <v>plays</v>
      </c>
      <c r="S3964">
        <f t="shared" si="309"/>
        <v>2015</v>
      </c>
    </row>
    <row r="3965" spans="1:19" ht="46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s="17">
        <f t="shared" si="305"/>
        <v>0</v>
      </c>
      <c r="G3965" t="s">
        <v>8220</v>
      </c>
      <c r="H3965" t="s">
        <v>8228</v>
      </c>
      <c r="I3965" t="s">
        <v>8250</v>
      </c>
      <c r="J3965">
        <v>1447821717</v>
      </c>
      <c r="K3965" s="10">
        <v>1445226117</v>
      </c>
      <c r="L3965" s="15">
        <f t="shared" si="306"/>
        <v>42296.154131944444</v>
      </c>
      <c r="M3965" t="b">
        <v>0</v>
      </c>
      <c r="N3965">
        <v>0</v>
      </c>
      <c r="O3965" t="b">
        <v>0</v>
      </c>
      <c r="P3965" t="s">
        <v>8269</v>
      </c>
      <c r="Q3965" t="str">
        <f t="shared" si="307"/>
        <v>theater</v>
      </c>
      <c r="R3965" t="str">
        <f t="shared" si="308"/>
        <v>plays</v>
      </c>
      <c r="S3965">
        <f t="shared" si="309"/>
        <v>2015</v>
      </c>
    </row>
    <row r="3966" spans="1:19" ht="46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s="17">
        <f t="shared" si="305"/>
        <v>6.3E-2</v>
      </c>
      <c r="G3966" t="s">
        <v>8220</v>
      </c>
      <c r="H3966" t="s">
        <v>8223</v>
      </c>
      <c r="I3966" t="s">
        <v>8245</v>
      </c>
      <c r="J3966">
        <v>1429460386</v>
      </c>
      <c r="K3966" s="10">
        <v>1424279986</v>
      </c>
      <c r="L3966" s="15">
        <f t="shared" si="306"/>
        <v>42053.722060185188</v>
      </c>
      <c r="M3966" t="b">
        <v>0</v>
      </c>
      <c r="N3966">
        <v>3</v>
      </c>
      <c r="O3966" t="b">
        <v>0</v>
      </c>
      <c r="P3966" t="s">
        <v>8269</v>
      </c>
      <c r="Q3966" t="str">
        <f t="shared" si="307"/>
        <v>theater</v>
      </c>
      <c r="R3966" t="str">
        <f t="shared" si="308"/>
        <v>plays</v>
      </c>
      <c r="S3966">
        <f t="shared" si="309"/>
        <v>2015</v>
      </c>
    </row>
    <row r="3967" spans="1:19" ht="46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s="17">
        <f t="shared" si="305"/>
        <v>0.14249999999999999</v>
      </c>
      <c r="G3967" t="s">
        <v>8220</v>
      </c>
      <c r="H3967" t="s">
        <v>8223</v>
      </c>
      <c r="I3967" t="s">
        <v>8245</v>
      </c>
      <c r="J3967">
        <v>1460608780</v>
      </c>
      <c r="K3967" s="10">
        <v>1455428380</v>
      </c>
      <c r="L3967" s="15">
        <f t="shared" si="306"/>
        <v>42414.235879629632</v>
      </c>
      <c r="M3967" t="b">
        <v>0</v>
      </c>
      <c r="N3967">
        <v>4</v>
      </c>
      <c r="O3967" t="b">
        <v>0</v>
      </c>
      <c r="P3967" t="s">
        <v>8269</v>
      </c>
      <c r="Q3967" t="str">
        <f t="shared" si="307"/>
        <v>theater</v>
      </c>
      <c r="R3967" t="str">
        <f t="shared" si="308"/>
        <v>plays</v>
      </c>
      <c r="S3967">
        <f t="shared" si="309"/>
        <v>2016</v>
      </c>
    </row>
    <row r="3968" spans="1:19" ht="46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s="17">
        <f t="shared" si="305"/>
        <v>6.0000000000000001E-3</v>
      </c>
      <c r="G3968" t="s">
        <v>8220</v>
      </c>
      <c r="H3968" t="s">
        <v>8223</v>
      </c>
      <c r="I3968" t="s">
        <v>8245</v>
      </c>
      <c r="J3968">
        <v>1406170740</v>
      </c>
      <c r="K3968" s="10">
        <v>1402506278</v>
      </c>
      <c r="L3968" s="15">
        <f t="shared" si="306"/>
        <v>41801.711550925924</v>
      </c>
      <c r="M3968" t="b">
        <v>0</v>
      </c>
      <c r="N3968">
        <v>2</v>
      </c>
      <c r="O3968" t="b">
        <v>0</v>
      </c>
      <c r="P3968" t="s">
        <v>8269</v>
      </c>
      <c r="Q3968" t="str">
        <f t="shared" si="307"/>
        <v>theater</v>
      </c>
      <c r="R3968" t="str">
        <f t="shared" si="308"/>
        <v>plays</v>
      </c>
      <c r="S3968">
        <f t="shared" si="309"/>
        <v>2014</v>
      </c>
    </row>
    <row r="3969" spans="1:19" ht="46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s="17">
        <f t="shared" si="305"/>
        <v>0.2411764705882353</v>
      </c>
      <c r="G3969" t="s">
        <v>8220</v>
      </c>
      <c r="H3969" t="s">
        <v>8223</v>
      </c>
      <c r="I3969" t="s">
        <v>8245</v>
      </c>
      <c r="J3969">
        <v>1488783507</v>
      </c>
      <c r="K3969" s="10">
        <v>1486191507</v>
      </c>
      <c r="L3969" s="15">
        <f t="shared" si="306"/>
        <v>42770.290590277778</v>
      </c>
      <c r="M3969" t="b">
        <v>0</v>
      </c>
      <c r="N3969">
        <v>10</v>
      </c>
      <c r="O3969" t="b">
        <v>0</v>
      </c>
      <c r="P3969" t="s">
        <v>8269</v>
      </c>
      <c r="Q3969" t="str">
        <f t="shared" si="307"/>
        <v>theater</v>
      </c>
      <c r="R3969" t="str">
        <f t="shared" si="308"/>
        <v>plays</v>
      </c>
      <c r="S3969">
        <f t="shared" si="309"/>
        <v>2017</v>
      </c>
    </row>
    <row r="3970" spans="1:19" ht="46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s="17">
        <f t="shared" si="305"/>
        <v>0.10539999999999999</v>
      </c>
      <c r="G3970" t="s">
        <v>8220</v>
      </c>
      <c r="H3970" t="s">
        <v>8223</v>
      </c>
      <c r="I3970" t="s">
        <v>8245</v>
      </c>
      <c r="J3970">
        <v>1463945673</v>
      </c>
      <c r="K3970" s="10">
        <v>1458761673</v>
      </c>
      <c r="L3970" s="15">
        <f t="shared" si="306"/>
        <v>42452.815659722226</v>
      </c>
      <c r="M3970" t="b">
        <v>0</v>
      </c>
      <c r="N3970">
        <v>11</v>
      </c>
      <c r="O3970" t="b">
        <v>0</v>
      </c>
      <c r="P3970" t="s">
        <v>8269</v>
      </c>
      <c r="Q3970" t="str">
        <f t="shared" si="307"/>
        <v>theater</v>
      </c>
      <c r="R3970" t="str">
        <f t="shared" si="308"/>
        <v>plays</v>
      </c>
      <c r="S3970">
        <f t="shared" si="309"/>
        <v>2016</v>
      </c>
    </row>
    <row r="3971" spans="1:19" ht="46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s="17">
        <f t="shared" ref="F3971:F4034" si="310">E3971/D3971</f>
        <v>7.4690265486725665E-2</v>
      </c>
      <c r="G3971" t="s">
        <v>8220</v>
      </c>
      <c r="H3971" t="s">
        <v>8223</v>
      </c>
      <c r="I3971" t="s">
        <v>8245</v>
      </c>
      <c r="J3971">
        <v>1472442900</v>
      </c>
      <c r="K3971" s="10">
        <v>1471638646</v>
      </c>
      <c r="L3971" s="15">
        <f t="shared" ref="L3971:L4034" si="311">(K3971/86400)+ DATE(1970,1,1)</f>
        <v>42601.854699074072</v>
      </c>
      <c r="M3971" t="b">
        <v>0</v>
      </c>
      <c r="N3971">
        <v>6</v>
      </c>
      <c r="O3971" t="b">
        <v>0</v>
      </c>
      <c r="P3971" t="s">
        <v>8269</v>
      </c>
      <c r="Q3971" t="str">
        <f t="shared" ref="Q3971:Q4034" si="312">LEFT(P3971, SEARCH("/",P3971)-1)</f>
        <v>theater</v>
      </c>
      <c r="R3971" t="str">
        <f t="shared" ref="R3971:R4034" si="313">RIGHT(P3971,LEN(P3971)-FIND("/",P3971))</f>
        <v>plays</v>
      </c>
      <c r="S3971">
        <f t="shared" ref="S3971:S4034" si="314">YEAR(L3971)</f>
        <v>2016</v>
      </c>
    </row>
    <row r="3972" spans="1:19" ht="46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s="17">
        <f t="shared" si="310"/>
        <v>7.3333333333333334E-4</v>
      </c>
      <c r="G3972" t="s">
        <v>8220</v>
      </c>
      <c r="H3972" t="s">
        <v>8223</v>
      </c>
      <c r="I3972" t="s">
        <v>8245</v>
      </c>
      <c r="J3972">
        <v>1460925811</v>
      </c>
      <c r="K3972" s="10">
        <v>1458333811</v>
      </c>
      <c r="L3972" s="15">
        <f t="shared" si="311"/>
        <v>42447.863553240742</v>
      </c>
      <c r="M3972" t="b">
        <v>0</v>
      </c>
      <c r="N3972">
        <v>2</v>
      </c>
      <c r="O3972" t="b">
        <v>0</v>
      </c>
      <c r="P3972" t="s">
        <v>8269</v>
      </c>
      <c r="Q3972" t="str">
        <f t="shared" si="312"/>
        <v>theater</v>
      </c>
      <c r="R3972" t="str">
        <f t="shared" si="313"/>
        <v>plays</v>
      </c>
      <c r="S3972">
        <f t="shared" si="314"/>
        <v>2016</v>
      </c>
    </row>
    <row r="3973" spans="1:19" ht="46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s="17">
        <f t="shared" si="310"/>
        <v>9.7142857142857135E-3</v>
      </c>
      <c r="G3973" t="s">
        <v>8220</v>
      </c>
      <c r="H3973" t="s">
        <v>8223</v>
      </c>
      <c r="I3973" t="s">
        <v>8245</v>
      </c>
      <c r="J3973">
        <v>1405947126</v>
      </c>
      <c r="K3973" s="10">
        <v>1403355126</v>
      </c>
      <c r="L3973" s="15">
        <f t="shared" si="311"/>
        <v>41811.536180555559</v>
      </c>
      <c r="M3973" t="b">
        <v>0</v>
      </c>
      <c r="N3973">
        <v>6</v>
      </c>
      <c r="O3973" t="b">
        <v>0</v>
      </c>
      <c r="P3973" t="s">
        <v>8269</v>
      </c>
      <c r="Q3973" t="str">
        <f t="shared" si="312"/>
        <v>theater</v>
      </c>
      <c r="R3973" t="str">
        <f t="shared" si="313"/>
        <v>plays</v>
      </c>
      <c r="S3973">
        <f t="shared" si="314"/>
        <v>2014</v>
      </c>
    </row>
    <row r="3974" spans="1:19" ht="3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s="17">
        <f t="shared" si="310"/>
        <v>0.21099999999999999</v>
      </c>
      <c r="G3974" t="s">
        <v>8220</v>
      </c>
      <c r="H3974" t="s">
        <v>8223</v>
      </c>
      <c r="I3974" t="s">
        <v>8245</v>
      </c>
      <c r="J3974">
        <v>1423186634</v>
      </c>
      <c r="K3974" s="10">
        <v>1418002634</v>
      </c>
      <c r="L3974" s="15">
        <f t="shared" si="311"/>
        <v>41981.067523148144</v>
      </c>
      <c r="M3974" t="b">
        <v>0</v>
      </c>
      <c r="N3974">
        <v>8</v>
      </c>
      <c r="O3974" t="b">
        <v>0</v>
      </c>
      <c r="P3974" t="s">
        <v>8269</v>
      </c>
      <c r="Q3974" t="str">
        <f t="shared" si="312"/>
        <v>theater</v>
      </c>
      <c r="R3974" t="str">
        <f t="shared" si="313"/>
        <v>plays</v>
      </c>
      <c r="S3974">
        <f t="shared" si="314"/>
        <v>2014</v>
      </c>
    </row>
    <row r="3975" spans="1:19" ht="46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s="17">
        <f t="shared" si="310"/>
        <v>0.78100000000000003</v>
      </c>
      <c r="G3975" t="s">
        <v>8220</v>
      </c>
      <c r="H3975" t="s">
        <v>8223</v>
      </c>
      <c r="I3975" t="s">
        <v>8245</v>
      </c>
      <c r="J3975">
        <v>1462766400</v>
      </c>
      <c r="K3975" s="10">
        <v>1460219110</v>
      </c>
      <c r="L3975" s="15">
        <f t="shared" si="311"/>
        <v>42469.68414351852</v>
      </c>
      <c r="M3975" t="b">
        <v>0</v>
      </c>
      <c r="N3975">
        <v>37</v>
      </c>
      <c r="O3975" t="b">
        <v>0</v>
      </c>
      <c r="P3975" t="s">
        <v>8269</v>
      </c>
      <c r="Q3975" t="str">
        <f t="shared" si="312"/>
        <v>theater</v>
      </c>
      <c r="R3975" t="str">
        <f t="shared" si="313"/>
        <v>plays</v>
      </c>
      <c r="S3975">
        <f t="shared" si="314"/>
        <v>2016</v>
      </c>
    </row>
    <row r="3976" spans="1:19" ht="46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s="17">
        <f t="shared" si="310"/>
        <v>0.32</v>
      </c>
      <c r="G3976" t="s">
        <v>8220</v>
      </c>
      <c r="H3976" t="s">
        <v>8224</v>
      </c>
      <c r="I3976" t="s">
        <v>8246</v>
      </c>
      <c r="J3976">
        <v>1464872848</v>
      </c>
      <c r="K3976" s="10">
        <v>1462280848</v>
      </c>
      <c r="L3976" s="15">
        <f t="shared" si="311"/>
        <v>42493.546851851846</v>
      </c>
      <c r="M3976" t="b">
        <v>0</v>
      </c>
      <c r="N3976">
        <v>11</v>
      </c>
      <c r="O3976" t="b">
        <v>0</v>
      </c>
      <c r="P3976" t="s">
        <v>8269</v>
      </c>
      <c r="Q3976" t="str">
        <f t="shared" si="312"/>
        <v>theater</v>
      </c>
      <c r="R3976" t="str">
        <f t="shared" si="313"/>
        <v>plays</v>
      </c>
      <c r="S3976">
        <f t="shared" si="314"/>
        <v>2016</v>
      </c>
    </row>
    <row r="3977" spans="1:19" ht="46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s="17">
        <f t="shared" si="310"/>
        <v>0</v>
      </c>
      <c r="G3977" t="s">
        <v>8220</v>
      </c>
      <c r="H3977" t="s">
        <v>8223</v>
      </c>
      <c r="I3977" t="s">
        <v>8245</v>
      </c>
      <c r="J3977">
        <v>1468442898</v>
      </c>
      <c r="K3977" s="10">
        <v>1465850898</v>
      </c>
      <c r="L3977" s="15">
        <f t="shared" si="311"/>
        <v>42534.866875</v>
      </c>
      <c r="M3977" t="b">
        <v>0</v>
      </c>
      <c r="N3977">
        <v>0</v>
      </c>
      <c r="O3977" t="b">
        <v>0</v>
      </c>
      <c r="P3977" t="s">
        <v>8269</v>
      </c>
      <c r="Q3977" t="str">
        <f t="shared" si="312"/>
        <v>theater</v>
      </c>
      <c r="R3977" t="str">
        <f t="shared" si="313"/>
        <v>plays</v>
      </c>
      <c r="S3977">
        <f t="shared" si="314"/>
        <v>2016</v>
      </c>
    </row>
    <row r="3978" spans="1:19" ht="46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s="17">
        <f t="shared" si="310"/>
        <v>0.47692307692307695</v>
      </c>
      <c r="G3978" t="s">
        <v>8220</v>
      </c>
      <c r="H3978" t="s">
        <v>8223</v>
      </c>
      <c r="I3978" t="s">
        <v>8245</v>
      </c>
      <c r="J3978">
        <v>1406876400</v>
      </c>
      <c r="K3978" s="10">
        <v>1405024561</v>
      </c>
      <c r="L3978" s="15">
        <f t="shared" si="311"/>
        <v>41830.858344907407</v>
      </c>
      <c r="M3978" t="b">
        <v>0</v>
      </c>
      <c r="N3978">
        <v>10</v>
      </c>
      <c r="O3978" t="b">
        <v>0</v>
      </c>
      <c r="P3978" t="s">
        <v>8269</v>
      </c>
      <c r="Q3978" t="str">
        <f t="shared" si="312"/>
        <v>theater</v>
      </c>
      <c r="R3978" t="str">
        <f t="shared" si="313"/>
        <v>plays</v>
      </c>
      <c r="S3978">
        <f t="shared" si="314"/>
        <v>2014</v>
      </c>
    </row>
    <row r="3979" spans="1:19" ht="46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s="17">
        <f t="shared" si="310"/>
        <v>1.4500000000000001E-2</v>
      </c>
      <c r="G3979" t="s">
        <v>8220</v>
      </c>
      <c r="H3979" t="s">
        <v>8223</v>
      </c>
      <c r="I3979" t="s">
        <v>8245</v>
      </c>
      <c r="J3979">
        <v>1469213732</v>
      </c>
      <c r="K3979" s="10">
        <v>1466621732</v>
      </c>
      <c r="L3979" s="15">
        <f t="shared" si="311"/>
        <v>42543.788564814815</v>
      </c>
      <c r="M3979" t="b">
        <v>0</v>
      </c>
      <c r="N3979">
        <v>6</v>
      </c>
      <c r="O3979" t="b">
        <v>0</v>
      </c>
      <c r="P3979" t="s">
        <v>8269</v>
      </c>
      <c r="Q3979" t="str">
        <f t="shared" si="312"/>
        <v>theater</v>
      </c>
      <c r="R3979" t="str">
        <f t="shared" si="313"/>
        <v>plays</v>
      </c>
      <c r="S3979">
        <f t="shared" si="314"/>
        <v>2016</v>
      </c>
    </row>
    <row r="3980" spans="1:19" ht="46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s="17">
        <f t="shared" si="310"/>
        <v>0.107</v>
      </c>
      <c r="G3980" t="s">
        <v>8220</v>
      </c>
      <c r="H3980" t="s">
        <v>8223</v>
      </c>
      <c r="I3980" t="s">
        <v>8245</v>
      </c>
      <c r="J3980">
        <v>1422717953</v>
      </c>
      <c r="K3980" s="10">
        <v>1417533953</v>
      </c>
      <c r="L3980" s="15">
        <f t="shared" si="311"/>
        <v>41975.642974537041</v>
      </c>
      <c r="M3980" t="b">
        <v>0</v>
      </c>
      <c r="N3980">
        <v>8</v>
      </c>
      <c r="O3980" t="b">
        <v>0</v>
      </c>
      <c r="P3980" t="s">
        <v>8269</v>
      </c>
      <c r="Q3980" t="str">
        <f t="shared" si="312"/>
        <v>theater</v>
      </c>
      <c r="R3980" t="str">
        <f t="shared" si="313"/>
        <v>plays</v>
      </c>
      <c r="S3980">
        <f t="shared" si="314"/>
        <v>2014</v>
      </c>
    </row>
    <row r="3981" spans="1:19" ht="46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s="17">
        <f t="shared" si="310"/>
        <v>1.8333333333333333E-2</v>
      </c>
      <c r="G3981" t="s">
        <v>8220</v>
      </c>
      <c r="H3981" t="s">
        <v>8224</v>
      </c>
      <c r="I3981" t="s">
        <v>8246</v>
      </c>
      <c r="J3981">
        <v>1427659200</v>
      </c>
      <c r="K3981" s="10">
        <v>1425678057</v>
      </c>
      <c r="L3981" s="15">
        <f t="shared" si="311"/>
        <v>42069.903437500005</v>
      </c>
      <c r="M3981" t="b">
        <v>0</v>
      </c>
      <c r="N3981">
        <v>6</v>
      </c>
      <c r="O3981" t="b">
        <v>0</v>
      </c>
      <c r="P3981" t="s">
        <v>8269</v>
      </c>
      <c r="Q3981" t="str">
        <f t="shared" si="312"/>
        <v>theater</v>
      </c>
      <c r="R3981" t="str">
        <f t="shared" si="313"/>
        <v>plays</v>
      </c>
      <c r="S3981">
        <f t="shared" si="314"/>
        <v>2015</v>
      </c>
    </row>
    <row r="3982" spans="1:19" ht="46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s="17">
        <f t="shared" si="310"/>
        <v>0.18</v>
      </c>
      <c r="G3982" t="s">
        <v>8220</v>
      </c>
      <c r="H3982" t="s">
        <v>8223</v>
      </c>
      <c r="I3982" t="s">
        <v>8245</v>
      </c>
      <c r="J3982">
        <v>1404570147</v>
      </c>
      <c r="K3982" s="10">
        <v>1401978147</v>
      </c>
      <c r="L3982" s="15">
        <f t="shared" si="311"/>
        <v>41795.598923611113</v>
      </c>
      <c r="M3982" t="b">
        <v>0</v>
      </c>
      <c r="N3982">
        <v>7</v>
      </c>
      <c r="O3982" t="b">
        <v>0</v>
      </c>
      <c r="P3982" t="s">
        <v>8269</v>
      </c>
      <c r="Q3982" t="str">
        <f t="shared" si="312"/>
        <v>theater</v>
      </c>
      <c r="R3982" t="str">
        <f t="shared" si="313"/>
        <v>plays</v>
      </c>
      <c r="S3982">
        <f t="shared" si="314"/>
        <v>2014</v>
      </c>
    </row>
    <row r="3983" spans="1:19" ht="3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s="17">
        <f t="shared" si="310"/>
        <v>4.0833333333333333E-2</v>
      </c>
      <c r="G3983" t="s">
        <v>8220</v>
      </c>
      <c r="H3983" t="s">
        <v>8223</v>
      </c>
      <c r="I3983" t="s">
        <v>8245</v>
      </c>
      <c r="J3983">
        <v>1468729149</v>
      </c>
      <c r="K3983" s="10">
        <v>1463545149</v>
      </c>
      <c r="L3983" s="15">
        <f t="shared" si="311"/>
        <v>42508.179965277777</v>
      </c>
      <c r="M3983" t="b">
        <v>0</v>
      </c>
      <c r="N3983">
        <v>7</v>
      </c>
      <c r="O3983" t="b">
        <v>0</v>
      </c>
      <c r="P3983" t="s">
        <v>8269</v>
      </c>
      <c r="Q3983" t="str">
        <f t="shared" si="312"/>
        <v>theater</v>
      </c>
      <c r="R3983" t="str">
        <f t="shared" si="313"/>
        <v>plays</v>
      </c>
      <c r="S3983">
        <f t="shared" si="314"/>
        <v>2016</v>
      </c>
    </row>
    <row r="3984" spans="1:19" ht="6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s="17">
        <f t="shared" si="310"/>
        <v>0.2</v>
      </c>
      <c r="G3984" t="s">
        <v>8220</v>
      </c>
      <c r="H3984" t="s">
        <v>8224</v>
      </c>
      <c r="I3984" t="s">
        <v>8246</v>
      </c>
      <c r="J3984">
        <v>1436297180</v>
      </c>
      <c r="K3984" s="10">
        <v>1431113180</v>
      </c>
      <c r="L3984" s="15">
        <f t="shared" si="311"/>
        <v>42132.809953703705</v>
      </c>
      <c r="M3984" t="b">
        <v>0</v>
      </c>
      <c r="N3984">
        <v>5</v>
      </c>
      <c r="O3984" t="b">
        <v>0</v>
      </c>
      <c r="P3984" t="s">
        <v>8269</v>
      </c>
      <c r="Q3984" t="str">
        <f t="shared" si="312"/>
        <v>theater</v>
      </c>
      <c r="R3984" t="str">
        <f t="shared" si="313"/>
        <v>plays</v>
      </c>
      <c r="S3984">
        <f t="shared" si="314"/>
        <v>2015</v>
      </c>
    </row>
    <row r="3985" spans="1:19" ht="46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s="17">
        <f t="shared" si="310"/>
        <v>0.34802513464991025</v>
      </c>
      <c r="G3985" t="s">
        <v>8220</v>
      </c>
      <c r="H3985" t="s">
        <v>8223</v>
      </c>
      <c r="I3985" t="s">
        <v>8245</v>
      </c>
      <c r="J3985">
        <v>1400569140</v>
      </c>
      <c r="K3985" s="10">
        <v>1397854356</v>
      </c>
      <c r="L3985" s="15">
        <f t="shared" si="311"/>
        <v>41747.86986111111</v>
      </c>
      <c r="M3985" t="b">
        <v>0</v>
      </c>
      <c r="N3985">
        <v>46</v>
      </c>
      <c r="O3985" t="b">
        <v>0</v>
      </c>
      <c r="P3985" t="s">
        <v>8269</v>
      </c>
      <c r="Q3985" t="str">
        <f t="shared" si="312"/>
        <v>theater</v>
      </c>
      <c r="R3985" t="str">
        <f t="shared" si="313"/>
        <v>plays</v>
      </c>
      <c r="S3985">
        <f t="shared" si="314"/>
        <v>2014</v>
      </c>
    </row>
    <row r="3986" spans="1:19" ht="46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s="17">
        <f t="shared" si="310"/>
        <v>6.3333333333333339E-2</v>
      </c>
      <c r="G3986" t="s">
        <v>8220</v>
      </c>
      <c r="H3986" t="s">
        <v>8224</v>
      </c>
      <c r="I3986" t="s">
        <v>8246</v>
      </c>
      <c r="J3986">
        <v>1415404800</v>
      </c>
      <c r="K3986" s="10">
        <v>1412809644</v>
      </c>
      <c r="L3986" s="15">
        <f t="shared" si="311"/>
        <v>41920.963472222225</v>
      </c>
      <c r="M3986" t="b">
        <v>0</v>
      </c>
      <c r="N3986">
        <v>10</v>
      </c>
      <c r="O3986" t="b">
        <v>0</v>
      </c>
      <c r="P3986" t="s">
        <v>8269</v>
      </c>
      <c r="Q3986" t="str">
        <f t="shared" si="312"/>
        <v>theater</v>
      </c>
      <c r="R3986" t="str">
        <f t="shared" si="313"/>
        <v>plays</v>
      </c>
      <c r="S3986">
        <f t="shared" si="314"/>
        <v>2014</v>
      </c>
    </row>
    <row r="3987" spans="1:19" ht="46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s="17">
        <f t="shared" si="310"/>
        <v>0.32050000000000001</v>
      </c>
      <c r="G3987" t="s">
        <v>8220</v>
      </c>
      <c r="H3987" t="s">
        <v>8223</v>
      </c>
      <c r="I3987" t="s">
        <v>8245</v>
      </c>
      <c r="J3987">
        <v>1456002300</v>
      </c>
      <c r="K3987" s="10">
        <v>1454173120</v>
      </c>
      <c r="L3987" s="15">
        <f t="shared" si="311"/>
        <v>42399.707407407404</v>
      </c>
      <c r="M3987" t="b">
        <v>0</v>
      </c>
      <c r="N3987">
        <v>19</v>
      </c>
      <c r="O3987" t="b">
        <v>0</v>
      </c>
      <c r="P3987" t="s">
        <v>8269</v>
      </c>
      <c r="Q3987" t="str">
        <f t="shared" si="312"/>
        <v>theater</v>
      </c>
      <c r="R3987" t="str">
        <f t="shared" si="313"/>
        <v>plays</v>
      </c>
      <c r="S3987">
        <f t="shared" si="314"/>
        <v>2016</v>
      </c>
    </row>
    <row r="3988" spans="1:19" ht="46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s="17">
        <f t="shared" si="310"/>
        <v>9.7600000000000006E-2</v>
      </c>
      <c r="G3988" t="s">
        <v>8220</v>
      </c>
      <c r="H3988" t="s">
        <v>8224</v>
      </c>
      <c r="I3988" t="s">
        <v>8246</v>
      </c>
      <c r="J3988">
        <v>1462539840</v>
      </c>
      <c r="K3988" s="10">
        <v>1460034594</v>
      </c>
      <c r="L3988" s="15">
        <f t="shared" si="311"/>
        <v>42467.548541666663</v>
      </c>
      <c r="M3988" t="b">
        <v>0</v>
      </c>
      <c r="N3988">
        <v>13</v>
      </c>
      <c r="O3988" t="b">
        <v>0</v>
      </c>
      <c r="P3988" t="s">
        <v>8269</v>
      </c>
      <c r="Q3988" t="str">
        <f t="shared" si="312"/>
        <v>theater</v>
      </c>
      <c r="R3988" t="str">
        <f t="shared" si="313"/>
        <v>plays</v>
      </c>
      <c r="S3988">
        <f t="shared" si="314"/>
        <v>2016</v>
      </c>
    </row>
    <row r="3989" spans="1:19" ht="46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s="17">
        <f t="shared" si="310"/>
        <v>0.3775</v>
      </c>
      <c r="G3989" t="s">
        <v>8220</v>
      </c>
      <c r="H3989" t="s">
        <v>8224</v>
      </c>
      <c r="I3989" t="s">
        <v>8246</v>
      </c>
      <c r="J3989">
        <v>1400278290</v>
      </c>
      <c r="K3989" s="10">
        <v>1399414290</v>
      </c>
      <c r="L3989" s="15">
        <f t="shared" si="311"/>
        <v>41765.92465277778</v>
      </c>
      <c r="M3989" t="b">
        <v>0</v>
      </c>
      <c r="N3989">
        <v>13</v>
      </c>
      <c r="O3989" t="b">
        <v>0</v>
      </c>
      <c r="P3989" t="s">
        <v>8269</v>
      </c>
      <c r="Q3989" t="str">
        <f t="shared" si="312"/>
        <v>theater</v>
      </c>
      <c r="R3989" t="str">
        <f t="shared" si="313"/>
        <v>plays</v>
      </c>
      <c r="S3989">
        <f t="shared" si="314"/>
        <v>2014</v>
      </c>
    </row>
    <row r="3990" spans="1:19" ht="3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s="17">
        <f t="shared" si="310"/>
        <v>2.1333333333333333E-2</v>
      </c>
      <c r="G3990" t="s">
        <v>8220</v>
      </c>
      <c r="H3990" t="s">
        <v>8223</v>
      </c>
      <c r="I3990" t="s">
        <v>8245</v>
      </c>
      <c r="J3990">
        <v>1440813413</v>
      </c>
      <c r="K3990" s="10">
        <v>1439517413</v>
      </c>
      <c r="L3990" s="15">
        <f t="shared" si="311"/>
        <v>42230.08116898148</v>
      </c>
      <c r="M3990" t="b">
        <v>0</v>
      </c>
      <c r="N3990">
        <v>4</v>
      </c>
      <c r="O3990" t="b">
        <v>0</v>
      </c>
      <c r="P3990" t="s">
        <v>8269</v>
      </c>
      <c r="Q3990" t="str">
        <f t="shared" si="312"/>
        <v>theater</v>
      </c>
      <c r="R3990" t="str">
        <f t="shared" si="313"/>
        <v>plays</v>
      </c>
      <c r="S3990">
        <f t="shared" si="314"/>
        <v>2015</v>
      </c>
    </row>
    <row r="3991" spans="1:19" ht="46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s="17">
        <f t="shared" si="310"/>
        <v>0</v>
      </c>
      <c r="G3991" t="s">
        <v>8220</v>
      </c>
      <c r="H3991" t="s">
        <v>8223</v>
      </c>
      <c r="I3991" t="s">
        <v>8245</v>
      </c>
      <c r="J3991">
        <v>1447009181</v>
      </c>
      <c r="K3991" s="10">
        <v>1444413581</v>
      </c>
      <c r="L3991" s="15">
        <f t="shared" si="311"/>
        <v>42286.749780092592</v>
      </c>
      <c r="M3991" t="b">
        <v>0</v>
      </c>
      <c r="N3991">
        <v>0</v>
      </c>
      <c r="O3991" t="b">
        <v>0</v>
      </c>
      <c r="P3991" t="s">
        <v>8269</v>
      </c>
      <c r="Q3991" t="str">
        <f t="shared" si="312"/>
        <v>theater</v>
      </c>
      <c r="R3991" t="str">
        <f t="shared" si="313"/>
        <v>plays</v>
      </c>
      <c r="S3991">
        <f t="shared" si="314"/>
        <v>2015</v>
      </c>
    </row>
    <row r="3992" spans="1:19" ht="46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s="17">
        <f t="shared" si="310"/>
        <v>4.1818181818181817E-2</v>
      </c>
      <c r="G3992" t="s">
        <v>8220</v>
      </c>
      <c r="H3992" t="s">
        <v>8224</v>
      </c>
      <c r="I3992" t="s">
        <v>8246</v>
      </c>
      <c r="J3992">
        <v>1456934893</v>
      </c>
      <c r="K3992" s="10">
        <v>1454342893</v>
      </c>
      <c r="L3992" s="15">
        <f t="shared" si="311"/>
        <v>42401.672372685185</v>
      </c>
      <c r="M3992" t="b">
        <v>0</v>
      </c>
      <c r="N3992">
        <v>3</v>
      </c>
      <c r="O3992" t="b">
        <v>0</v>
      </c>
      <c r="P3992" t="s">
        <v>8269</v>
      </c>
      <c r="Q3992" t="str">
        <f t="shared" si="312"/>
        <v>theater</v>
      </c>
      <c r="R3992" t="str">
        <f t="shared" si="313"/>
        <v>plays</v>
      </c>
      <c r="S3992">
        <f t="shared" si="314"/>
        <v>2016</v>
      </c>
    </row>
    <row r="3993" spans="1:19" ht="3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s="17">
        <f t="shared" si="310"/>
        <v>0.2</v>
      </c>
      <c r="G3993" t="s">
        <v>8220</v>
      </c>
      <c r="H3993" t="s">
        <v>8223</v>
      </c>
      <c r="I3993" t="s">
        <v>8245</v>
      </c>
      <c r="J3993">
        <v>1433086082</v>
      </c>
      <c r="K3993" s="10">
        <v>1430494082</v>
      </c>
      <c r="L3993" s="15">
        <f t="shared" si="311"/>
        <v>42125.644467592589</v>
      </c>
      <c r="M3993" t="b">
        <v>0</v>
      </c>
      <c r="N3993">
        <v>1</v>
      </c>
      <c r="O3993" t="b">
        <v>0</v>
      </c>
      <c r="P3993" t="s">
        <v>8269</v>
      </c>
      <c r="Q3993" t="str">
        <f t="shared" si="312"/>
        <v>theater</v>
      </c>
      <c r="R3993" t="str">
        <f t="shared" si="313"/>
        <v>plays</v>
      </c>
      <c r="S3993">
        <f t="shared" si="314"/>
        <v>2015</v>
      </c>
    </row>
    <row r="3994" spans="1:19" ht="31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s="17">
        <f t="shared" si="310"/>
        <v>5.4100000000000002E-2</v>
      </c>
      <c r="G3994" t="s">
        <v>8220</v>
      </c>
      <c r="H3994" t="s">
        <v>8223</v>
      </c>
      <c r="I3994" t="s">
        <v>8245</v>
      </c>
      <c r="J3994">
        <v>1449876859</v>
      </c>
      <c r="K3994" s="10">
        <v>1444689259</v>
      </c>
      <c r="L3994" s="15">
        <f t="shared" si="311"/>
        <v>42289.94049768518</v>
      </c>
      <c r="M3994" t="b">
        <v>0</v>
      </c>
      <c r="N3994">
        <v>9</v>
      </c>
      <c r="O3994" t="b">
        <v>0</v>
      </c>
      <c r="P3994" t="s">
        <v>8269</v>
      </c>
      <c r="Q3994" t="str">
        <f t="shared" si="312"/>
        <v>theater</v>
      </c>
      <c r="R3994" t="str">
        <f t="shared" si="313"/>
        <v>plays</v>
      </c>
      <c r="S3994">
        <f t="shared" si="314"/>
        <v>2015</v>
      </c>
    </row>
    <row r="3995" spans="1:19" ht="46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s="17">
        <f t="shared" si="310"/>
        <v>6.0000000000000002E-5</v>
      </c>
      <c r="G3995" t="s">
        <v>8220</v>
      </c>
      <c r="H3995" t="s">
        <v>8223</v>
      </c>
      <c r="I3995" t="s">
        <v>8245</v>
      </c>
      <c r="J3995">
        <v>1431549912</v>
      </c>
      <c r="K3995" s="10">
        <v>1428957912</v>
      </c>
      <c r="L3995" s="15">
        <f t="shared" si="311"/>
        <v>42107.864722222221</v>
      </c>
      <c r="M3995" t="b">
        <v>0</v>
      </c>
      <c r="N3995">
        <v>1</v>
      </c>
      <c r="O3995" t="b">
        <v>0</v>
      </c>
      <c r="P3995" t="s">
        <v>8269</v>
      </c>
      <c r="Q3995" t="str">
        <f t="shared" si="312"/>
        <v>theater</v>
      </c>
      <c r="R3995" t="str">
        <f t="shared" si="313"/>
        <v>plays</v>
      </c>
      <c r="S3995">
        <f t="shared" si="314"/>
        <v>2015</v>
      </c>
    </row>
    <row r="3996" spans="1:19" ht="3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s="17">
        <f t="shared" si="310"/>
        <v>2.5000000000000001E-3</v>
      </c>
      <c r="G3996" t="s">
        <v>8220</v>
      </c>
      <c r="H3996" t="s">
        <v>8223</v>
      </c>
      <c r="I3996" t="s">
        <v>8245</v>
      </c>
      <c r="J3996">
        <v>1405761690</v>
      </c>
      <c r="K3996" s="10">
        <v>1403169690</v>
      </c>
      <c r="L3996" s="15">
        <f t="shared" si="311"/>
        <v>41809.389930555553</v>
      </c>
      <c r="M3996" t="b">
        <v>0</v>
      </c>
      <c r="N3996">
        <v>1</v>
      </c>
      <c r="O3996" t="b">
        <v>0</v>
      </c>
      <c r="P3996" t="s">
        <v>8269</v>
      </c>
      <c r="Q3996" t="str">
        <f t="shared" si="312"/>
        <v>theater</v>
      </c>
      <c r="R3996" t="str">
        <f t="shared" si="313"/>
        <v>plays</v>
      </c>
      <c r="S3996">
        <f t="shared" si="314"/>
        <v>2014</v>
      </c>
    </row>
    <row r="3997" spans="1:19" ht="46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s="17">
        <f t="shared" si="310"/>
        <v>0.35</v>
      </c>
      <c r="G3997" t="s">
        <v>8220</v>
      </c>
      <c r="H3997" t="s">
        <v>8224</v>
      </c>
      <c r="I3997" t="s">
        <v>8246</v>
      </c>
      <c r="J3997">
        <v>1423913220</v>
      </c>
      <c r="K3997" s="10">
        <v>1421339077</v>
      </c>
      <c r="L3997" s="15">
        <f t="shared" si="311"/>
        <v>42019.683761574073</v>
      </c>
      <c r="M3997" t="b">
        <v>0</v>
      </c>
      <c r="N3997">
        <v>4</v>
      </c>
      <c r="O3997" t="b">
        <v>0</v>
      </c>
      <c r="P3997" t="s">
        <v>8269</v>
      </c>
      <c r="Q3997" t="str">
        <f t="shared" si="312"/>
        <v>theater</v>
      </c>
      <c r="R3997" t="str">
        <f t="shared" si="313"/>
        <v>plays</v>
      </c>
      <c r="S3997">
        <f t="shared" si="314"/>
        <v>2015</v>
      </c>
    </row>
    <row r="3998" spans="1:19" ht="46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s="17">
        <f t="shared" si="310"/>
        <v>0.16566666666666666</v>
      </c>
      <c r="G3998" t="s">
        <v>8220</v>
      </c>
      <c r="H3998" t="s">
        <v>8223</v>
      </c>
      <c r="I3998" t="s">
        <v>8245</v>
      </c>
      <c r="J3998">
        <v>1416499440</v>
      </c>
      <c r="K3998" s="10">
        <v>1415341464</v>
      </c>
      <c r="L3998" s="15">
        <f t="shared" si="311"/>
        <v>41950.266944444447</v>
      </c>
      <c r="M3998" t="b">
        <v>0</v>
      </c>
      <c r="N3998">
        <v>17</v>
      </c>
      <c r="O3998" t="b">
        <v>0</v>
      </c>
      <c r="P3998" t="s">
        <v>8269</v>
      </c>
      <c r="Q3998" t="str">
        <f t="shared" si="312"/>
        <v>theater</v>
      </c>
      <c r="R3998" t="str">
        <f t="shared" si="313"/>
        <v>plays</v>
      </c>
      <c r="S3998">
        <f t="shared" si="314"/>
        <v>2014</v>
      </c>
    </row>
    <row r="3999" spans="1:19" ht="46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s="17">
        <f t="shared" si="310"/>
        <v>0</v>
      </c>
      <c r="G3999" t="s">
        <v>8220</v>
      </c>
      <c r="H3999" t="s">
        <v>8224</v>
      </c>
      <c r="I3999" t="s">
        <v>8246</v>
      </c>
      <c r="J3999">
        <v>1428222221</v>
      </c>
      <c r="K3999" s="10">
        <v>1425633821</v>
      </c>
      <c r="L3999" s="15">
        <f t="shared" si="311"/>
        <v>42069.391446759255</v>
      </c>
      <c r="M3999" t="b">
        <v>0</v>
      </c>
      <c r="N3999">
        <v>0</v>
      </c>
      <c r="O3999" t="b">
        <v>0</v>
      </c>
      <c r="P3999" t="s">
        <v>8269</v>
      </c>
      <c r="Q3999" t="str">
        <f t="shared" si="312"/>
        <v>theater</v>
      </c>
      <c r="R3999" t="str">
        <f t="shared" si="313"/>
        <v>plays</v>
      </c>
      <c r="S3999">
        <f t="shared" si="314"/>
        <v>2015</v>
      </c>
    </row>
    <row r="4000" spans="1:19" ht="46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s="17">
        <f t="shared" si="310"/>
        <v>0.57199999999999995</v>
      </c>
      <c r="G4000" t="s">
        <v>8220</v>
      </c>
      <c r="H4000" t="s">
        <v>8223</v>
      </c>
      <c r="I4000" t="s">
        <v>8245</v>
      </c>
      <c r="J4000">
        <v>1427580426</v>
      </c>
      <c r="K4000" s="10">
        <v>1424992026</v>
      </c>
      <c r="L4000" s="15">
        <f t="shared" si="311"/>
        <v>42061.963263888887</v>
      </c>
      <c r="M4000" t="b">
        <v>0</v>
      </c>
      <c r="N4000">
        <v>12</v>
      </c>
      <c r="O4000" t="b">
        <v>0</v>
      </c>
      <c r="P4000" t="s">
        <v>8269</v>
      </c>
      <c r="Q4000" t="str">
        <f t="shared" si="312"/>
        <v>theater</v>
      </c>
      <c r="R4000" t="str">
        <f t="shared" si="313"/>
        <v>plays</v>
      </c>
      <c r="S4000">
        <f t="shared" si="314"/>
        <v>2015</v>
      </c>
    </row>
    <row r="4001" spans="1:19" ht="46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s="17">
        <f t="shared" si="310"/>
        <v>0.16514285714285715</v>
      </c>
      <c r="G4001" t="s">
        <v>8220</v>
      </c>
      <c r="H4001" t="s">
        <v>8223</v>
      </c>
      <c r="I4001" t="s">
        <v>8245</v>
      </c>
      <c r="J4001">
        <v>1409514709</v>
      </c>
      <c r="K4001" s="10">
        <v>1406058798</v>
      </c>
      <c r="L4001" s="15">
        <f t="shared" si="311"/>
        <v>41842.828680555554</v>
      </c>
      <c r="M4001" t="b">
        <v>0</v>
      </c>
      <c r="N4001">
        <v>14</v>
      </c>
      <c r="O4001" t="b">
        <v>0</v>
      </c>
      <c r="P4001" t="s">
        <v>8269</v>
      </c>
      <c r="Q4001" t="str">
        <f t="shared" si="312"/>
        <v>theater</v>
      </c>
      <c r="R4001" t="str">
        <f t="shared" si="313"/>
        <v>plays</v>
      </c>
      <c r="S4001">
        <f t="shared" si="314"/>
        <v>2014</v>
      </c>
    </row>
    <row r="4002" spans="1:19" ht="16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s="17">
        <f t="shared" si="310"/>
        <v>1.25E-3</v>
      </c>
      <c r="G4002" t="s">
        <v>8220</v>
      </c>
      <c r="H4002" t="s">
        <v>8223</v>
      </c>
      <c r="I4002" t="s">
        <v>8245</v>
      </c>
      <c r="J4002">
        <v>1462631358</v>
      </c>
      <c r="K4002" s="10">
        <v>1457450958</v>
      </c>
      <c r="L4002" s="15">
        <f t="shared" si="311"/>
        <v>42437.64534722222</v>
      </c>
      <c r="M4002" t="b">
        <v>0</v>
      </c>
      <c r="N4002">
        <v>1</v>
      </c>
      <c r="O4002" t="b">
        <v>0</v>
      </c>
      <c r="P4002" t="s">
        <v>8269</v>
      </c>
      <c r="Q4002" t="str">
        <f t="shared" si="312"/>
        <v>theater</v>
      </c>
      <c r="R4002" t="str">
        <f t="shared" si="313"/>
        <v>plays</v>
      </c>
      <c r="S4002">
        <f t="shared" si="314"/>
        <v>2016</v>
      </c>
    </row>
    <row r="4003" spans="1:19" ht="46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s="17">
        <f t="shared" si="310"/>
        <v>0.3775</v>
      </c>
      <c r="G4003" t="s">
        <v>8220</v>
      </c>
      <c r="H4003" t="s">
        <v>8224</v>
      </c>
      <c r="I4003" t="s">
        <v>8246</v>
      </c>
      <c r="J4003">
        <v>1488394800</v>
      </c>
      <c r="K4003" s="10">
        <v>1486681708</v>
      </c>
      <c r="L4003" s="15">
        <f t="shared" si="311"/>
        <v>42775.964212962965</v>
      </c>
      <c r="M4003" t="b">
        <v>0</v>
      </c>
      <c r="N4003">
        <v>14</v>
      </c>
      <c r="O4003" t="b">
        <v>0</v>
      </c>
      <c r="P4003" t="s">
        <v>8269</v>
      </c>
      <c r="Q4003" t="str">
        <f t="shared" si="312"/>
        <v>theater</v>
      </c>
      <c r="R4003" t="str">
        <f t="shared" si="313"/>
        <v>plays</v>
      </c>
      <c r="S4003">
        <f t="shared" si="314"/>
        <v>2017</v>
      </c>
    </row>
    <row r="4004" spans="1:19" ht="46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s="17">
        <f t="shared" si="310"/>
        <v>1.84E-2</v>
      </c>
      <c r="G4004" t="s">
        <v>8220</v>
      </c>
      <c r="H4004" t="s">
        <v>8223</v>
      </c>
      <c r="I4004" t="s">
        <v>8245</v>
      </c>
      <c r="J4004">
        <v>1411779761</v>
      </c>
      <c r="K4004" s="10">
        <v>1409187761</v>
      </c>
      <c r="L4004" s="15">
        <f t="shared" si="311"/>
        <v>41879.043530092589</v>
      </c>
      <c r="M4004" t="b">
        <v>0</v>
      </c>
      <c r="N4004">
        <v>4</v>
      </c>
      <c r="O4004" t="b">
        <v>0</v>
      </c>
      <c r="P4004" t="s">
        <v>8269</v>
      </c>
      <c r="Q4004" t="str">
        <f t="shared" si="312"/>
        <v>theater</v>
      </c>
      <c r="R4004" t="str">
        <f t="shared" si="313"/>
        <v>plays</v>
      </c>
      <c r="S4004">
        <f t="shared" si="314"/>
        <v>2014</v>
      </c>
    </row>
    <row r="4005" spans="1:19" ht="46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s="17">
        <f t="shared" si="310"/>
        <v>0.10050000000000001</v>
      </c>
      <c r="G4005" t="s">
        <v>8220</v>
      </c>
      <c r="H4005" t="s">
        <v>8223</v>
      </c>
      <c r="I4005" t="s">
        <v>8245</v>
      </c>
      <c r="J4005">
        <v>1424009147</v>
      </c>
      <c r="K4005" s="10">
        <v>1421417147</v>
      </c>
      <c r="L4005" s="15">
        <f t="shared" si="311"/>
        <v>42020.587349537032</v>
      </c>
      <c r="M4005" t="b">
        <v>0</v>
      </c>
      <c r="N4005">
        <v>2</v>
      </c>
      <c r="O4005" t="b">
        <v>0</v>
      </c>
      <c r="P4005" t="s">
        <v>8269</v>
      </c>
      <c r="Q4005" t="str">
        <f t="shared" si="312"/>
        <v>theater</v>
      </c>
      <c r="R4005" t="str">
        <f t="shared" si="313"/>
        <v>plays</v>
      </c>
      <c r="S4005">
        <f t="shared" si="314"/>
        <v>2015</v>
      </c>
    </row>
    <row r="4006" spans="1:19" ht="16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s="17">
        <f t="shared" si="310"/>
        <v>2E-3</v>
      </c>
      <c r="G4006" t="s">
        <v>8220</v>
      </c>
      <c r="H4006" t="s">
        <v>8223</v>
      </c>
      <c r="I4006" t="s">
        <v>8245</v>
      </c>
      <c r="J4006">
        <v>1412740457</v>
      </c>
      <c r="K4006" s="10">
        <v>1410148457</v>
      </c>
      <c r="L4006" s="15">
        <f t="shared" si="311"/>
        <v>41890.16269675926</v>
      </c>
      <c r="M4006" t="b">
        <v>0</v>
      </c>
      <c r="N4006">
        <v>1</v>
      </c>
      <c r="O4006" t="b">
        <v>0</v>
      </c>
      <c r="P4006" t="s">
        <v>8269</v>
      </c>
      <c r="Q4006" t="str">
        <f t="shared" si="312"/>
        <v>theater</v>
      </c>
      <c r="R4006" t="str">
        <f t="shared" si="313"/>
        <v>plays</v>
      </c>
      <c r="S4006">
        <f t="shared" si="314"/>
        <v>2014</v>
      </c>
    </row>
    <row r="4007" spans="1:19" ht="46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s="17">
        <f t="shared" si="310"/>
        <v>1.3333333333333334E-2</v>
      </c>
      <c r="G4007" t="s">
        <v>8220</v>
      </c>
      <c r="H4007" t="s">
        <v>8223</v>
      </c>
      <c r="I4007" t="s">
        <v>8245</v>
      </c>
      <c r="J4007">
        <v>1413832985</v>
      </c>
      <c r="K4007" s="10">
        <v>1408648985</v>
      </c>
      <c r="L4007" s="15">
        <f t="shared" si="311"/>
        <v>41872.807696759257</v>
      </c>
      <c r="M4007" t="b">
        <v>0</v>
      </c>
      <c r="N4007">
        <v>2</v>
      </c>
      <c r="O4007" t="b">
        <v>0</v>
      </c>
      <c r="P4007" t="s">
        <v>8269</v>
      </c>
      <c r="Q4007" t="str">
        <f t="shared" si="312"/>
        <v>theater</v>
      </c>
      <c r="R4007" t="str">
        <f t="shared" si="313"/>
        <v>plays</v>
      </c>
      <c r="S4007">
        <f t="shared" si="314"/>
        <v>2014</v>
      </c>
    </row>
    <row r="4008" spans="1:19" ht="46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s="17">
        <f t="shared" si="310"/>
        <v>6.666666666666667E-5</v>
      </c>
      <c r="G4008" t="s">
        <v>8220</v>
      </c>
      <c r="H4008" t="s">
        <v>8223</v>
      </c>
      <c r="I4008" t="s">
        <v>8245</v>
      </c>
      <c r="J4008">
        <v>1455647587</v>
      </c>
      <c r="K4008" s="10">
        <v>1453487587</v>
      </c>
      <c r="L4008" s="15">
        <f t="shared" si="311"/>
        <v>42391.772997685184</v>
      </c>
      <c r="M4008" t="b">
        <v>0</v>
      </c>
      <c r="N4008">
        <v>1</v>
      </c>
      <c r="O4008" t="b">
        <v>0</v>
      </c>
      <c r="P4008" t="s">
        <v>8269</v>
      </c>
      <c r="Q4008" t="str">
        <f t="shared" si="312"/>
        <v>theater</v>
      </c>
      <c r="R4008" t="str">
        <f t="shared" si="313"/>
        <v>plays</v>
      </c>
      <c r="S4008">
        <f t="shared" si="314"/>
        <v>2016</v>
      </c>
    </row>
    <row r="4009" spans="1:19" ht="46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s="17">
        <f t="shared" si="310"/>
        <v>2.5000000000000001E-3</v>
      </c>
      <c r="G4009" t="s">
        <v>8220</v>
      </c>
      <c r="H4009" t="s">
        <v>8223</v>
      </c>
      <c r="I4009" t="s">
        <v>8245</v>
      </c>
      <c r="J4009">
        <v>1409070480</v>
      </c>
      <c r="K4009" s="10">
        <v>1406572381</v>
      </c>
      <c r="L4009" s="15">
        <f t="shared" si="311"/>
        <v>41848.772928240738</v>
      </c>
      <c r="M4009" t="b">
        <v>0</v>
      </c>
      <c r="N4009">
        <v>1</v>
      </c>
      <c r="O4009" t="b">
        <v>0</v>
      </c>
      <c r="P4009" t="s">
        <v>8269</v>
      </c>
      <c r="Q4009" t="str">
        <f t="shared" si="312"/>
        <v>theater</v>
      </c>
      <c r="R4009" t="str">
        <f t="shared" si="313"/>
        <v>plays</v>
      </c>
      <c r="S4009">
        <f t="shared" si="314"/>
        <v>2014</v>
      </c>
    </row>
    <row r="4010" spans="1:19" ht="46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s="17">
        <f t="shared" si="310"/>
        <v>0.06</v>
      </c>
      <c r="G4010" t="s">
        <v>8220</v>
      </c>
      <c r="H4010" t="s">
        <v>8224</v>
      </c>
      <c r="I4010" t="s">
        <v>8246</v>
      </c>
      <c r="J4010">
        <v>1437606507</v>
      </c>
      <c r="K4010" s="10">
        <v>1435014507</v>
      </c>
      <c r="L4010" s="15">
        <f t="shared" si="311"/>
        <v>42177.964201388888</v>
      </c>
      <c r="M4010" t="b">
        <v>0</v>
      </c>
      <c r="N4010">
        <v>4</v>
      </c>
      <c r="O4010" t="b">
        <v>0</v>
      </c>
      <c r="P4010" t="s">
        <v>8269</v>
      </c>
      <c r="Q4010" t="str">
        <f t="shared" si="312"/>
        <v>theater</v>
      </c>
      <c r="R4010" t="str">
        <f t="shared" si="313"/>
        <v>plays</v>
      </c>
      <c r="S4010">
        <f t="shared" si="314"/>
        <v>2015</v>
      </c>
    </row>
    <row r="4011" spans="1:19" ht="46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s="17">
        <f t="shared" si="310"/>
        <v>3.8860103626943004E-2</v>
      </c>
      <c r="G4011" t="s">
        <v>8220</v>
      </c>
      <c r="H4011" t="s">
        <v>8224</v>
      </c>
      <c r="I4011" t="s">
        <v>8246</v>
      </c>
      <c r="J4011">
        <v>1410281360</v>
      </c>
      <c r="K4011" s="10">
        <v>1406825360</v>
      </c>
      <c r="L4011" s="15">
        <f t="shared" si="311"/>
        <v>41851.700925925928</v>
      </c>
      <c r="M4011" t="b">
        <v>0</v>
      </c>
      <c r="N4011">
        <v>3</v>
      </c>
      <c r="O4011" t="b">
        <v>0</v>
      </c>
      <c r="P4011" t="s">
        <v>8269</v>
      </c>
      <c r="Q4011" t="str">
        <f t="shared" si="312"/>
        <v>theater</v>
      </c>
      <c r="R4011" t="str">
        <f t="shared" si="313"/>
        <v>plays</v>
      </c>
      <c r="S4011">
        <f t="shared" si="314"/>
        <v>2014</v>
      </c>
    </row>
    <row r="4012" spans="1:19" ht="46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s="17">
        <f t="shared" si="310"/>
        <v>0.24194444444444443</v>
      </c>
      <c r="G4012" t="s">
        <v>8220</v>
      </c>
      <c r="H4012" t="s">
        <v>8223</v>
      </c>
      <c r="I4012" t="s">
        <v>8245</v>
      </c>
      <c r="J4012">
        <v>1414348166</v>
      </c>
      <c r="K4012" s="10">
        <v>1412879366</v>
      </c>
      <c r="L4012" s="15">
        <f t="shared" si="311"/>
        <v>41921.770439814813</v>
      </c>
      <c r="M4012" t="b">
        <v>0</v>
      </c>
      <c r="N4012">
        <v>38</v>
      </c>
      <c r="O4012" t="b">
        <v>0</v>
      </c>
      <c r="P4012" t="s">
        <v>8269</v>
      </c>
      <c r="Q4012" t="str">
        <f t="shared" si="312"/>
        <v>theater</v>
      </c>
      <c r="R4012" t="str">
        <f t="shared" si="313"/>
        <v>plays</v>
      </c>
      <c r="S4012">
        <f t="shared" si="314"/>
        <v>2014</v>
      </c>
    </row>
    <row r="4013" spans="1:19" ht="46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s="17">
        <f t="shared" si="310"/>
        <v>7.5999999999999998E-2</v>
      </c>
      <c r="G4013" t="s">
        <v>8220</v>
      </c>
      <c r="H4013" t="s">
        <v>8224</v>
      </c>
      <c r="I4013" t="s">
        <v>8246</v>
      </c>
      <c r="J4013">
        <v>1422450278</v>
      </c>
      <c r="K4013" s="10">
        <v>1419858278</v>
      </c>
      <c r="L4013" s="15">
        <f t="shared" si="311"/>
        <v>42002.54488425926</v>
      </c>
      <c r="M4013" t="b">
        <v>0</v>
      </c>
      <c r="N4013">
        <v>4</v>
      </c>
      <c r="O4013" t="b">
        <v>0</v>
      </c>
      <c r="P4013" t="s">
        <v>8269</v>
      </c>
      <c r="Q4013" t="str">
        <f t="shared" si="312"/>
        <v>theater</v>
      </c>
      <c r="R4013" t="str">
        <f t="shared" si="313"/>
        <v>plays</v>
      </c>
      <c r="S4013">
        <f t="shared" si="314"/>
        <v>2014</v>
      </c>
    </row>
    <row r="4014" spans="1:19" ht="46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s="17">
        <f t="shared" si="310"/>
        <v>0</v>
      </c>
      <c r="G4014" t="s">
        <v>8220</v>
      </c>
      <c r="H4014" t="s">
        <v>8224</v>
      </c>
      <c r="I4014" t="s">
        <v>8246</v>
      </c>
      <c r="J4014">
        <v>1430571849</v>
      </c>
      <c r="K4014" s="10">
        <v>1427979849</v>
      </c>
      <c r="L4014" s="15">
        <f t="shared" si="311"/>
        <v>42096.544548611113</v>
      </c>
      <c r="M4014" t="b">
        <v>0</v>
      </c>
      <c r="N4014">
        <v>0</v>
      </c>
      <c r="O4014" t="b">
        <v>0</v>
      </c>
      <c r="P4014" t="s">
        <v>8269</v>
      </c>
      <c r="Q4014" t="str">
        <f t="shared" si="312"/>
        <v>theater</v>
      </c>
      <c r="R4014" t="str">
        <f t="shared" si="313"/>
        <v>plays</v>
      </c>
      <c r="S4014">
        <f t="shared" si="314"/>
        <v>2015</v>
      </c>
    </row>
    <row r="4015" spans="1:19" ht="46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s="17">
        <f t="shared" si="310"/>
        <v>1.2999999999999999E-2</v>
      </c>
      <c r="G4015" t="s">
        <v>8220</v>
      </c>
      <c r="H4015" t="s">
        <v>8223</v>
      </c>
      <c r="I4015" t="s">
        <v>8245</v>
      </c>
      <c r="J4015">
        <v>1424070823</v>
      </c>
      <c r="K4015" s="10">
        <v>1421478823</v>
      </c>
      <c r="L4015" s="15">
        <f t="shared" si="311"/>
        <v>42021.301192129627</v>
      </c>
      <c r="M4015" t="b">
        <v>0</v>
      </c>
      <c r="N4015">
        <v>2</v>
      </c>
      <c r="O4015" t="b">
        <v>0</v>
      </c>
      <c r="P4015" t="s">
        <v>8269</v>
      </c>
      <c r="Q4015" t="str">
        <f t="shared" si="312"/>
        <v>theater</v>
      </c>
      <c r="R4015" t="str">
        <f t="shared" si="313"/>
        <v>plays</v>
      </c>
      <c r="S4015">
        <f t="shared" si="314"/>
        <v>2015</v>
      </c>
    </row>
    <row r="4016" spans="1:19" ht="46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s="17">
        <f t="shared" si="310"/>
        <v>0</v>
      </c>
      <c r="G4016" t="s">
        <v>8220</v>
      </c>
      <c r="H4016" t="s">
        <v>8223</v>
      </c>
      <c r="I4016" t="s">
        <v>8245</v>
      </c>
      <c r="J4016">
        <v>1457157269</v>
      </c>
      <c r="K4016" s="10">
        <v>1455861269</v>
      </c>
      <c r="L4016" s="15">
        <f t="shared" si="311"/>
        <v>42419.246168981481</v>
      </c>
      <c r="M4016" t="b">
        <v>0</v>
      </c>
      <c r="N4016">
        <v>0</v>
      </c>
      <c r="O4016" t="b">
        <v>0</v>
      </c>
      <c r="P4016" t="s">
        <v>8269</v>
      </c>
      <c r="Q4016" t="str">
        <f t="shared" si="312"/>
        <v>theater</v>
      </c>
      <c r="R4016" t="str">
        <f t="shared" si="313"/>
        <v>plays</v>
      </c>
      <c r="S4016">
        <f t="shared" si="314"/>
        <v>2016</v>
      </c>
    </row>
    <row r="4017" spans="1:19" ht="46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s="17">
        <f t="shared" si="310"/>
        <v>1.4285714285714287E-4</v>
      </c>
      <c r="G4017" t="s">
        <v>8220</v>
      </c>
      <c r="H4017" t="s">
        <v>8223</v>
      </c>
      <c r="I4017" t="s">
        <v>8245</v>
      </c>
      <c r="J4017">
        <v>1437331463</v>
      </c>
      <c r="K4017" s="10">
        <v>1434739463</v>
      </c>
      <c r="L4017" s="15">
        <f t="shared" si="311"/>
        <v>42174.780821759261</v>
      </c>
      <c r="M4017" t="b">
        <v>0</v>
      </c>
      <c r="N4017">
        <v>1</v>
      </c>
      <c r="O4017" t="b">
        <v>0</v>
      </c>
      <c r="P4017" t="s">
        <v>8269</v>
      </c>
      <c r="Q4017" t="str">
        <f t="shared" si="312"/>
        <v>theater</v>
      </c>
      <c r="R4017" t="str">
        <f t="shared" si="313"/>
        <v>plays</v>
      </c>
      <c r="S4017">
        <f t="shared" si="314"/>
        <v>2015</v>
      </c>
    </row>
    <row r="4018" spans="1:19" ht="46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s="17">
        <f t="shared" si="310"/>
        <v>0.14000000000000001</v>
      </c>
      <c r="G4018" t="s">
        <v>8220</v>
      </c>
      <c r="H4018" t="s">
        <v>8224</v>
      </c>
      <c r="I4018" t="s">
        <v>8246</v>
      </c>
      <c r="J4018">
        <v>1410987400</v>
      </c>
      <c r="K4018" s="10">
        <v>1408395400</v>
      </c>
      <c r="L4018" s="15">
        <f t="shared" si="311"/>
        <v>41869.872685185182</v>
      </c>
      <c r="M4018" t="b">
        <v>0</v>
      </c>
      <c r="N4018">
        <v>7</v>
      </c>
      <c r="O4018" t="b">
        <v>0</v>
      </c>
      <c r="P4018" t="s">
        <v>8269</v>
      </c>
      <c r="Q4018" t="str">
        <f t="shared" si="312"/>
        <v>theater</v>
      </c>
      <c r="R4018" t="str">
        <f t="shared" si="313"/>
        <v>plays</v>
      </c>
      <c r="S4018">
        <f t="shared" si="314"/>
        <v>2014</v>
      </c>
    </row>
    <row r="4019" spans="1:19" ht="46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s="17">
        <f t="shared" si="310"/>
        <v>1.0500000000000001E-2</v>
      </c>
      <c r="G4019" t="s">
        <v>8220</v>
      </c>
      <c r="H4019" t="s">
        <v>8223</v>
      </c>
      <c r="I4019" t="s">
        <v>8245</v>
      </c>
      <c r="J4019">
        <v>1409846874</v>
      </c>
      <c r="K4019" s="10">
        <v>1407254874</v>
      </c>
      <c r="L4019" s="15">
        <f t="shared" si="311"/>
        <v>41856.672152777777</v>
      </c>
      <c r="M4019" t="b">
        <v>0</v>
      </c>
      <c r="N4019">
        <v>2</v>
      </c>
      <c r="O4019" t="b">
        <v>0</v>
      </c>
      <c r="P4019" t="s">
        <v>8269</v>
      </c>
      <c r="Q4019" t="str">
        <f t="shared" si="312"/>
        <v>theater</v>
      </c>
      <c r="R4019" t="str">
        <f t="shared" si="313"/>
        <v>plays</v>
      </c>
      <c r="S4019">
        <f t="shared" si="314"/>
        <v>2014</v>
      </c>
    </row>
    <row r="4020" spans="1:19" ht="3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s="17">
        <f t="shared" si="310"/>
        <v>8.666666666666667E-2</v>
      </c>
      <c r="G4020" t="s">
        <v>8220</v>
      </c>
      <c r="H4020" t="s">
        <v>8224</v>
      </c>
      <c r="I4020" t="s">
        <v>8246</v>
      </c>
      <c r="J4020">
        <v>1475877108</v>
      </c>
      <c r="K4020" s="10">
        <v>1473285108</v>
      </c>
      <c r="L4020" s="15">
        <f t="shared" si="311"/>
        <v>42620.91097222222</v>
      </c>
      <c r="M4020" t="b">
        <v>0</v>
      </c>
      <c r="N4020">
        <v>4</v>
      </c>
      <c r="O4020" t="b">
        <v>0</v>
      </c>
      <c r="P4020" t="s">
        <v>8269</v>
      </c>
      <c r="Q4020" t="str">
        <f t="shared" si="312"/>
        <v>theater</v>
      </c>
      <c r="R4020" t="str">
        <f t="shared" si="313"/>
        <v>plays</v>
      </c>
      <c r="S4020">
        <f t="shared" si="314"/>
        <v>2016</v>
      </c>
    </row>
    <row r="4021" spans="1:19" ht="46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s="17">
        <f t="shared" si="310"/>
        <v>8.2857142857142851E-3</v>
      </c>
      <c r="G4021" t="s">
        <v>8220</v>
      </c>
      <c r="H4021" t="s">
        <v>8223</v>
      </c>
      <c r="I4021" t="s">
        <v>8245</v>
      </c>
      <c r="J4021">
        <v>1460737680</v>
      </c>
      <c r="K4021" s="10">
        <v>1455725596</v>
      </c>
      <c r="L4021" s="15">
        <f t="shared" si="311"/>
        <v>42417.675879629634</v>
      </c>
      <c r="M4021" t="b">
        <v>0</v>
      </c>
      <c r="N4021">
        <v>4</v>
      </c>
      <c r="O4021" t="b">
        <v>0</v>
      </c>
      <c r="P4021" t="s">
        <v>8269</v>
      </c>
      <c r="Q4021" t="str">
        <f t="shared" si="312"/>
        <v>theater</v>
      </c>
      <c r="R4021" t="str">
        <f t="shared" si="313"/>
        <v>plays</v>
      </c>
      <c r="S4021">
        <f t="shared" si="314"/>
        <v>2016</v>
      </c>
    </row>
    <row r="4022" spans="1:19" ht="46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s="17">
        <f t="shared" si="310"/>
        <v>0.16666666666666666</v>
      </c>
      <c r="G4022" t="s">
        <v>8220</v>
      </c>
      <c r="H4022" t="s">
        <v>8223</v>
      </c>
      <c r="I4022" t="s">
        <v>8245</v>
      </c>
      <c r="J4022">
        <v>1427168099</v>
      </c>
      <c r="K4022" s="10">
        <v>1424579699</v>
      </c>
      <c r="L4022" s="15">
        <f t="shared" si="311"/>
        <v>42057.190960648149</v>
      </c>
      <c r="M4022" t="b">
        <v>0</v>
      </c>
      <c r="N4022">
        <v>3</v>
      </c>
      <c r="O4022" t="b">
        <v>0</v>
      </c>
      <c r="P4022" t="s">
        <v>8269</v>
      </c>
      <c r="Q4022" t="str">
        <f t="shared" si="312"/>
        <v>theater</v>
      </c>
      <c r="R4022" t="str">
        <f t="shared" si="313"/>
        <v>plays</v>
      </c>
      <c r="S4022">
        <f t="shared" si="314"/>
        <v>2015</v>
      </c>
    </row>
    <row r="4023" spans="1:19" ht="3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s="17">
        <f t="shared" si="310"/>
        <v>8.3333333333333332E-3</v>
      </c>
      <c r="G4023" t="s">
        <v>8220</v>
      </c>
      <c r="H4023" t="s">
        <v>8223</v>
      </c>
      <c r="I4023" t="s">
        <v>8245</v>
      </c>
      <c r="J4023">
        <v>1414360358</v>
      </c>
      <c r="K4023" s="10">
        <v>1409176358</v>
      </c>
      <c r="L4023" s="15">
        <f t="shared" si="311"/>
        <v>41878.911550925928</v>
      </c>
      <c r="M4023" t="b">
        <v>0</v>
      </c>
      <c r="N4023">
        <v>2</v>
      </c>
      <c r="O4023" t="b">
        <v>0</v>
      </c>
      <c r="P4023" t="s">
        <v>8269</v>
      </c>
      <c r="Q4023" t="str">
        <f t="shared" si="312"/>
        <v>theater</v>
      </c>
      <c r="R4023" t="str">
        <f t="shared" si="313"/>
        <v>plays</v>
      </c>
      <c r="S4023">
        <f t="shared" si="314"/>
        <v>2014</v>
      </c>
    </row>
    <row r="4024" spans="1:19" ht="3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s="17">
        <f t="shared" si="310"/>
        <v>0.69561111111111107</v>
      </c>
      <c r="G4024" t="s">
        <v>8220</v>
      </c>
      <c r="H4024" t="s">
        <v>8223</v>
      </c>
      <c r="I4024" t="s">
        <v>8245</v>
      </c>
      <c r="J4024">
        <v>1422759240</v>
      </c>
      <c r="K4024" s="10">
        <v>1418824867</v>
      </c>
      <c r="L4024" s="15">
        <f t="shared" si="311"/>
        <v>41990.584108796298</v>
      </c>
      <c r="M4024" t="b">
        <v>0</v>
      </c>
      <c r="N4024">
        <v>197</v>
      </c>
      <c r="O4024" t="b">
        <v>0</v>
      </c>
      <c r="P4024" t="s">
        <v>8269</v>
      </c>
      <c r="Q4024" t="str">
        <f t="shared" si="312"/>
        <v>theater</v>
      </c>
      <c r="R4024" t="str">
        <f t="shared" si="313"/>
        <v>plays</v>
      </c>
      <c r="S4024">
        <f t="shared" si="314"/>
        <v>2014</v>
      </c>
    </row>
    <row r="4025" spans="1:19" ht="46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s="17">
        <f t="shared" si="310"/>
        <v>0</v>
      </c>
      <c r="G4025" t="s">
        <v>8220</v>
      </c>
      <c r="H4025" t="s">
        <v>8223</v>
      </c>
      <c r="I4025" t="s">
        <v>8245</v>
      </c>
      <c r="J4025">
        <v>1458860363</v>
      </c>
      <c r="K4025" s="10">
        <v>1454975963</v>
      </c>
      <c r="L4025" s="15">
        <f t="shared" si="311"/>
        <v>42408.999571759261</v>
      </c>
      <c r="M4025" t="b">
        <v>0</v>
      </c>
      <c r="N4025">
        <v>0</v>
      </c>
      <c r="O4025" t="b">
        <v>0</v>
      </c>
      <c r="P4025" t="s">
        <v>8269</v>
      </c>
      <c r="Q4025" t="str">
        <f t="shared" si="312"/>
        <v>theater</v>
      </c>
      <c r="R4025" t="str">
        <f t="shared" si="313"/>
        <v>plays</v>
      </c>
      <c r="S4025">
        <f t="shared" si="314"/>
        <v>2016</v>
      </c>
    </row>
    <row r="4026" spans="1:19" ht="46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s="17">
        <f t="shared" si="310"/>
        <v>1.2500000000000001E-2</v>
      </c>
      <c r="G4026" t="s">
        <v>8220</v>
      </c>
      <c r="H4026" t="s">
        <v>8223</v>
      </c>
      <c r="I4026" t="s">
        <v>8245</v>
      </c>
      <c r="J4026">
        <v>1441037097</v>
      </c>
      <c r="K4026" s="10">
        <v>1438445097</v>
      </c>
      <c r="L4026" s="15">
        <f t="shared" si="311"/>
        <v>42217.670104166667</v>
      </c>
      <c r="M4026" t="b">
        <v>0</v>
      </c>
      <c r="N4026">
        <v>1</v>
      </c>
      <c r="O4026" t="b">
        <v>0</v>
      </c>
      <c r="P4026" t="s">
        <v>8269</v>
      </c>
      <c r="Q4026" t="str">
        <f t="shared" si="312"/>
        <v>theater</v>
      </c>
      <c r="R4026" t="str">
        <f t="shared" si="313"/>
        <v>plays</v>
      </c>
      <c r="S4026">
        <f t="shared" si="314"/>
        <v>2015</v>
      </c>
    </row>
    <row r="4027" spans="1:19" ht="46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s="17">
        <f t="shared" si="310"/>
        <v>0.05</v>
      </c>
      <c r="G4027" t="s">
        <v>8220</v>
      </c>
      <c r="H4027" t="s">
        <v>8229</v>
      </c>
      <c r="I4027" t="s">
        <v>8248</v>
      </c>
      <c r="J4027">
        <v>1437889336</v>
      </c>
      <c r="K4027" s="10">
        <v>1432705336</v>
      </c>
      <c r="L4027" s="15">
        <f t="shared" si="311"/>
        <v>42151.237685185188</v>
      </c>
      <c r="M4027" t="b">
        <v>0</v>
      </c>
      <c r="N4027">
        <v>4</v>
      </c>
      <c r="O4027" t="b">
        <v>0</v>
      </c>
      <c r="P4027" t="s">
        <v>8269</v>
      </c>
      <c r="Q4027" t="str">
        <f t="shared" si="312"/>
        <v>theater</v>
      </c>
      <c r="R4027" t="str">
        <f t="shared" si="313"/>
        <v>plays</v>
      </c>
      <c r="S4027">
        <f t="shared" si="314"/>
        <v>2015</v>
      </c>
    </row>
    <row r="4028" spans="1:19" ht="46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s="17">
        <f t="shared" si="310"/>
        <v>0</v>
      </c>
      <c r="G4028" t="s">
        <v>8220</v>
      </c>
      <c r="H4028" t="s">
        <v>8223</v>
      </c>
      <c r="I4028" t="s">
        <v>8245</v>
      </c>
      <c r="J4028">
        <v>1449247439</v>
      </c>
      <c r="K4028" s="10">
        <v>1444059839</v>
      </c>
      <c r="L4028" s="15">
        <f t="shared" si="311"/>
        <v>42282.655543981484</v>
      </c>
      <c r="M4028" t="b">
        <v>0</v>
      </c>
      <c r="N4028">
        <v>0</v>
      </c>
      <c r="O4028" t="b">
        <v>0</v>
      </c>
      <c r="P4028" t="s">
        <v>8269</v>
      </c>
      <c r="Q4028" t="str">
        <f t="shared" si="312"/>
        <v>theater</v>
      </c>
      <c r="R4028" t="str">
        <f t="shared" si="313"/>
        <v>plays</v>
      </c>
      <c r="S4028">
        <f t="shared" si="314"/>
        <v>2015</v>
      </c>
    </row>
    <row r="4029" spans="1:19" ht="46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s="17">
        <f t="shared" si="310"/>
        <v>7.166666666666667E-2</v>
      </c>
      <c r="G4029" t="s">
        <v>8220</v>
      </c>
      <c r="H4029" t="s">
        <v>8223</v>
      </c>
      <c r="I4029" t="s">
        <v>8245</v>
      </c>
      <c r="J4029">
        <v>1487811600</v>
      </c>
      <c r="K4029" s="10">
        <v>1486077481</v>
      </c>
      <c r="L4029" s="15">
        <f t="shared" si="311"/>
        <v>42768.97084490741</v>
      </c>
      <c r="M4029" t="b">
        <v>0</v>
      </c>
      <c r="N4029">
        <v>7</v>
      </c>
      <c r="O4029" t="b">
        <v>0</v>
      </c>
      <c r="P4029" t="s">
        <v>8269</v>
      </c>
      <c r="Q4029" t="str">
        <f t="shared" si="312"/>
        <v>theater</v>
      </c>
      <c r="R4029" t="str">
        <f t="shared" si="313"/>
        <v>plays</v>
      </c>
      <c r="S4029">
        <f t="shared" si="314"/>
        <v>2017</v>
      </c>
    </row>
    <row r="4030" spans="1:19" ht="46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s="17">
        <f t="shared" si="310"/>
        <v>0.28050000000000003</v>
      </c>
      <c r="G4030" t="s">
        <v>8220</v>
      </c>
      <c r="H4030" t="s">
        <v>8223</v>
      </c>
      <c r="I4030" t="s">
        <v>8245</v>
      </c>
      <c r="J4030">
        <v>1402007500</v>
      </c>
      <c r="K4030" s="10">
        <v>1399415500</v>
      </c>
      <c r="L4030" s="15">
        <f t="shared" si="311"/>
        <v>41765.938657407409</v>
      </c>
      <c r="M4030" t="b">
        <v>0</v>
      </c>
      <c r="N4030">
        <v>11</v>
      </c>
      <c r="O4030" t="b">
        <v>0</v>
      </c>
      <c r="P4030" t="s">
        <v>8269</v>
      </c>
      <c r="Q4030" t="str">
        <f t="shared" si="312"/>
        <v>theater</v>
      </c>
      <c r="R4030" t="str">
        <f t="shared" si="313"/>
        <v>plays</v>
      </c>
      <c r="S4030">
        <f t="shared" si="314"/>
        <v>2014</v>
      </c>
    </row>
    <row r="4031" spans="1:19" ht="46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s="17">
        <f t="shared" si="310"/>
        <v>0</v>
      </c>
      <c r="G4031" t="s">
        <v>8220</v>
      </c>
      <c r="H4031" t="s">
        <v>8223</v>
      </c>
      <c r="I4031" t="s">
        <v>8245</v>
      </c>
      <c r="J4031">
        <v>1450053370</v>
      </c>
      <c r="K4031" s="10">
        <v>1447461370</v>
      </c>
      <c r="L4031" s="15">
        <f t="shared" si="311"/>
        <v>42322.02511574074</v>
      </c>
      <c r="M4031" t="b">
        <v>0</v>
      </c>
      <c r="N4031">
        <v>0</v>
      </c>
      <c r="O4031" t="b">
        <v>0</v>
      </c>
      <c r="P4031" t="s">
        <v>8269</v>
      </c>
      <c r="Q4031" t="str">
        <f t="shared" si="312"/>
        <v>theater</v>
      </c>
      <c r="R4031" t="str">
        <f t="shared" si="313"/>
        <v>plays</v>
      </c>
      <c r="S4031">
        <f t="shared" si="314"/>
        <v>2015</v>
      </c>
    </row>
    <row r="4032" spans="1:19" ht="46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s="17">
        <f t="shared" si="310"/>
        <v>0.16</v>
      </c>
      <c r="G4032" t="s">
        <v>8220</v>
      </c>
      <c r="H4032" t="s">
        <v>8223</v>
      </c>
      <c r="I4032" t="s">
        <v>8245</v>
      </c>
      <c r="J4032">
        <v>1454525340</v>
      </c>
      <c r="K4032" s="10">
        <v>1452008599</v>
      </c>
      <c r="L4032" s="15">
        <f t="shared" si="311"/>
        <v>42374.655081018514</v>
      </c>
      <c r="M4032" t="b">
        <v>0</v>
      </c>
      <c r="N4032">
        <v>6</v>
      </c>
      <c r="O4032" t="b">
        <v>0</v>
      </c>
      <c r="P4032" t="s">
        <v>8269</v>
      </c>
      <c r="Q4032" t="str">
        <f t="shared" si="312"/>
        <v>theater</v>
      </c>
      <c r="R4032" t="str">
        <f t="shared" si="313"/>
        <v>plays</v>
      </c>
      <c r="S4032">
        <f t="shared" si="314"/>
        <v>2016</v>
      </c>
    </row>
    <row r="4033" spans="1:19" ht="46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s="17">
        <f t="shared" si="310"/>
        <v>0</v>
      </c>
      <c r="G4033" t="s">
        <v>8220</v>
      </c>
      <c r="H4033" t="s">
        <v>8223</v>
      </c>
      <c r="I4033" t="s">
        <v>8245</v>
      </c>
      <c r="J4033">
        <v>1418914964</v>
      </c>
      <c r="K4033" s="10">
        <v>1414591364</v>
      </c>
      <c r="L4033" s="15">
        <f t="shared" si="311"/>
        <v>41941.585231481484</v>
      </c>
      <c r="M4033" t="b">
        <v>0</v>
      </c>
      <c r="N4033">
        <v>0</v>
      </c>
      <c r="O4033" t="b">
        <v>0</v>
      </c>
      <c r="P4033" t="s">
        <v>8269</v>
      </c>
      <c r="Q4033" t="str">
        <f t="shared" si="312"/>
        <v>theater</v>
      </c>
      <c r="R4033" t="str">
        <f t="shared" si="313"/>
        <v>plays</v>
      </c>
      <c r="S4033">
        <f t="shared" si="314"/>
        <v>2014</v>
      </c>
    </row>
    <row r="4034" spans="1:19" ht="46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s="17">
        <f t="shared" si="310"/>
        <v>6.8287037037037035E-2</v>
      </c>
      <c r="G4034" t="s">
        <v>8220</v>
      </c>
      <c r="H4034" t="s">
        <v>8223</v>
      </c>
      <c r="I4034" t="s">
        <v>8245</v>
      </c>
      <c r="J4034">
        <v>1450211116</v>
      </c>
      <c r="K4034" s="10">
        <v>1445023516</v>
      </c>
      <c r="L4034" s="15">
        <f t="shared" si="311"/>
        <v>42293.809212962966</v>
      </c>
      <c r="M4034" t="b">
        <v>0</v>
      </c>
      <c r="N4034">
        <v>7</v>
      </c>
      <c r="O4034" t="b">
        <v>0</v>
      </c>
      <c r="P4034" t="s">
        <v>8269</v>
      </c>
      <c r="Q4034" t="str">
        <f t="shared" si="312"/>
        <v>theater</v>
      </c>
      <c r="R4034" t="str">
        <f t="shared" si="313"/>
        <v>plays</v>
      </c>
      <c r="S4034">
        <f t="shared" si="314"/>
        <v>2015</v>
      </c>
    </row>
    <row r="4035" spans="1:19" ht="46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s="17">
        <f t="shared" ref="F4035:F4098" si="315">E4035/D4035</f>
        <v>0.25698702928870293</v>
      </c>
      <c r="G4035" t="s">
        <v>8220</v>
      </c>
      <c r="H4035" t="s">
        <v>8224</v>
      </c>
      <c r="I4035" t="s">
        <v>8246</v>
      </c>
      <c r="J4035">
        <v>1475398800</v>
      </c>
      <c r="K4035" s="10">
        <v>1472711224</v>
      </c>
      <c r="L4035" s="15">
        <f t="shared" ref="L4035:L4098" si="316">(K4035/86400)+ DATE(1970,1,1)</f>
        <v>42614.268796296295</v>
      </c>
      <c r="M4035" t="b">
        <v>0</v>
      </c>
      <c r="N4035">
        <v>94</v>
      </c>
      <c r="O4035" t="b">
        <v>0</v>
      </c>
      <c r="P4035" t="s">
        <v>8269</v>
      </c>
      <c r="Q4035" t="str">
        <f t="shared" ref="Q4035:Q4098" si="317">LEFT(P4035, SEARCH("/",P4035)-1)</f>
        <v>theater</v>
      </c>
      <c r="R4035" t="str">
        <f t="shared" ref="R4035:R4098" si="318">RIGHT(P4035,LEN(P4035)-FIND("/",P4035))</f>
        <v>plays</v>
      </c>
      <c r="S4035">
        <f t="shared" ref="S4035:S4098" si="319">YEAR(L4035)</f>
        <v>2016</v>
      </c>
    </row>
    <row r="4036" spans="1:19" ht="46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s="17">
        <f t="shared" si="315"/>
        <v>1.4814814814814815E-2</v>
      </c>
      <c r="G4036" t="s">
        <v>8220</v>
      </c>
      <c r="H4036" t="s">
        <v>8223</v>
      </c>
      <c r="I4036" t="s">
        <v>8245</v>
      </c>
      <c r="J4036">
        <v>1428097450</v>
      </c>
      <c r="K4036" s="10">
        <v>1425509050</v>
      </c>
      <c r="L4036" s="15">
        <f t="shared" si="316"/>
        <v>42067.947337962964</v>
      </c>
      <c r="M4036" t="b">
        <v>0</v>
      </c>
      <c r="N4036">
        <v>2</v>
      </c>
      <c r="O4036" t="b">
        <v>0</v>
      </c>
      <c r="P4036" t="s">
        <v>8269</v>
      </c>
      <c r="Q4036" t="str">
        <f t="shared" si="317"/>
        <v>theater</v>
      </c>
      <c r="R4036" t="str">
        <f t="shared" si="318"/>
        <v>plays</v>
      </c>
      <c r="S4036">
        <f t="shared" si="319"/>
        <v>2015</v>
      </c>
    </row>
    <row r="4037" spans="1:19" ht="3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s="17">
        <f t="shared" si="315"/>
        <v>0.36849999999999999</v>
      </c>
      <c r="G4037" t="s">
        <v>8220</v>
      </c>
      <c r="H4037" t="s">
        <v>8223</v>
      </c>
      <c r="I4037" t="s">
        <v>8245</v>
      </c>
      <c r="J4037">
        <v>1413925887</v>
      </c>
      <c r="K4037" s="10">
        <v>1411333887</v>
      </c>
      <c r="L4037" s="15">
        <f t="shared" si="316"/>
        <v>41903.882951388892</v>
      </c>
      <c r="M4037" t="b">
        <v>0</v>
      </c>
      <c r="N4037">
        <v>25</v>
      </c>
      <c r="O4037" t="b">
        <v>0</v>
      </c>
      <c r="P4037" t="s">
        <v>8269</v>
      </c>
      <c r="Q4037" t="str">
        <f t="shared" si="317"/>
        <v>theater</v>
      </c>
      <c r="R4037" t="str">
        <f t="shared" si="318"/>
        <v>plays</v>
      </c>
      <c r="S4037">
        <f t="shared" si="319"/>
        <v>2014</v>
      </c>
    </row>
    <row r="4038" spans="1:19" ht="46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s="17">
        <f t="shared" si="315"/>
        <v>0.47049999999999997</v>
      </c>
      <c r="G4038" t="s">
        <v>8220</v>
      </c>
      <c r="H4038" t="s">
        <v>8223</v>
      </c>
      <c r="I4038" t="s">
        <v>8245</v>
      </c>
      <c r="J4038">
        <v>1404253800</v>
      </c>
      <c r="K4038" s="10">
        <v>1402784964</v>
      </c>
      <c r="L4038" s="15">
        <f t="shared" si="316"/>
        <v>41804.937083333338</v>
      </c>
      <c r="M4038" t="b">
        <v>0</v>
      </c>
      <c r="N4038">
        <v>17</v>
      </c>
      <c r="O4038" t="b">
        <v>0</v>
      </c>
      <c r="P4038" t="s">
        <v>8269</v>
      </c>
      <c r="Q4038" t="str">
        <f t="shared" si="317"/>
        <v>theater</v>
      </c>
      <c r="R4038" t="str">
        <f t="shared" si="318"/>
        <v>plays</v>
      </c>
      <c r="S4038">
        <f t="shared" si="319"/>
        <v>2014</v>
      </c>
    </row>
    <row r="4039" spans="1:19" ht="46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s="17">
        <f t="shared" si="315"/>
        <v>0.11428571428571428</v>
      </c>
      <c r="G4039" t="s">
        <v>8220</v>
      </c>
      <c r="H4039" t="s">
        <v>8223</v>
      </c>
      <c r="I4039" t="s">
        <v>8245</v>
      </c>
      <c r="J4039">
        <v>1464099900</v>
      </c>
      <c r="K4039" s="10">
        <v>1462585315</v>
      </c>
      <c r="L4039" s="15">
        <f t="shared" si="316"/>
        <v>42497.070775462962</v>
      </c>
      <c r="M4039" t="b">
        <v>0</v>
      </c>
      <c r="N4039">
        <v>2</v>
      </c>
      <c r="O4039" t="b">
        <v>0</v>
      </c>
      <c r="P4039" t="s">
        <v>8269</v>
      </c>
      <c r="Q4039" t="str">
        <f t="shared" si="317"/>
        <v>theater</v>
      </c>
      <c r="R4039" t="str">
        <f t="shared" si="318"/>
        <v>plays</v>
      </c>
      <c r="S4039">
        <f t="shared" si="319"/>
        <v>2016</v>
      </c>
    </row>
    <row r="4040" spans="1:19" ht="46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s="17">
        <f t="shared" si="315"/>
        <v>0.12039999999999999</v>
      </c>
      <c r="G4040" t="s">
        <v>8220</v>
      </c>
      <c r="H4040" t="s">
        <v>8223</v>
      </c>
      <c r="I4040" t="s">
        <v>8245</v>
      </c>
      <c r="J4040">
        <v>1413573010</v>
      </c>
      <c r="K4040" s="10">
        <v>1408389010</v>
      </c>
      <c r="L4040" s="15">
        <f t="shared" si="316"/>
        <v>41869.798726851848</v>
      </c>
      <c r="M4040" t="b">
        <v>0</v>
      </c>
      <c r="N4040">
        <v>4</v>
      </c>
      <c r="O4040" t="b">
        <v>0</v>
      </c>
      <c r="P4040" t="s">
        <v>8269</v>
      </c>
      <c r="Q4040" t="str">
        <f t="shared" si="317"/>
        <v>theater</v>
      </c>
      <c r="R4040" t="str">
        <f t="shared" si="318"/>
        <v>plays</v>
      </c>
      <c r="S4040">
        <f t="shared" si="319"/>
        <v>2014</v>
      </c>
    </row>
    <row r="4041" spans="1:19" ht="31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s="17">
        <f t="shared" si="315"/>
        <v>0.6</v>
      </c>
      <c r="G4041" t="s">
        <v>8220</v>
      </c>
      <c r="H4041" t="s">
        <v>8223</v>
      </c>
      <c r="I4041" t="s">
        <v>8245</v>
      </c>
      <c r="J4041">
        <v>1448949540</v>
      </c>
      <c r="K4041" s="10">
        <v>1446048367</v>
      </c>
      <c r="L4041" s="15">
        <f t="shared" si="316"/>
        <v>42305.670914351853</v>
      </c>
      <c r="M4041" t="b">
        <v>0</v>
      </c>
      <c r="N4041">
        <v>5</v>
      </c>
      <c r="O4041" t="b">
        <v>0</v>
      </c>
      <c r="P4041" t="s">
        <v>8269</v>
      </c>
      <c r="Q4041" t="str">
        <f t="shared" si="317"/>
        <v>theater</v>
      </c>
      <c r="R4041" t="str">
        <f t="shared" si="318"/>
        <v>plays</v>
      </c>
      <c r="S4041">
        <f t="shared" si="319"/>
        <v>2015</v>
      </c>
    </row>
    <row r="4042" spans="1:19" ht="46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s="17">
        <f t="shared" si="315"/>
        <v>0.3125</v>
      </c>
      <c r="G4042" t="s">
        <v>8220</v>
      </c>
      <c r="H4042" t="s">
        <v>8223</v>
      </c>
      <c r="I4042" t="s">
        <v>8245</v>
      </c>
      <c r="J4042">
        <v>1437188400</v>
      </c>
      <c r="K4042" s="10">
        <v>1432100004</v>
      </c>
      <c r="L4042" s="15">
        <f t="shared" si="316"/>
        <v>42144.231527777782</v>
      </c>
      <c r="M4042" t="b">
        <v>0</v>
      </c>
      <c r="N4042">
        <v>2</v>
      </c>
      <c r="O4042" t="b">
        <v>0</v>
      </c>
      <c r="P4042" t="s">
        <v>8269</v>
      </c>
      <c r="Q4042" t="str">
        <f t="shared" si="317"/>
        <v>theater</v>
      </c>
      <c r="R4042" t="str">
        <f t="shared" si="318"/>
        <v>plays</v>
      </c>
      <c r="S4042">
        <f t="shared" si="319"/>
        <v>2015</v>
      </c>
    </row>
    <row r="4043" spans="1:19" ht="3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s="17">
        <f t="shared" si="315"/>
        <v>4.1999999999999997E-3</v>
      </c>
      <c r="G4043" t="s">
        <v>8220</v>
      </c>
      <c r="H4043" t="s">
        <v>8224</v>
      </c>
      <c r="I4043" t="s">
        <v>8246</v>
      </c>
      <c r="J4043">
        <v>1473160954</v>
      </c>
      <c r="K4043" s="10">
        <v>1467976954</v>
      </c>
      <c r="L4043" s="15">
        <f t="shared" si="316"/>
        <v>42559.474004629628</v>
      </c>
      <c r="M4043" t="b">
        <v>0</v>
      </c>
      <c r="N4043">
        <v>2</v>
      </c>
      <c r="O4043" t="b">
        <v>0</v>
      </c>
      <c r="P4043" t="s">
        <v>8269</v>
      </c>
      <c r="Q4043" t="str">
        <f t="shared" si="317"/>
        <v>theater</v>
      </c>
      <c r="R4043" t="str">
        <f t="shared" si="318"/>
        <v>plays</v>
      </c>
      <c r="S4043">
        <f t="shared" si="319"/>
        <v>2016</v>
      </c>
    </row>
    <row r="4044" spans="1:19" ht="46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s="17">
        <f t="shared" si="315"/>
        <v>2.0999999999999999E-3</v>
      </c>
      <c r="G4044" t="s">
        <v>8220</v>
      </c>
      <c r="H4044" t="s">
        <v>8223</v>
      </c>
      <c r="I4044" t="s">
        <v>8245</v>
      </c>
      <c r="J4044">
        <v>1421781360</v>
      </c>
      <c r="K4044" s="10">
        <v>1419213664</v>
      </c>
      <c r="L4044" s="15">
        <f t="shared" si="316"/>
        <v>41995.084074074075</v>
      </c>
      <c r="M4044" t="b">
        <v>0</v>
      </c>
      <c r="N4044">
        <v>3</v>
      </c>
      <c r="O4044" t="b">
        <v>0</v>
      </c>
      <c r="P4044" t="s">
        <v>8269</v>
      </c>
      <c r="Q4044" t="str">
        <f t="shared" si="317"/>
        <v>theater</v>
      </c>
      <c r="R4044" t="str">
        <f t="shared" si="318"/>
        <v>plays</v>
      </c>
      <c r="S4044">
        <f t="shared" si="319"/>
        <v>2014</v>
      </c>
    </row>
    <row r="4045" spans="1:19" ht="46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s="17">
        <f t="shared" si="315"/>
        <v>0</v>
      </c>
      <c r="G4045" t="s">
        <v>8220</v>
      </c>
      <c r="H4045" t="s">
        <v>8228</v>
      </c>
      <c r="I4045" t="s">
        <v>8250</v>
      </c>
      <c r="J4045">
        <v>1416524325</v>
      </c>
      <c r="K4045" s="10">
        <v>1415228325</v>
      </c>
      <c r="L4045" s="15">
        <f t="shared" si="316"/>
        <v>41948.957465277781</v>
      </c>
      <c r="M4045" t="b">
        <v>0</v>
      </c>
      <c r="N4045">
        <v>0</v>
      </c>
      <c r="O4045" t="b">
        <v>0</v>
      </c>
      <c r="P4045" t="s">
        <v>8269</v>
      </c>
      <c r="Q4045" t="str">
        <f t="shared" si="317"/>
        <v>theater</v>
      </c>
      <c r="R4045" t="str">
        <f t="shared" si="318"/>
        <v>plays</v>
      </c>
      <c r="S4045">
        <f t="shared" si="319"/>
        <v>2014</v>
      </c>
    </row>
    <row r="4046" spans="1:19" ht="46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s="17">
        <f t="shared" si="315"/>
        <v>0.375</v>
      </c>
      <c r="G4046" t="s">
        <v>8220</v>
      </c>
      <c r="H4046" t="s">
        <v>8223</v>
      </c>
      <c r="I4046" t="s">
        <v>8245</v>
      </c>
      <c r="J4046">
        <v>1428642000</v>
      </c>
      <c r="K4046" s="10">
        <v>1426050982</v>
      </c>
      <c r="L4046" s="15">
        <f t="shared" si="316"/>
        <v>42074.219699074078</v>
      </c>
      <c r="M4046" t="b">
        <v>0</v>
      </c>
      <c r="N4046">
        <v>4</v>
      </c>
      <c r="O4046" t="b">
        <v>0</v>
      </c>
      <c r="P4046" t="s">
        <v>8269</v>
      </c>
      <c r="Q4046" t="str">
        <f t="shared" si="317"/>
        <v>theater</v>
      </c>
      <c r="R4046" t="str">
        <f t="shared" si="318"/>
        <v>plays</v>
      </c>
      <c r="S4046">
        <f t="shared" si="319"/>
        <v>2015</v>
      </c>
    </row>
    <row r="4047" spans="1:19" ht="46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s="17">
        <f t="shared" si="315"/>
        <v>2.0000000000000001E-4</v>
      </c>
      <c r="G4047" t="s">
        <v>8220</v>
      </c>
      <c r="H4047" t="s">
        <v>8225</v>
      </c>
      <c r="I4047" t="s">
        <v>8247</v>
      </c>
      <c r="J4047">
        <v>1408596589</v>
      </c>
      <c r="K4047" s="10">
        <v>1406004589</v>
      </c>
      <c r="L4047" s="15">
        <f t="shared" si="316"/>
        <v>41842.201261574075</v>
      </c>
      <c r="M4047" t="b">
        <v>0</v>
      </c>
      <c r="N4047">
        <v>1</v>
      </c>
      <c r="O4047" t="b">
        <v>0</v>
      </c>
      <c r="P4047" t="s">
        <v>8269</v>
      </c>
      <c r="Q4047" t="str">
        <f t="shared" si="317"/>
        <v>theater</v>
      </c>
      <c r="R4047" t="str">
        <f t="shared" si="318"/>
        <v>plays</v>
      </c>
      <c r="S4047">
        <f t="shared" si="319"/>
        <v>2014</v>
      </c>
    </row>
    <row r="4048" spans="1:19" ht="46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s="17">
        <f t="shared" si="315"/>
        <v>8.2142857142857142E-2</v>
      </c>
      <c r="G4048" t="s">
        <v>8220</v>
      </c>
      <c r="H4048" t="s">
        <v>8223</v>
      </c>
      <c r="I4048" t="s">
        <v>8245</v>
      </c>
      <c r="J4048">
        <v>1413992210</v>
      </c>
      <c r="K4048" s="10">
        <v>1411400210</v>
      </c>
      <c r="L4048" s="15">
        <f t="shared" si="316"/>
        <v>41904.650578703702</v>
      </c>
      <c r="M4048" t="b">
        <v>0</v>
      </c>
      <c r="N4048">
        <v>12</v>
      </c>
      <c r="O4048" t="b">
        <v>0</v>
      </c>
      <c r="P4048" t="s">
        <v>8269</v>
      </c>
      <c r="Q4048" t="str">
        <f t="shared" si="317"/>
        <v>theater</v>
      </c>
      <c r="R4048" t="str">
        <f t="shared" si="318"/>
        <v>plays</v>
      </c>
      <c r="S4048">
        <f t="shared" si="319"/>
        <v>2014</v>
      </c>
    </row>
    <row r="4049" spans="1:19" ht="46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s="17">
        <f t="shared" si="315"/>
        <v>2.1999999999999999E-2</v>
      </c>
      <c r="G4049" t="s">
        <v>8220</v>
      </c>
      <c r="H4049" t="s">
        <v>8223</v>
      </c>
      <c r="I4049" t="s">
        <v>8245</v>
      </c>
      <c r="J4049">
        <v>1420938000</v>
      </c>
      <c r="K4049" s="10">
        <v>1418862743</v>
      </c>
      <c r="L4049" s="15">
        <f t="shared" si="316"/>
        <v>41991.022488425922</v>
      </c>
      <c r="M4049" t="b">
        <v>0</v>
      </c>
      <c r="N4049">
        <v>4</v>
      </c>
      <c r="O4049" t="b">
        <v>0</v>
      </c>
      <c r="P4049" t="s">
        <v>8269</v>
      </c>
      <c r="Q4049" t="str">
        <f t="shared" si="317"/>
        <v>theater</v>
      </c>
      <c r="R4049" t="str">
        <f t="shared" si="318"/>
        <v>plays</v>
      </c>
      <c r="S4049">
        <f t="shared" si="319"/>
        <v>2014</v>
      </c>
    </row>
    <row r="4050" spans="1:19" ht="46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s="17">
        <f t="shared" si="315"/>
        <v>0.17652941176470588</v>
      </c>
      <c r="G4050" t="s">
        <v>8220</v>
      </c>
      <c r="H4050" t="s">
        <v>8224</v>
      </c>
      <c r="I4050" t="s">
        <v>8246</v>
      </c>
      <c r="J4050">
        <v>1460373187</v>
      </c>
      <c r="K4050" s="10">
        <v>1457352787</v>
      </c>
      <c r="L4050" s="15">
        <f t="shared" si="316"/>
        <v>42436.509108796294</v>
      </c>
      <c r="M4050" t="b">
        <v>0</v>
      </c>
      <c r="N4050">
        <v>91</v>
      </c>
      <c r="O4050" t="b">
        <v>0</v>
      </c>
      <c r="P4050" t="s">
        <v>8269</v>
      </c>
      <c r="Q4050" t="str">
        <f t="shared" si="317"/>
        <v>theater</v>
      </c>
      <c r="R4050" t="str">
        <f t="shared" si="318"/>
        <v>plays</v>
      </c>
      <c r="S4050">
        <f t="shared" si="319"/>
        <v>2016</v>
      </c>
    </row>
    <row r="4051" spans="1:19" ht="46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s="17">
        <f t="shared" si="315"/>
        <v>8.0000000000000004E-4</v>
      </c>
      <c r="G4051" t="s">
        <v>8220</v>
      </c>
      <c r="H4051" t="s">
        <v>8223</v>
      </c>
      <c r="I4051" t="s">
        <v>8245</v>
      </c>
      <c r="J4051">
        <v>1436914815</v>
      </c>
      <c r="K4051" s="10">
        <v>1434322815</v>
      </c>
      <c r="L4051" s="15">
        <f t="shared" si="316"/>
        <v>42169.958506944444</v>
      </c>
      <c r="M4051" t="b">
        <v>0</v>
      </c>
      <c r="N4051">
        <v>1</v>
      </c>
      <c r="O4051" t="b">
        <v>0</v>
      </c>
      <c r="P4051" t="s">
        <v>8269</v>
      </c>
      <c r="Q4051" t="str">
        <f t="shared" si="317"/>
        <v>theater</v>
      </c>
      <c r="R4051" t="str">
        <f t="shared" si="318"/>
        <v>plays</v>
      </c>
      <c r="S4051">
        <f t="shared" si="319"/>
        <v>2015</v>
      </c>
    </row>
    <row r="4052" spans="1:19" ht="46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s="17">
        <f t="shared" si="315"/>
        <v>6.6666666666666664E-4</v>
      </c>
      <c r="G4052" t="s">
        <v>8220</v>
      </c>
      <c r="H4052" t="s">
        <v>8223</v>
      </c>
      <c r="I4052" t="s">
        <v>8245</v>
      </c>
      <c r="J4052">
        <v>1414077391</v>
      </c>
      <c r="K4052" s="10">
        <v>1411485391</v>
      </c>
      <c r="L4052" s="15">
        <f t="shared" si="316"/>
        <v>41905.636469907404</v>
      </c>
      <c r="M4052" t="b">
        <v>0</v>
      </c>
      <c r="N4052">
        <v>1</v>
      </c>
      <c r="O4052" t="b">
        <v>0</v>
      </c>
      <c r="P4052" t="s">
        <v>8269</v>
      </c>
      <c r="Q4052" t="str">
        <f t="shared" si="317"/>
        <v>theater</v>
      </c>
      <c r="R4052" t="str">
        <f t="shared" si="318"/>
        <v>plays</v>
      </c>
      <c r="S4052">
        <f t="shared" si="319"/>
        <v>2014</v>
      </c>
    </row>
    <row r="4053" spans="1:19" ht="46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s="17">
        <f t="shared" si="315"/>
        <v>0</v>
      </c>
      <c r="G4053" t="s">
        <v>8220</v>
      </c>
      <c r="H4053" t="s">
        <v>8223</v>
      </c>
      <c r="I4053" t="s">
        <v>8245</v>
      </c>
      <c r="J4053">
        <v>1399618380</v>
      </c>
      <c r="K4053" s="10">
        <v>1399058797</v>
      </c>
      <c r="L4053" s="15">
        <f t="shared" si="316"/>
        <v>41761.810150462959</v>
      </c>
      <c r="M4053" t="b">
        <v>0</v>
      </c>
      <c r="N4053">
        <v>0</v>
      </c>
      <c r="O4053" t="b">
        <v>0</v>
      </c>
      <c r="P4053" t="s">
        <v>8269</v>
      </c>
      <c r="Q4053" t="str">
        <f t="shared" si="317"/>
        <v>theater</v>
      </c>
      <c r="R4053" t="str">
        <f t="shared" si="318"/>
        <v>plays</v>
      </c>
      <c r="S4053">
        <f t="shared" si="319"/>
        <v>2014</v>
      </c>
    </row>
    <row r="4054" spans="1:19" ht="6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s="17">
        <f t="shared" si="315"/>
        <v>0.37533333333333335</v>
      </c>
      <c r="G4054" t="s">
        <v>8220</v>
      </c>
      <c r="H4054" t="s">
        <v>8223</v>
      </c>
      <c r="I4054" t="s">
        <v>8245</v>
      </c>
      <c r="J4054">
        <v>1413234316</v>
      </c>
      <c r="K4054" s="10">
        <v>1408050316</v>
      </c>
      <c r="L4054" s="15">
        <f t="shared" si="316"/>
        <v>41865.878657407404</v>
      </c>
      <c r="M4054" t="b">
        <v>0</v>
      </c>
      <c r="N4054">
        <v>13</v>
      </c>
      <c r="O4054" t="b">
        <v>0</v>
      </c>
      <c r="P4054" t="s">
        <v>8269</v>
      </c>
      <c r="Q4054" t="str">
        <f t="shared" si="317"/>
        <v>theater</v>
      </c>
      <c r="R4054" t="str">
        <f t="shared" si="318"/>
        <v>plays</v>
      </c>
      <c r="S4054">
        <f t="shared" si="319"/>
        <v>2014</v>
      </c>
    </row>
    <row r="4055" spans="1:19" ht="46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s="17">
        <f t="shared" si="315"/>
        <v>0.22</v>
      </c>
      <c r="G4055" t="s">
        <v>8220</v>
      </c>
      <c r="H4055" t="s">
        <v>8224</v>
      </c>
      <c r="I4055" t="s">
        <v>8246</v>
      </c>
      <c r="J4055">
        <v>1416081600</v>
      </c>
      <c r="K4055" s="10">
        <v>1413477228</v>
      </c>
      <c r="L4055" s="15">
        <f t="shared" si="316"/>
        <v>41928.690138888887</v>
      </c>
      <c r="M4055" t="b">
        <v>0</v>
      </c>
      <c r="N4055">
        <v>2</v>
      </c>
      <c r="O4055" t="b">
        <v>0</v>
      </c>
      <c r="P4055" t="s">
        <v>8269</v>
      </c>
      <c r="Q4055" t="str">
        <f t="shared" si="317"/>
        <v>theater</v>
      </c>
      <c r="R4055" t="str">
        <f t="shared" si="318"/>
        <v>plays</v>
      </c>
      <c r="S4055">
        <f t="shared" si="319"/>
        <v>2014</v>
      </c>
    </row>
    <row r="4056" spans="1:19" ht="46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s="17">
        <f t="shared" si="315"/>
        <v>0</v>
      </c>
      <c r="G4056" t="s">
        <v>8220</v>
      </c>
      <c r="H4056" t="s">
        <v>8223</v>
      </c>
      <c r="I4056" t="s">
        <v>8245</v>
      </c>
      <c r="J4056">
        <v>1475294400</v>
      </c>
      <c r="K4056" s="10">
        <v>1472674285</v>
      </c>
      <c r="L4056" s="15">
        <f t="shared" si="316"/>
        <v>42613.841261574074</v>
      </c>
      <c r="M4056" t="b">
        <v>0</v>
      </c>
      <c r="N4056">
        <v>0</v>
      </c>
      <c r="O4056" t="b">
        <v>0</v>
      </c>
      <c r="P4056" t="s">
        <v>8269</v>
      </c>
      <c r="Q4056" t="str">
        <f t="shared" si="317"/>
        <v>theater</v>
      </c>
      <c r="R4056" t="str">
        <f t="shared" si="318"/>
        <v>plays</v>
      </c>
      <c r="S4056">
        <f t="shared" si="319"/>
        <v>2016</v>
      </c>
    </row>
    <row r="4057" spans="1:19" ht="46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s="17">
        <f t="shared" si="315"/>
        <v>0.1762</v>
      </c>
      <c r="G4057" t="s">
        <v>8220</v>
      </c>
      <c r="H4057" t="s">
        <v>8224</v>
      </c>
      <c r="I4057" t="s">
        <v>8246</v>
      </c>
      <c r="J4057">
        <v>1403192031</v>
      </c>
      <c r="K4057" s="10">
        <v>1400600031</v>
      </c>
      <c r="L4057" s="15">
        <f t="shared" si="316"/>
        <v>41779.648506944446</v>
      </c>
      <c r="M4057" t="b">
        <v>0</v>
      </c>
      <c r="N4057">
        <v>21</v>
      </c>
      <c r="O4057" t="b">
        <v>0</v>
      </c>
      <c r="P4057" t="s">
        <v>8269</v>
      </c>
      <c r="Q4057" t="str">
        <f t="shared" si="317"/>
        <v>theater</v>
      </c>
      <c r="R4057" t="str">
        <f t="shared" si="318"/>
        <v>plays</v>
      </c>
      <c r="S4057">
        <f t="shared" si="319"/>
        <v>2014</v>
      </c>
    </row>
    <row r="4058" spans="1:19" ht="46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s="17">
        <f t="shared" si="315"/>
        <v>0.53</v>
      </c>
      <c r="G4058" t="s">
        <v>8220</v>
      </c>
      <c r="H4058" t="s">
        <v>8223</v>
      </c>
      <c r="I4058" t="s">
        <v>8245</v>
      </c>
      <c r="J4058">
        <v>1467575940</v>
      </c>
      <c r="K4058" s="10">
        <v>1465856639</v>
      </c>
      <c r="L4058" s="15">
        <f t="shared" si="316"/>
        <v>42534.933321759258</v>
      </c>
      <c r="M4058" t="b">
        <v>0</v>
      </c>
      <c r="N4058">
        <v>9</v>
      </c>
      <c r="O4058" t="b">
        <v>0</v>
      </c>
      <c r="P4058" t="s">
        <v>8269</v>
      </c>
      <c r="Q4058" t="str">
        <f t="shared" si="317"/>
        <v>theater</v>
      </c>
      <c r="R4058" t="str">
        <f t="shared" si="318"/>
        <v>plays</v>
      </c>
      <c r="S4058">
        <f t="shared" si="319"/>
        <v>2016</v>
      </c>
    </row>
    <row r="4059" spans="1:19" ht="46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s="17">
        <f t="shared" si="315"/>
        <v>0.22142857142857142</v>
      </c>
      <c r="G4059" t="s">
        <v>8220</v>
      </c>
      <c r="H4059" t="s">
        <v>8224</v>
      </c>
      <c r="I4059" t="s">
        <v>8246</v>
      </c>
      <c r="J4059">
        <v>1448492400</v>
      </c>
      <c r="K4059" s="10">
        <v>1446506080</v>
      </c>
      <c r="L4059" s="15">
        <f t="shared" si="316"/>
        <v>42310.968518518523</v>
      </c>
      <c r="M4059" t="b">
        <v>0</v>
      </c>
      <c r="N4059">
        <v>6</v>
      </c>
      <c r="O4059" t="b">
        <v>0</v>
      </c>
      <c r="P4059" t="s">
        <v>8269</v>
      </c>
      <c r="Q4059" t="str">
        <f t="shared" si="317"/>
        <v>theater</v>
      </c>
      <c r="R4059" t="str">
        <f t="shared" si="318"/>
        <v>plays</v>
      </c>
      <c r="S4059">
        <f t="shared" si="319"/>
        <v>2015</v>
      </c>
    </row>
    <row r="4060" spans="1:19" ht="46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s="17">
        <f t="shared" si="315"/>
        <v>2.5333333333333333E-2</v>
      </c>
      <c r="G4060" t="s">
        <v>8220</v>
      </c>
      <c r="H4060" t="s">
        <v>8223</v>
      </c>
      <c r="I4060" t="s">
        <v>8245</v>
      </c>
      <c r="J4060">
        <v>1459483140</v>
      </c>
      <c r="K4060" s="10">
        <v>1458178044</v>
      </c>
      <c r="L4060" s="15">
        <f t="shared" si="316"/>
        <v>42446.060694444444</v>
      </c>
      <c r="M4060" t="b">
        <v>0</v>
      </c>
      <c r="N4060">
        <v>4</v>
      </c>
      <c r="O4060" t="b">
        <v>0</v>
      </c>
      <c r="P4060" t="s">
        <v>8269</v>
      </c>
      <c r="Q4060" t="str">
        <f t="shared" si="317"/>
        <v>theater</v>
      </c>
      <c r="R4060" t="str">
        <f t="shared" si="318"/>
        <v>plays</v>
      </c>
      <c r="S4060">
        <f t="shared" si="319"/>
        <v>2016</v>
      </c>
    </row>
    <row r="4061" spans="1:19" ht="46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s="17">
        <f t="shared" si="315"/>
        <v>2.5000000000000001E-2</v>
      </c>
      <c r="G4061" t="s">
        <v>8220</v>
      </c>
      <c r="H4061" t="s">
        <v>8228</v>
      </c>
      <c r="I4061" t="s">
        <v>8250</v>
      </c>
      <c r="J4061">
        <v>1410836400</v>
      </c>
      <c r="K4061" s="10">
        <v>1408116152</v>
      </c>
      <c r="L4061" s="15">
        <f t="shared" si="316"/>
        <v>41866.640648148146</v>
      </c>
      <c r="M4061" t="b">
        <v>0</v>
      </c>
      <c r="N4061">
        <v>7</v>
      </c>
      <c r="O4061" t="b">
        <v>0</v>
      </c>
      <c r="P4061" t="s">
        <v>8269</v>
      </c>
      <c r="Q4061" t="str">
        <f t="shared" si="317"/>
        <v>theater</v>
      </c>
      <c r="R4061" t="str">
        <f t="shared" si="318"/>
        <v>plays</v>
      </c>
      <c r="S4061">
        <f t="shared" si="319"/>
        <v>2014</v>
      </c>
    </row>
    <row r="4062" spans="1:19" ht="46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s="17">
        <f t="shared" si="315"/>
        <v>2.8500000000000001E-2</v>
      </c>
      <c r="G4062" t="s">
        <v>8220</v>
      </c>
      <c r="H4062" t="s">
        <v>8228</v>
      </c>
      <c r="I4062" t="s">
        <v>8250</v>
      </c>
      <c r="J4062">
        <v>1403539200</v>
      </c>
      <c r="K4062" s="10">
        <v>1400604056</v>
      </c>
      <c r="L4062" s="15">
        <f t="shared" si="316"/>
        <v>41779.695092592592</v>
      </c>
      <c r="M4062" t="b">
        <v>0</v>
      </c>
      <c r="N4062">
        <v>5</v>
      </c>
      <c r="O4062" t="b">
        <v>0</v>
      </c>
      <c r="P4062" t="s">
        <v>8269</v>
      </c>
      <c r="Q4062" t="str">
        <f t="shared" si="317"/>
        <v>theater</v>
      </c>
      <c r="R4062" t="str">
        <f t="shared" si="318"/>
        <v>plays</v>
      </c>
      <c r="S4062">
        <f t="shared" si="319"/>
        <v>2014</v>
      </c>
    </row>
    <row r="4063" spans="1:19" ht="3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s="17">
        <f t="shared" si="315"/>
        <v>0</v>
      </c>
      <c r="G4063" t="s">
        <v>8220</v>
      </c>
      <c r="H4063" t="s">
        <v>8223</v>
      </c>
      <c r="I4063" t="s">
        <v>8245</v>
      </c>
      <c r="J4063">
        <v>1461205423</v>
      </c>
      <c r="K4063" s="10">
        <v>1456025023</v>
      </c>
      <c r="L4063" s="15">
        <f t="shared" si="316"/>
        <v>42421.141469907408</v>
      </c>
      <c r="M4063" t="b">
        <v>0</v>
      </c>
      <c r="N4063">
        <v>0</v>
      </c>
      <c r="O4063" t="b">
        <v>0</v>
      </c>
      <c r="P4063" t="s">
        <v>8269</v>
      </c>
      <c r="Q4063" t="str">
        <f t="shared" si="317"/>
        <v>theater</v>
      </c>
      <c r="R4063" t="str">
        <f t="shared" si="318"/>
        <v>plays</v>
      </c>
      <c r="S4063">
        <f t="shared" si="319"/>
        <v>2016</v>
      </c>
    </row>
    <row r="4064" spans="1:19" ht="46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s="17">
        <f t="shared" si="315"/>
        <v>2.4500000000000001E-2</v>
      </c>
      <c r="G4064" t="s">
        <v>8220</v>
      </c>
      <c r="H4064" t="s">
        <v>8223</v>
      </c>
      <c r="I4064" t="s">
        <v>8245</v>
      </c>
      <c r="J4064">
        <v>1467481468</v>
      </c>
      <c r="K4064" s="10">
        <v>1464889468</v>
      </c>
      <c r="L4064" s="15">
        <f t="shared" si="316"/>
        <v>42523.739212962959</v>
      </c>
      <c r="M4064" t="b">
        <v>0</v>
      </c>
      <c r="N4064">
        <v>3</v>
      </c>
      <c r="O4064" t="b">
        <v>0</v>
      </c>
      <c r="P4064" t="s">
        <v>8269</v>
      </c>
      <c r="Q4064" t="str">
        <f t="shared" si="317"/>
        <v>theater</v>
      </c>
      <c r="R4064" t="str">
        <f t="shared" si="318"/>
        <v>plays</v>
      </c>
      <c r="S4064">
        <f t="shared" si="319"/>
        <v>2016</v>
      </c>
    </row>
    <row r="4065" spans="1:19" ht="46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s="17">
        <f t="shared" si="315"/>
        <v>1.4210526315789474E-2</v>
      </c>
      <c r="G4065" t="s">
        <v>8220</v>
      </c>
      <c r="H4065" t="s">
        <v>8224</v>
      </c>
      <c r="I4065" t="s">
        <v>8246</v>
      </c>
      <c r="J4065">
        <v>1403886084</v>
      </c>
      <c r="K4065" s="10">
        <v>1401294084</v>
      </c>
      <c r="L4065" s="15">
        <f t="shared" si="316"/>
        <v>41787.681527777779</v>
      </c>
      <c r="M4065" t="b">
        <v>0</v>
      </c>
      <c r="N4065">
        <v>9</v>
      </c>
      <c r="O4065" t="b">
        <v>0</v>
      </c>
      <c r="P4065" t="s">
        <v>8269</v>
      </c>
      <c r="Q4065" t="str">
        <f t="shared" si="317"/>
        <v>theater</v>
      </c>
      <c r="R4065" t="str">
        <f t="shared" si="318"/>
        <v>plays</v>
      </c>
      <c r="S4065">
        <f t="shared" si="319"/>
        <v>2014</v>
      </c>
    </row>
    <row r="4066" spans="1:19" ht="46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s="17">
        <f t="shared" si="315"/>
        <v>0.1925</v>
      </c>
      <c r="G4066" t="s">
        <v>8220</v>
      </c>
      <c r="H4066" t="s">
        <v>8225</v>
      </c>
      <c r="I4066" t="s">
        <v>8247</v>
      </c>
      <c r="J4066">
        <v>1430316426</v>
      </c>
      <c r="K4066" s="10">
        <v>1427724426</v>
      </c>
      <c r="L4066" s="15">
        <f t="shared" si="316"/>
        <v>42093.588263888887</v>
      </c>
      <c r="M4066" t="b">
        <v>0</v>
      </c>
      <c r="N4066">
        <v>6</v>
      </c>
      <c r="O4066" t="b">
        <v>0</v>
      </c>
      <c r="P4066" t="s">
        <v>8269</v>
      </c>
      <c r="Q4066" t="str">
        <f t="shared" si="317"/>
        <v>theater</v>
      </c>
      <c r="R4066" t="str">
        <f t="shared" si="318"/>
        <v>plays</v>
      </c>
      <c r="S4066">
        <f t="shared" si="319"/>
        <v>2015</v>
      </c>
    </row>
    <row r="4067" spans="1:19" ht="3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s="17">
        <f t="shared" si="315"/>
        <v>6.7499999999999999E-3</v>
      </c>
      <c r="G4067" t="s">
        <v>8220</v>
      </c>
      <c r="H4067" t="s">
        <v>8223</v>
      </c>
      <c r="I4067" t="s">
        <v>8245</v>
      </c>
      <c r="J4067">
        <v>1407883811</v>
      </c>
      <c r="K4067" s="10">
        <v>1405291811</v>
      </c>
      <c r="L4067" s="15">
        <f t="shared" si="316"/>
        <v>41833.951516203706</v>
      </c>
      <c r="M4067" t="b">
        <v>0</v>
      </c>
      <c r="N4067">
        <v>4</v>
      </c>
      <c r="O4067" t="b">
        <v>0</v>
      </c>
      <c r="P4067" t="s">
        <v>8269</v>
      </c>
      <c r="Q4067" t="str">
        <f t="shared" si="317"/>
        <v>theater</v>
      </c>
      <c r="R4067" t="str">
        <f t="shared" si="318"/>
        <v>plays</v>
      </c>
      <c r="S4067">
        <f t="shared" si="319"/>
        <v>2014</v>
      </c>
    </row>
    <row r="4068" spans="1:19" ht="46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s="17">
        <f t="shared" si="315"/>
        <v>1.6666666666666668E-3</v>
      </c>
      <c r="G4068" t="s">
        <v>8220</v>
      </c>
      <c r="H4068" t="s">
        <v>8223</v>
      </c>
      <c r="I4068" t="s">
        <v>8245</v>
      </c>
      <c r="J4068">
        <v>1463619388</v>
      </c>
      <c r="K4068" s="10">
        <v>1461027388</v>
      </c>
      <c r="L4068" s="15">
        <f t="shared" si="316"/>
        <v>42479.039212962962</v>
      </c>
      <c r="M4068" t="b">
        <v>0</v>
      </c>
      <c r="N4068">
        <v>1</v>
      </c>
      <c r="O4068" t="b">
        <v>0</v>
      </c>
      <c r="P4068" t="s">
        <v>8269</v>
      </c>
      <c r="Q4068" t="str">
        <f t="shared" si="317"/>
        <v>theater</v>
      </c>
      <c r="R4068" t="str">
        <f t="shared" si="318"/>
        <v>plays</v>
      </c>
      <c r="S4068">
        <f t="shared" si="319"/>
        <v>2016</v>
      </c>
    </row>
    <row r="4069" spans="1:19" ht="46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s="17">
        <f t="shared" si="315"/>
        <v>0.60899999999999999</v>
      </c>
      <c r="G4069" t="s">
        <v>8220</v>
      </c>
      <c r="H4069" t="s">
        <v>8223</v>
      </c>
      <c r="I4069" t="s">
        <v>8245</v>
      </c>
      <c r="J4069">
        <v>1443408550</v>
      </c>
      <c r="K4069" s="10">
        <v>1439952550</v>
      </c>
      <c r="L4069" s="15">
        <f t="shared" si="316"/>
        <v>42235.117476851854</v>
      </c>
      <c r="M4069" t="b">
        <v>0</v>
      </c>
      <c r="N4069">
        <v>17</v>
      </c>
      <c r="O4069" t="b">
        <v>0</v>
      </c>
      <c r="P4069" t="s">
        <v>8269</v>
      </c>
      <c r="Q4069" t="str">
        <f t="shared" si="317"/>
        <v>theater</v>
      </c>
      <c r="R4069" t="str">
        <f t="shared" si="318"/>
        <v>plays</v>
      </c>
      <c r="S4069">
        <f t="shared" si="319"/>
        <v>2015</v>
      </c>
    </row>
    <row r="4070" spans="1:19" ht="3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s="17">
        <f t="shared" si="315"/>
        <v>0.01</v>
      </c>
      <c r="G4070" t="s">
        <v>8220</v>
      </c>
      <c r="H4070" t="s">
        <v>8223</v>
      </c>
      <c r="I4070" t="s">
        <v>8245</v>
      </c>
      <c r="J4070">
        <v>1484348700</v>
      </c>
      <c r="K4070" s="10">
        <v>1481756855</v>
      </c>
      <c r="L4070" s="15">
        <f t="shared" si="316"/>
        <v>42718.963599537034</v>
      </c>
      <c r="M4070" t="b">
        <v>0</v>
      </c>
      <c r="N4070">
        <v>1</v>
      </c>
      <c r="O4070" t="b">
        <v>0</v>
      </c>
      <c r="P4070" t="s">
        <v>8269</v>
      </c>
      <c r="Q4070" t="str">
        <f t="shared" si="317"/>
        <v>theater</v>
      </c>
      <c r="R4070" t="str">
        <f t="shared" si="318"/>
        <v>plays</v>
      </c>
      <c r="S4070">
        <f t="shared" si="319"/>
        <v>2016</v>
      </c>
    </row>
    <row r="4071" spans="1:19" ht="46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s="17">
        <f t="shared" si="315"/>
        <v>0.34399999999999997</v>
      </c>
      <c r="G4071" t="s">
        <v>8220</v>
      </c>
      <c r="H4071" t="s">
        <v>8224</v>
      </c>
      <c r="I4071" t="s">
        <v>8246</v>
      </c>
      <c r="J4071">
        <v>1425124800</v>
      </c>
      <c r="K4071" s="10">
        <v>1421596356</v>
      </c>
      <c r="L4071" s="15">
        <f t="shared" si="316"/>
        <v>42022.661527777775</v>
      </c>
      <c r="M4071" t="b">
        <v>0</v>
      </c>
      <c r="N4071">
        <v>13</v>
      </c>
      <c r="O4071" t="b">
        <v>0</v>
      </c>
      <c r="P4071" t="s">
        <v>8269</v>
      </c>
      <c r="Q4071" t="str">
        <f t="shared" si="317"/>
        <v>theater</v>
      </c>
      <c r="R4071" t="str">
        <f t="shared" si="318"/>
        <v>plays</v>
      </c>
      <c r="S4071">
        <f t="shared" si="319"/>
        <v>2015</v>
      </c>
    </row>
    <row r="4072" spans="1:19" ht="3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s="17">
        <f t="shared" si="315"/>
        <v>0.16500000000000001</v>
      </c>
      <c r="G4072" t="s">
        <v>8220</v>
      </c>
      <c r="H4072" t="s">
        <v>8223</v>
      </c>
      <c r="I4072" t="s">
        <v>8245</v>
      </c>
      <c r="J4072">
        <v>1425178800</v>
      </c>
      <c r="K4072" s="10">
        <v>1422374420</v>
      </c>
      <c r="L4072" s="15">
        <f t="shared" si="316"/>
        <v>42031.666898148149</v>
      </c>
      <c r="M4072" t="b">
        <v>0</v>
      </c>
      <c r="N4072">
        <v>6</v>
      </c>
      <c r="O4072" t="b">
        <v>0</v>
      </c>
      <c r="P4072" t="s">
        <v>8269</v>
      </c>
      <c r="Q4072" t="str">
        <f t="shared" si="317"/>
        <v>theater</v>
      </c>
      <c r="R4072" t="str">
        <f t="shared" si="318"/>
        <v>plays</v>
      </c>
      <c r="S4072">
        <f t="shared" si="319"/>
        <v>2015</v>
      </c>
    </row>
    <row r="4073" spans="1:19" ht="46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s="17">
        <f t="shared" si="315"/>
        <v>0</v>
      </c>
      <c r="G4073" t="s">
        <v>8220</v>
      </c>
      <c r="H4073" t="s">
        <v>8237</v>
      </c>
      <c r="I4073" t="s">
        <v>8255</v>
      </c>
      <c r="J4073">
        <v>1482779931</v>
      </c>
      <c r="K4073" s="10">
        <v>1480187931</v>
      </c>
      <c r="L4073" s="15">
        <f t="shared" si="316"/>
        <v>42700.804756944446</v>
      </c>
      <c r="M4073" t="b">
        <v>0</v>
      </c>
      <c r="N4073">
        <v>0</v>
      </c>
      <c r="O4073" t="b">
        <v>0</v>
      </c>
      <c r="P4073" t="s">
        <v>8269</v>
      </c>
      <c r="Q4073" t="str">
        <f t="shared" si="317"/>
        <v>theater</v>
      </c>
      <c r="R4073" t="str">
        <f t="shared" si="318"/>
        <v>plays</v>
      </c>
      <c r="S4073">
        <f t="shared" si="319"/>
        <v>2016</v>
      </c>
    </row>
    <row r="4074" spans="1:19" ht="46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s="17">
        <f t="shared" si="315"/>
        <v>4.0000000000000001E-3</v>
      </c>
      <c r="G4074" t="s">
        <v>8220</v>
      </c>
      <c r="H4074" t="s">
        <v>8224</v>
      </c>
      <c r="I4074" t="s">
        <v>8246</v>
      </c>
      <c r="J4074">
        <v>1408646111</v>
      </c>
      <c r="K4074" s="10">
        <v>1403462111</v>
      </c>
      <c r="L4074" s="15">
        <f t="shared" si="316"/>
        <v>41812.77443287037</v>
      </c>
      <c r="M4074" t="b">
        <v>0</v>
      </c>
      <c r="N4074">
        <v>2</v>
      </c>
      <c r="O4074" t="b">
        <v>0</v>
      </c>
      <c r="P4074" t="s">
        <v>8269</v>
      </c>
      <c r="Q4074" t="str">
        <f t="shared" si="317"/>
        <v>theater</v>
      </c>
      <c r="R4074" t="str">
        <f t="shared" si="318"/>
        <v>plays</v>
      </c>
      <c r="S4074">
        <f t="shared" si="319"/>
        <v>2014</v>
      </c>
    </row>
    <row r="4075" spans="1:19" ht="46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s="17">
        <f t="shared" si="315"/>
        <v>1.0571428571428572E-2</v>
      </c>
      <c r="G4075" t="s">
        <v>8220</v>
      </c>
      <c r="H4075" t="s">
        <v>8223</v>
      </c>
      <c r="I4075" t="s">
        <v>8245</v>
      </c>
      <c r="J4075">
        <v>1431144000</v>
      </c>
      <c r="K4075" s="10">
        <v>1426407426</v>
      </c>
      <c r="L4075" s="15">
        <f t="shared" si="316"/>
        <v>42078.345208333332</v>
      </c>
      <c r="M4075" t="b">
        <v>0</v>
      </c>
      <c r="N4075">
        <v>2</v>
      </c>
      <c r="O4075" t="b">
        <v>0</v>
      </c>
      <c r="P4075" t="s">
        <v>8269</v>
      </c>
      <c r="Q4075" t="str">
        <f t="shared" si="317"/>
        <v>theater</v>
      </c>
      <c r="R4075" t="str">
        <f t="shared" si="318"/>
        <v>plays</v>
      </c>
      <c r="S4075">
        <f t="shared" si="319"/>
        <v>2015</v>
      </c>
    </row>
    <row r="4076" spans="1:19" ht="46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s="17">
        <f t="shared" si="315"/>
        <v>0.26727272727272727</v>
      </c>
      <c r="G4076" t="s">
        <v>8220</v>
      </c>
      <c r="H4076" t="s">
        <v>8224</v>
      </c>
      <c r="I4076" t="s">
        <v>8246</v>
      </c>
      <c r="J4076">
        <v>1446732975</v>
      </c>
      <c r="K4076" s="10">
        <v>1444137375</v>
      </c>
      <c r="L4076" s="15">
        <f t="shared" si="316"/>
        <v>42283.552951388891</v>
      </c>
      <c r="M4076" t="b">
        <v>0</v>
      </c>
      <c r="N4076">
        <v>21</v>
      </c>
      <c r="O4076" t="b">
        <v>0</v>
      </c>
      <c r="P4076" t="s">
        <v>8269</v>
      </c>
      <c r="Q4076" t="str">
        <f t="shared" si="317"/>
        <v>theater</v>
      </c>
      <c r="R4076" t="str">
        <f t="shared" si="318"/>
        <v>plays</v>
      </c>
      <c r="S4076">
        <f t="shared" si="319"/>
        <v>2015</v>
      </c>
    </row>
    <row r="4077" spans="1:19" ht="46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s="17">
        <f t="shared" si="315"/>
        <v>0.28799999999999998</v>
      </c>
      <c r="G4077" t="s">
        <v>8220</v>
      </c>
      <c r="H4077" t="s">
        <v>8224</v>
      </c>
      <c r="I4077" t="s">
        <v>8246</v>
      </c>
      <c r="J4077">
        <v>1404149280</v>
      </c>
      <c r="K4077" s="10">
        <v>1400547969</v>
      </c>
      <c r="L4077" s="15">
        <f t="shared" si="316"/>
        <v>41779.045937499999</v>
      </c>
      <c r="M4077" t="b">
        <v>0</v>
      </c>
      <c r="N4077">
        <v>13</v>
      </c>
      <c r="O4077" t="b">
        <v>0</v>
      </c>
      <c r="P4077" t="s">
        <v>8269</v>
      </c>
      <c r="Q4077" t="str">
        <f t="shared" si="317"/>
        <v>theater</v>
      </c>
      <c r="R4077" t="str">
        <f t="shared" si="318"/>
        <v>plays</v>
      </c>
      <c r="S4077">
        <f t="shared" si="319"/>
        <v>2014</v>
      </c>
    </row>
    <row r="4078" spans="1:19" ht="46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s="17">
        <f t="shared" si="315"/>
        <v>0</v>
      </c>
      <c r="G4078" t="s">
        <v>8220</v>
      </c>
      <c r="H4078" t="s">
        <v>8223</v>
      </c>
      <c r="I4078" t="s">
        <v>8245</v>
      </c>
      <c r="J4078">
        <v>1413921060</v>
      </c>
      <c r="K4078" s="10">
        <v>1411499149</v>
      </c>
      <c r="L4078" s="15">
        <f t="shared" si="316"/>
        <v>41905.795706018514</v>
      </c>
      <c r="M4078" t="b">
        <v>0</v>
      </c>
      <c r="N4078">
        <v>0</v>
      </c>
      <c r="O4078" t="b">
        <v>0</v>
      </c>
      <c r="P4078" t="s">
        <v>8269</v>
      </c>
      <c r="Q4078" t="str">
        <f t="shared" si="317"/>
        <v>theater</v>
      </c>
      <c r="R4078" t="str">
        <f t="shared" si="318"/>
        <v>plays</v>
      </c>
      <c r="S4078">
        <f t="shared" si="319"/>
        <v>2014</v>
      </c>
    </row>
    <row r="4079" spans="1:19" ht="46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s="17">
        <f t="shared" si="315"/>
        <v>8.8999999999999996E-2</v>
      </c>
      <c r="G4079" t="s">
        <v>8220</v>
      </c>
      <c r="H4079" t="s">
        <v>8223</v>
      </c>
      <c r="I4079" t="s">
        <v>8245</v>
      </c>
      <c r="J4079">
        <v>1482339794</v>
      </c>
      <c r="K4079" s="10">
        <v>1479747794</v>
      </c>
      <c r="L4079" s="15">
        <f t="shared" si="316"/>
        <v>42695.7105787037</v>
      </c>
      <c r="M4079" t="b">
        <v>0</v>
      </c>
      <c r="N4079">
        <v>6</v>
      </c>
      <c r="O4079" t="b">
        <v>0</v>
      </c>
      <c r="P4079" t="s">
        <v>8269</v>
      </c>
      <c r="Q4079" t="str">
        <f t="shared" si="317"/>
        <v>theater</v>
      </c>
      <c r="R4079" t="str">
        <f t="shared" si="318"/>
        <v>plays</v>
      </c>
      <c r="S4079">
        <f t="shared" si="319"/>
        <v>2016</v>
      </c>
    </row>
    <row r="4080" spans="1:19" ht="46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s="17">
        <f t="shared" si="315"/>
        <v>0</v>
      </c>
      <c r="G4080" t="s">
        <v>8220</v>
      </c>
      <c r="H4080" t="s">
        <v>8224</v>
      </c>
      <c r="I4080" t="s">
        <v>8246</v>
      </c>
      <c r="J4080">
        <v>1485543242</v>
      </c>
      <c r="K4080" s="10">
        <v>1482951242</v>
      </c>
      <c r="L4080" s="15">
        <f t="shared" si="316"/>
        <v>42732.787523148145</v>
      </c>
      <c r="M4080" t="b">
        <v>0</v>
      </c>
      <c r="N4080">
        <v>0</v>
      </c>
      <c r="O4080" t="b">
        <v>0</v>
      </c>
      <c r="P4080" t="s">
        <v>8269</v>
      </c>
      <c r="Q4080" t="str">
        <f t="shared" si="317"/>
        <v>theater</v>
      </c>
      <c r="R4080" t="str">
        <f t="shared" si="318"/>
        <v>plays</v>
      </c>
      <c r="S4080">
        <f t="shared" si="319"/>
        <v>2016</v>
      </c>
    </row>
    <row r="4081" spans="1:19" ht="46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s="17">
        <f t="shared" si="315"/>
        <v>1.6666666666666668E-3</v>
      </c>
      <c r="G4081" t="s">
        <v>8220</v>
      </c>
      <c r="H4081" t="s">
        <v>8223</v>
      </c>
      <c r="I4081" t="s">
        <v>8245</v>
      </c>
      <c r="J4081">
        <v>1466375521</v>
      </c>
      <c r="K4081" s="10">
        <v>1463783521</v>
      </c>
      <c r="L4081" s="15">
        <f t="shared" si="316"/>
        <v>42510.938900462963</v>
      </c>
      <c r="M4081" t="b">
        <v>0</v>
      </c>
      <c r="N4081">
        <v>1</v>
      </c>
      <c r="O4081" t="b">
        <v>0</v>
      </c>
      <c r="P4081" t="s">
        <v>8269</v>
      </c>
      <c r="Q4081" t="str">
        <f t="shared" si="317"/>
        <v>theater</v>
      </c>
      <c r="R4081" t="str">
        <f t="shared" si="318"/>
        <v>plays</v>
      </c>
      <c r="S4081">
        <f t="shared" si="319"/>
        <v>2016</v>
      </c>
    </row>
    <row r="4082" spans="1:19" ht="46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s="17">
        <f t="shared" si="315"/>
        <v>0</v>
      </c>
      <c r="G4082" t="s">
        <v>8220</v>
      </c>
      <c r="H4082" t="s">
        <v>8223</v>
      </c>
      <c r="I4082" t="s">
        <v>8245</v>
      </c>
      <c r="J4082">
        <v>1465930440</v>
      </c>
      <c r="K4082" s="10">
        <v>1463849116</v>
      </c>
      <c r="L4082" s="15">
        <f t="shared" si="316"/>
        <v>42511.698101851856</v>
      </c>
      <c r="M4082" t="b">
        <v>0</v>
      </c>
      <c r="N4082">
        <v>0</v>
      </c>
      <c r="O4082" t="b">
        <v>0</v>
      </c>
      <c r="P4082" t="s">
        <v>8269</v>
      </c>
      <c r="Q4082" t="str">
        <f t="shared" si="317"/>
        <v>theater</v>
      </c>
      <c r="R4082" t="str">
        <f t="shared" si="318"/>
        <v>plays</v>
      </c>
      <c r="S4082">
        <f t="shared" si="319"/>
        <v>2016</v>
      </c>
    </row>
    <row r="4083" spans="1:19" ht="46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s="17">
        <f t="shared" si="315"/>
        <v>0.15737410071942445</v>
      </c>
      <c r="G4083" t="s">
        <v>8220</v>
      </c>
      <c r="H4083" t="s">
        <v>8223</v>
      </c>
      <c r="I4083" t="s">
        <v>8245</v>
      </c>
      <c r="J4083">
        <v>1425819425</v>
      </c>
      <c r="K4083" s="10">
        <v>1423231025</v>
      </c>
      <c r="L4083" s="15">
        <f t="shared" si="316"/>
        <v>42041.581307870365</v>
      </c>
      <c r="M4083" t="b">
        <v>0</v>
      </c>
      <c r="N4083">
        <v>12</v>
      </c>
      <c r="O4083" t="b">
        <v>0</v>
      </c>
      <c r="P4083" t="s">
        <v>8269</v>
      </c>
      <c r="Q4083" t="str">
        <f t="shared" si="317"/>
        <v>theater</v>
      </c>
      <c r="R4083" t="str">
        <f t="shared" si="318"/>
        <v>plays</v>
      </c>
      <c r="S4083">
        <f t="shared" si="319"/>
        <v>2015</v>
      </c>
    </row>
    <row r="4084" spans="1:19" ht="46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s="17">
        <f t="shared" si="315"/>
        <v>0.02</v>
      </c>
      <c r="G4084" t="s">
        <v>8220</v>
      </c>
      <c r="H4084" t="s">
        <v>8223</v>
      </c>
      <c r="I4084" t="s">
        <v>8245</v>
      </c>
      <c r="J4084">
        <v>1447542000</v>
      </c>
      <c r="K4084" s="10">
        <v>1446179553</v>
      </c>
      <c r="L4084" s="15">
        <f t="shared" si="316"/>
        <v>42307.189270833333</v>
      </c>
      <c r="M4084" t="b">
        <v>0</v>
      </c>
      <c r="N4084">
        <v>2</v>
      </c>
      <c r="O4084" t="b">
        <v>0</v>
      </c>
      <c r="P4084" t="s">
        <v>8269</v>
      </c>
      <c r="Q4084" t="str">
        <f t="shared" si="317"/>
        <v>theater</v>
      </c>
      <c r="R4084" t="str">
        <f t="shared" si="318"/>
        <v>plays</v>
      </c>
      <c r="S4084">
        <f t="shared" si="319"/>
        <v>2015</v>
      </c>
    </row>
    <row r="4085" spans="1:19" ht="46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s="17">
        <f t="shared" si="315"/>
        <v>0.21685714285714286</v>
      </c>
      <c r="G4085" t="s">
        <v>8220</v>
      </c>
      <c r="H4085" t="s">
        <v>8223</v>
      </c>
      <c r="I4085" t="s">
        <v>8245</v>
      </c>
      <c r="J4085">
        <v>1452795416</v>
      </c>
      <c r="K4085" s="10">
        <v>1450203416</v>
      </c>
      <c r="L4085" s="15">
        <f t="shared" si="316"/>
        <v>42353.761759259258</v>
      </c>
      <c r="M4085" t="b">
        <v>0</v>
      </c>
      <c r="N4085">
        <v>6</v>
      </c>
      <c r="O4085" t="b">
        <v>0</v>
      </c>
      <c r="P4085" t="s">
        <v>8269</v>
      </c>
      <c r="Q4085" t="str">
        <f t="shared" si="317"/>
        <v>theater</v>
      </c>
      <c r="R4085" t="str">
        <f t="shared" si="318"/>
        <v>plays</v>
      </c>
      <c r="S4085">
        <f t="shared" si="319"/>
        <v>2015</v>
      </c>
    </row>
    <row r="4086" spans="1:19" ht="46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s="17">
        <f t="shared" si="315"/>
        <v>3.3333333333333335E-3</v>
      </c>
      <c r="G4086" t="s">
        <v>8220</v>
      </c>
      <c r="H4086" t="s">
        <v>8236</v>
      </c>
      <c r="I4086" t="s">
        <v>8248</v>
      </c>
      <c r="J4086">
        <v>1476008906</v>
      </c>
      <c r="K4086" s="10">
        <v>1473416906</v>
      </c>
      <c r="L4086" s="15">
        <f t="shared" si="316"/>
        <v>42622.436412037037</v>
      </c>
      <c r="M4086" t="b">
        <v>0</v>
      </c>
      <c r="N4086">
        <v>1</v>
      </c>
      <c r="O4086" t="b">
        <v>0</v>
      </c>
      <c r="P4086" t="s">
        <v>8269</v>
      </c>
      <c r="Q4086" t="str">
        <f t="shared" si="317"/>
        <v>theater</v>
      </c>
      <c r="R4086" t="str">
        <f t="shared" si="318"/>
        <v>plays</v>
      </c>
      <c r="S4086">
        <f t="shared" si="319"/>
        <v>2016</v>
      </c>
    </row>
    <row r="4087" spans="1:19" ht="46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s="17">
        <f t="shared" si="315"/>
        <v>2.8571428571428571E-3</v>
      </c>
      <c r="G4087" t="s">
        <v>8220</v>
      </c>
      <c r="H4087" t="s">
        <v>8223</v>
      </c>
      <c r="I4087" t="s">
        <v>8245</v>
      </c>
      <c r="J4087">
        <v>1427169540</v>
      </c>
      <c r="K4087" s="10">
        <v>1424701775</v>
      </c>
      <c r="L4087" s="15">
        <f t="shared" si="316"/>
        <v>42058.603877314818</v>
      </c>
      <c r="M4087" t="b">
        <v>0</v>
      </c>
      <c r="N4087">
        <v>1</v>
      </c>
      <c r="O4087" t="b">
        <v>0</v>
      </c>
      <c r="P4087" t="s">
        <v>8269</v>
      </c>
      <c r="Q4087" t="str">
        <f t="shared" si="317"/>
        <v>theater</v>
      </c>
      <c r="R4087" t="str">
        <f t="shared" si="318"/>
        <v>plays</v>
      </c>
      <c r="S4087">
        <f t="shared" si="319"/>
        <v>2015</v>
      </c>
    </row>
    <row r="4088" spans="1:19" ht="46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s="17">
        <f t="shared" si="315"/>
        <v>4.7E-2</v>
      </c>
      <c r="G4088" t="s">
        <v>8220</v>
      </c>
      <c r="H4088" t="s">
        <v>8223</v>
      </c>
      <c r="I4088" t="s">
        <v>8245</v>
      </c>
      <c r="J4088">
        <v>1448078400</v>
      </c>
      <c r="K4088" s="10">
        <v>1445985299</v>
      </c>
      <c r="L4088" s="15">
        <f t="shared" si="316"/>
        <v>42304.940960648149</v>
      </c>
      <c r="M4088" t="b">
        <v>0</v>
      </c>
      <c r="N4088">
        <v>5</v>
      </c>
      <c r="O4088" t="b">
        <v>0</v>
      </c>
      <c r="P4088" t="s">
        <v>8269</v>
      </c>
      <c r="Q4088" t="str">
        <f t="shared" si="317"/>
        <v>theater</v>
      </c>
      <c r="R4088" t="str">
        <f t="shared" si="318"/>
        <v>plays</v>
      </c>
      <c r="S4088">
        <f t="shared" si="319"/>
        <v>2015</v>
      </c>
    </row>
    <row r="4089" spans="1:19" ht="16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s="17">
        <f t="shared" si="315"/>
        <v>0</v>
      </c>
      <c r="G4089" t="s">
        <v>8220</v>
      </c>
      <c r="H4089" t="s">
        <v>8223</v>
      </c>
      <c r="I4089" t="s">
        <v>8245</v>
      </c>
      <c r="J4089">
        <v>1468777786</v>
      </c>
      <c r="K4089" s="10">
        <v>1466185786</v>
      </c>
      <c r="L4089" s="15">
        <f t="shared" si="316"/>
        <v>42538.742893518516</v>
      </c>
      <c r="M4089" t="b">
        <v>0</v>
      </c>
      <c r="N4089">
        <v>0</v>
      </c>
      <c r="O4089" t="b">
        <v>0</v>
      </c>
      <c r="P4089" t="s">
        <v>8269</v>
      </c>
      <c r="Q4089" t="str">
        <f t="shared" si="317"/>
        <v>theater</v>
      </c>
      <c r="R4089" t="str">
        <f t="shared" si="318"/>
        <v>plays</v>
      </c>
      <c r="S4089">
        <f t="shared" si="319"/>
        <v>2016</v>
      </c>
    </row>
    <row r="4090" spans="1:19" ht="46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s="17">
        <f t="shared" si="315"/>
        <v>0.108</v>
      </c>
      <c r="G4090" t="s">
        <v>8220</v>
      </c>
      <c r="H4090" t="s">
        <v>8224</v>
      </c>
      <c r="I4090" t="s">
        <v>8246</v>
      </c>
      <c r="J4090">
        <v>1421403960</v>
      </c>
      <c r="K4090" s="10">
        <v>1418827324</v>
      </c>
      <c r="L4090" s="15">
        <f t="shared" si="316"/>
        <v>41990.612546296295</v>
      </c>
      <c r="M4090" t="b">
        <v>0</v>
      </c>
      <c r="N4090">
        <v>3</v>
      </c>
      <c r="O4090" t="b">
        <v>0</v>
      </c>
      <c r="P4090" t="s">
        <v>8269</v>
      </c>
      <c r="Q4090" t="str">
        <f t="shared" si="317"/>
        <v>theater</v>
      </c>
      <c r="R4090" t="str">
        <f t="shared" si="318"/>
        <v>plays</v>
      </c>
      <c r="S4090">
        <f t="shared" si="319"/>
        <v>2014</v>
      </c>
    </row>
    <row r="4091" spans="1:19" ht="46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s="17">
        <f t="shared" si="315"/>
        <v>4.8000000000000001E-2</v>
      </c>
      <c r="G4091" t="s">
        <v>8220</v>
      </c>
      <c r="H4091" t="s">
        <v>8223</v>
      </c>
      <c r="I4091" t="s">
        <v>8245</v>
      </c>
      <c r="J4091">
        <v>1433093700</v>
      </c>
      <c r="K4091" s="10">
        <v>1430242488</v>
      </c>
      <c r="L4091" s="15">
        <f t="shared" si="316"/>
        <v>42122.732499999998</v>
      </c>
      <c r="M4091" t="b">
        <v>0</v>
      </c>
      <c r="N4091">
        <v>8</v>
      </c>
      <c r="O4091" t="b">
        <v>0</v>
      </c>
      <c r="P4091" t="s">
        <v>8269</v>
      </c>
      <c r="Q4091" t="str">
        <f t="shared" si="317"/>
        <v>theater</v>
      </c>
      <c r="R4091" t="str">
        <f t="shared" si="318"/>
        <v>plays</v>
      </c>
      <c r="S4091">
        <f t="shared" si="319"/>
        <v>2015</v>
      </c>
    </row>
    <row r="4092" spans="1:19" ht="46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s="17">
        <f t="shared" si="315"/>
        <v>3.2000000000000001E-2</v>
      </c>
      <c r="G4092" t="s">
        <v>8220</v>
      </c>
      <c r="H4092" t="s">
        <v>8223</v>
      </c>
      <c r="I4092" t="s">
        <v>8245</v>
      </c>
      <c r="J4092">
        <v>1438959600</v>
      </c>
      <c r="K4092" s="10">
        <v>1437754137</v>
      </c>
      <c r="L4092" s="15">
        <f t="shared" si="316"/>
        <v>42209.67288194444</v>
      </c>
      <c r="M4092" t="b">
        <v>0</v>
      </c>
      <c r="N4092">
        <v>3</v>
      </c>
      <c r="O4092" t="b">
        <v>0</v>
      </c>
      <c r="P4092" t="s">
        <v>8269</v>
      </c>
      <c r="Q4092" t="str">
        <f t="shared" si="317"/>
        <v>theater</v>
      </c>
      <c r="R4092" t="str">
        <f t="shared" si="318"/>
        <v>plays</v>
      </c>
      <c r="S4092">
        <f t="shared" si="319"/>
        <v>2015</v>
      </c>
    </row>
    <row r="4093" spans="1:19" ht="46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s="17">
        <f t="shared" si="315"/>
        <v>0.1275</v>
      </c>
      <c r="G4093" t="s">
        <v>8220</v>
      </c>
      <c r="H4093" t="s">
        <v>8223</v>
      </c>
      <c r="I4093" t="s">
        <v>8245</v>
      </c>
      <c r="J4093">
        <v>1421410151</v>
      </c>
      <c r="K4093" s="10">
        <v>1418818151</v>
      </c>
      <c r="L4093" s="15">
        <f t="shared" si="316"/>
        <v>41990.506377314814</v>
      </c>
      <c r="M4093" t="b">
        <v>0</v>
      </c>
      <c r="N4093">
        <v>8</v>
      </c>
      <c r="O4093" t="b">
        <v>0</v>
      </c>
      <c r="P4093" t="s">
        <v>8269</v>
      </c>
      <c r="Q4093" t="str">
        <f t="shared" si="317"/>
        <v>theater</v>
      </c>
      <c r="R4093" t="str">
        <f t="shared" si="318"/>
        <v>plays</v>
      </c>
      <c r="S4093">
        <f t="shared" si="319"/>
        <v>2014</v>
      </c>
    </row>
    <row r="4094" spans="1:19" ht="46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s="17">
        <f t="shared" si="315"/>
        <v>1.8181818181818181E-4</v>
      </c>
      <c r="G4094" t="s">
        <v>8220</v>
      </c>
      <c r="H4094" t="s">
        <v>8223</v>
      </c>
      <c r="I4094" t="s">
        <v>8245</v>
      </c>
      <c r="J4094">
        <v>1428205247</v>
      </c>
      <c r="K4094" s="10">
        <v>1423024847</v>
      </c>
      <c r="L4094" s="15">
        <f t="shared" si="316"/>
        <v>42039.194988425923</v>
      </c>
      <c r="M4094" t="b">
        <v>0</v>
      </c>
      <c r="N4094">
        <v>1</v>
      </c>
      <c r="O4094" t="b">
        <v>0</v>
      </c>
      <c r="P4094" t="s">
        <v>8269</v>
      </c>
      <c r="Q4094" t="str">
        <f t="shared" si="317"/>
        <v>theater</v>
      </c>
      <c r="R4094" t="str">
        <f t="shared" si="318"/>
        <v>plays</v>
      </c>
      <c r="S4094">
        <f t="shared" si="319"/>
        <v>2015</v>
      </c>
    </row>
    <row r="4095" spans="1:19" ht="46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s="17">
        <f t="shared" si="315"/>
        <v>2.4E-2</v>
      </c>
      <c r="G4095" t="s">
        <v>8220</v>
      </c>
      <c r="H4095" t="s">
        <v>8224</v>
      </c>
      <c r="I4095" t="s">
        <v>8246</v>
      </c>
      <c r="J4095">
        <v>1440272093</v>
      </c>
      <c r="K4095" s="10">
        <v>1435088093</v>
      </c>
      <c r="L4095" s="15">
        <f t="shared" si="316"/>
        <v>42178.815891203703</v>
      </c>
      <c r="M4095" t="b">
        <v>0</v>
      </c>
      <c r="N4095">
        <v>4</v>
      </c>
      <c r="O4095" t="b">
        <v>0</v>
      </c>
      <c r="P4095" t="s">
        <v>8269</v>
      </c>
      <c r="Q4095" t="str">
        <f t="shared" si="317"/>
        <v>theater</v>
      </c>
      <c r="R4095" t="str">
        <f t="shared" si="318"/>
        <v>plays</v>
      </c>
      <c r="S4095">
        <f t="shared" si="319"/>
        <v>2015</v>
      </c>
    </row>
    <row r="4096" spans="1:19" ht="46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s="17">
        <f t="shared" si="315"/>
        <v>0.36499999999999999</v>
      </c>
      <c r="G4096" t="s">
        <v>8220</v>
      </c>
      <c r="H4096" t="s">
        <v>8223</v>
      </c>
      <c r="I4096" t="s">
        <v>8245</v>
      </c>
      <c r="J4096">
        <v>1413953940</v>
      </c>
      <c r="K4096" s="10">
        <v>1410141900</v>
      </c>
      <c r="L4096" s="15">
        <f t="shared" si="316"/>
        <v>41890.086805555555</v>
      </c>
      <c r="M4096" t="b">
        <v>0</v>
      </c>
      <c r="N4096">
        <v>8</v>
      </c>
      <c r="O4096" t="b">
        <v>0</v>
      </c>
      <c r="P4096" t="s">
        <v>8269</v>
      </c>
      <c r="Q4096" t="str">
        <f t="shared" si="317"/>
        <v>theater</v>
      </c>
      <c r="R4096" t="str">
        <f t="shared" si="318"/>
        <v>plays</v>
      </c>
      <c r="S4096">
        <f t="shared" si="319"/>
        <v>2014</v>
      </c>
    </row>
    <row r="4097" spans="1:19" ht="3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s="17">
        <f t="shared" si="315"/>
        <v>2.6666666666666668E-2</v>
      </c>
      <c r="G4097" t="s">
        <v>8220</v>
      </c>
      <c r="H4097" t="s">
        <v>8237</v>
      </c>
      <c r="I4097" t="s">
        <v>8255</v>
      </c>
      <c r="J4097">
        <v>1482108350</v>
      </c>
      <c r="K4097" s="10">
        <v>1479516350</v>
      </c>
      <c r="L4097" s="15">
        <f t="shared" si="316"/>
        <v>42693.031828703708</v>
      </c>
      <c r="M4097" t="b">
        <v>0</v>
      </c>
      <c r="N4097">
        <v>1</v>
      </c>
      <c r="O4097" t="b">
        <v>0</v>
      </c>
      <c r="P4097" t="s">
        <v>8269</v>
      </c>
      <c r="Q4097" t="str">
        <f t="shared" si="317"/>
        <v>theater</v>
      </c>
      <c r="R4097" t="str">
        <f t="shared" si="318"/>
        <v>plays</v>
      </c>
      <c r="S4097">
        <f t="shared" si="319"/>
        <v>2016</v>
      </c>
    </row>
    <row r="4098" spans="1:19" ht="46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s="17">
        <f t="shared" si="315"/>
        <v>0.11428571428571428</v>
      </c>
      <c r="G4098" t="s">
        <v>8220</v>
      </c>
      <c r="H4098" t="s">
        <v>8224</v>
      </c>
      <c r="I4098" t="s">
        <v>8246</v>
      </c>
      <c r="J4098">
        <v>1488271860</v>
      </c>
      <c r="K4098" s="10">
        <v>1484484219</v>
      </c>
      <c r="L4098" s="15">
        <f t="shared" si="316"/>
        <v>42750.530312499999</v>
      </c>
      <c r="M4098" t="b">
        <v>0</v>
      </c>
      <c r="N4098">
        <v>5</v>
      </c>
      <c r="O4098" t="b">
        <v>0</v>
      </c>
      <c r="P4098" t="s">
        <v>8269</v>
      </c>
      <c r="Q4098" t="str">
        <f t="shared" si="317"/>
        <v>theater</v>
      </c>
      <c r="R4098" t="str">
        <f t="shared" si="318"/>
        <v>plays</v>
      </c>
      <c r="S4098">
        <f t="shared" si="319"/>
        <v>2017</v>
      </c>
    </row>
    <row r="4099" spans="1:19" ht="46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s="17">
        <f t="shared" ref="F4099:F4115" si="320">E4099/D4099</f>
        <v>0</v>
      </c>
      <c r="G4099" t="s">
        <v>8220</v>
      </c>
      <c r="H4099" t="s">
        <v>8224</v>
      </c>
      <c r="I4099" t="s">
        <v>8246</v>
      </c>
      <c r="J4099">
        <v>1454284500</v>
      </c>
      <c r="K4099" s="10">
        <v>1449431237</v>
      </c>
      <c r="L4099" s="15">
        <f t="shared" ref="L4099:L4115" si="321">(K4099/86400)+ DATE(1970,1,1)</f>
        <v>42344.824502314819</v>
      </c>
      <c r="M4099" t="b">
        <v>0</v>
      </c>
      <c r="N4099">
        <v>0</v>
      </c>
      <c r="O4099" t="b">
        <v>0</v>
      </c>
      <c r="P4099" t="s">
        <v>8269</v>
      </c>
      <c r="Q4099" t="str">
        <f t="shared" ref="Q4099:Q4115" si="322">LEFT(P4099, SEARCH("/",P4099)-1)</f>
        <v>theater</v>
      </c>
      <c r="R4099" t="str">
        <f t="shared" ref="R4099:R4115" si="323">RIGHT(P4099,LEN(P4099)-FIND("/",P4099))</f>
        <v>plays</v>
      </c>
      <c r="S4099">
        <f t="shared" ref="S4099:S4115" si="324">YEAR(L4099)</f>
        <v>2015</v>
      </c>
    </row>
    <row r="4100" spans="1:19" ht="46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s="17">
        <f t="shared" si="320"/>
        <v>0</v>
      </c>
      <c r="G4100" t="s">
        <v>8220</v>
      </c>
      <c r="H4100" t="s">
        <v>8223</v>
      </c>
      <c r="I4100" t="s">
        <v>8245</v>
      </c>
      <c r="J4100">
        <v>1465060797</v>
      </c>
      <c r="K4100" s="10">
        <v>1462468797</v>
      </c>
      <c r="L4100" s="15">
        <f t="shared" si="321"/>
        <v>42495.722187499996</v>
      </c>
      <c r="M4100" t="b">
        <v>0</v>
      </c>
      <c r="N4100">
        <v>0</v>
      </c>
      <c r="O4100" t="b">
        <v>0</v>
      </c>
      <c r="P4100" t="s">
        <v>8269</v>
      </c>
      <c r="Q4100" t="str">
        <f t="shared" si="322"/>
        <v>theater</v>
      </c>
      <c r="R4100" t="str">
        <f t="shared" si="323"/>
        <v>plays</v>
      </c>
      <c r="S4100">
        <f t="shared" si="324"/>
        <v>2016</v>
      </c>
    </row>
    <row r="4101" spans="1:19" ht="46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s="17">
        <f t="shared" si="320"/>
        <v>1.1111111111111112E-2</v>
      </c>
      <c r="G4101" t="s">
        <v>8220</v>
      </c>
      <c r="H4101" t="s">
        <v>8223</v>
      </c>
      <c r="I4101" t="s">
        <v>8245</v>
      </c>
      <c r="J4101">
        <v>1472847873</v>
      </c>
      <c r="K4101" s="10">
        <v>1468959873</v>
      </c>
      <c r="L4101" s="15">
        <f t="shared" si="321"/>
        <v>42570.850381944445</v>
      </c>
      <c r="M4101" t="b">
        <v>0</v>
      </c>
      <c r="N4101">
        <v>1</v>
      </c>
      <c r="O4101" t="b">
        <v>0</v>
      </c>
      <c r="P4101" t="s">
        <v>8269</v>
      </c>
      <c r="Q4101" t="str">
        <f t="shared" si="322"/>
        <v>theater</v>
      </c>
      <c r="R4101" t="str">
        <f t="shared" si="323"/>
        <v>plays</v>
      </c>
      <c r="S4101">
        <f t="shared" si="324"/>
        <v>2016</v>
      </c>
    </row>
    <row r="4102" spans="1:19" ht="31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s="17">
        <f t="shared" si="320"/>
        <v>0</v>
      </c>
      <c r="G4102" t="s">
        <v>8220</v>
      </c>
      <c r="H4102" t="s">
        <v>8223</v>
      </c>
      <c r="I4102" t="s">
        <v>8245</v>
      </c>
      <c r="J4102">
        <v>1414205990</v>
      </c>
      <c r="K4102" s="10">
        <v>1413341990</v>
      </c>
      <c r="L4102" s="15">
        <f t="shared" si="321"/>
        <v>41927.124884259261</v>
      </c>
      <c r="M4102" t="b">
        <v>0</v>
      </c>
      <c r="N4102">
        <v>0</v>
      </c>
      <c r="O4102" t="b">
        <v>0</v>
      </c>
      <c r="P4102" t="s">
        <v>8269</v>
      </c>
      <c r="Q4102" t="str">
        <f t="shared" si="322"/>
        <v>theater</v>
      </c>
      <c r="R4102" t="str">
        <f t="shared" si="323"/>
        <v>plays</v>
      </c>
      <c r="S4102">
        <f t="shared" si="324"/>
        <v>2014</v>
      </c>
    </row>
    <row r="4103" spans="1:19" ht="46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s="17">
        <f t="shared" si="320"/>
        <v>0</v>
      </c>
      <c r="G4103" t="s">
        <v>8220</v>
      </c>
      <c r="H4103" t="s">
        <v>8223</v>
      </c>
      <c r="I4103" t="s">
        <v>8245</v>
      </c>
      <c r="J4103">
        <v>1485380482</v>
      </c>
      <c r="K4103" s="10">
        <v>1482788482</v>
      </c>
      <c r="L4103" s="15">
        <f t="shared" si="321"/>
        <v>42730.903726851851</v>
      </c>
      <c r="M4103" t="b">
        <v>0</v>
      </c>
      <c r="N4103">
        <v>0</v>
      </c>
      <c r="O4103" t="b">
        <v>0</v>
      </c>
      <c r="P4103" t="s">
        <v>8269</v>
      </c>
      <c r="Q4103" t="str">
        <f t="shared" si="322"/>
        <v>theater</v>
      </c>
      <c r="R4103" t="str">
        <f t="shared" si="323"/>
        <v>plays</v>
      </c>
      <c r="S4103">
        <f t="shared" si="324"/>
        <v>2016</v>
      </c>
    </row>
    <row r="4104" spans="1:19" ht="46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s="17">
        <f t="shared" si="320"/>
        <v>0.27400000000000002</v>
      </c>
      <c r="G4104" t="s">
        <v>8220</v>
      </c>
      <c r="H4104" t="s">
        <v>8223</v>
      </c>
      <c r="I4104" t="s">
        <v>8245</v>
      </c>
      <c r="J4104">
        <v>1463343673</v>
      </c>
      <c r="K4104" s="10">
        <v>1460751673</v>
      </c>
      <c r="L4104" s="15">
        <f t="shared" si="321"/>
        <v>42475.848067129627</v>
      </c>
      <c r="M4104" t="b">
        <v>0</v>
      </c>
      <c r="N4104">
        <v>6</v>
      </c>
      <c r="O4104" t="b">
        <v>0</v>
      </c>
      <c r="P4104" t="s">
        <v>8269</v>
      </c>
      <c r="Q4104" t="str">
        <f t="shared" si="322"/>
        <v>theater</v>
      </c>
      <c r="R4104" t="str">
        <f t="shared" si="323"/>
        <v>plays</v>
      </c>
      <c r="S4104">
        <f t="shared" si="324"/>
        <v>2016</v>
      </c>
    </row>
    <row r="4105" spans="1:19" ht="46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s="17">
        <f t="shared" si="320"/>
        <v>0.1</v>
      </c>
      <c r="G4105" t="s">
        <v>8220</v>
      </c>
      <c r="H4105" t="s">
        <v>8223</v>
      </c>
      <c r="I4105" t="s">
        <v>8245</v>
      </c>
      <c r="J4105">
        <v>1440613920</v>
      </c>
      <c r="K4105" s="10">
        <v>1435953566</v>
      </c>
      <c r="L4105" s="15">
        <f t="shared" si="321"/>
        <v>42188.83293981482</v>
      </c>
      <c r="M4105" t="b">
        <v>0</v>
      </c>
      <c r="N4105">
        <v>6</v>
      </c>
      <c r="O4105" t="b">
        <v>0</v>
      </c>
      <c r="P4105" t="s">
        <v>8269</v>
      </c>
      <c r="Q4105" t="str">
        <f t="shared" si="322"/>
        <v>theater</v>
      </c>
      <c r="R4105" t="str">
        <f t="shared" si="323"/>
        <v>plays</v>
      </c>
      <c r="S4105">
        <f t="shared" si="324"/>
        <v>2015</v>
      </c>
    </row>
    <row r="4106" spans="1:19" ht="46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s="17">
        <f t="shared" si="320"/>
        <v>0.21366666666666667</v>
      </c>
      <c r="G4106" t="s">
        <v>8220</v>
      </c>
      <c r="H4106" t="s">
        <v>8225</v>
      </c>
      <c r="I4106" t="s">
        <v>8247</v>
      </c>
      <c r="J4106">
        <v>1477550434</v>
      </c>
      <c r="K4106" s="10">
        <v>1474958434</v>
      </c>
      <c r="L4106" s="15">
        <f t="shared" si="321"/>
        <v>42640.278171296297</v>
      </c>
      <c r="M4106" t="b">
        <v>0</v>
      </c>
      <c r="N4106">
        <v>14</v>
      </c>
      <c r="O4106" t="b">
        <v>0</v>
      </c>
      <c r="P4106" t="s">
        <v>8269</v>
      </c>
      <c r="Q4106" t="str">
        <f t="shared" si="322"/>
        <v>theater</v>
      </c>
      <c r="R4106" t="str">
        <f t="shared" si="323"/>
        <v>plays</v>
      </c>
      <c r="S4106">
        <f t="shared" si="324"/>
        <v>2016</v>
      </c>
    </row>
    <row r="4107" spans="1:19" ht="46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s="17">
        <f t="shared" si="320"/>
        <v>6.9696969696969702E-2</v>
      </c>
      <c r="G4107" t="s">
        <v>8220</v>
      </c>
      <c r="H4107" t="s">
        <v>8237</v>
      </c>
      <c r="I4107" t="s">
        <v>8255</v>
      </c>
      <c r="J4107">
        <v>1482711309</v>
      </c>
      <c r="K4107" s="10">
        <v>1479860109</v>
      </c>
      <c r="L4107" s="15">
        <f t="shared" si="321"/>
        <v>42697.010520833333</v>
      </c>
      <c r="M4107" t="b">
        <v>0</v>
      </c>
      <c r="N4107">
        <v>6</v>
      </c>
      <c r="O4107" t="b">
        <v>0</v>
      </c>
      <c r="P4107" t="s">
        <v>8269</v>
      </c>
      <c r="Q4107" t="str">
        <f t="shared" si="322"/>
        <v>theater</v>
      </c>
      <c r="R4107" t="str">
        <f t="shared" si="323"/>
        <v>plays</v>
      </c>
      <c r="S4107">
        <f t="shared" si="324"/>
        <v>2016</v>
      </c>
    </row>
    <row r="4108" spans="1:19" ht="46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s="17">
        <f t="shared" si="320"/>
        <v>0.70599999999999996</v>
      </c>
      <c r="G4108" t="s">
        <v>8220</v>
      </c>
      <c r="H4108" t="s">
        <v>8223</v>
      </c>
      <c r="I4108" t="s">
        <v>8245</v>
      </c>
      <c r="J4108">
        <v>1427936400</v>
      </c>
      <c r="K4108" s="10">
        <v>1424221866</v>
      </c>
      <c r="L4108" s="15">
        <f t="shared" si="321"/>
        <v>42053.049375000002</v>
      </c>
      <c r="M4108" t="b">
        <v>0</v>
      </c>
      <c r="N4108">
        <v>33</v>
      </c>
      <c r="O4108" t="b">
        <v>0</v>
      </c>
      <c r="P4108" t="s">
        <v>8269</v>
      </c>
      <c r="Q4108" t="str">
        <f t="shared" si="322"/>
        <v>theater</v>
      </c>
      <c r="R4108" t="str">
        <f t="shared" si="323"/>
        <v>plays</v>
      </c>
      <c r="S4108">
        <f t="shared" si="324"/>
        <v>2015</v>
      </c>
    </row>
    <row r="4109" spans="1:19" ht="46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s="17">
        <f t="shared" si="320"/>
        <v>2.0500000000000001E-2</v>
      </c>
      <c r="G4109" t="s">
        <v>8220</v>
      </c>
      <c r="H4109" t="s">
        <v>8223</v>
      </c>
      <c r="I4109" t="s">
        <v>8245</v>
      </c>
      <c r="J4109">
        <v>1411596001</v>
      </c>
      <c r="K4109" s="10">
        <v>1409608801</v>
      </c>
      <c r="L4109" s="15">
        <f t="shared" si="321"/>
        <v>41883.916678240741</v>
      </c>
      <c r="M4109" t="b">
        <v>0</v>
      </c>
      <c r="N4109">
        <v>4</v>
      </c>
      <c r="O4109" t="b">
        <v>0</v>
      </c>
      <c r="P4109" t="s">
        <v>8269</v>
      </c>
      <c r="Q4109" t="str">
        <f t="shared" si="322"/>
        <v>theater</v>
      </c>
      <c r="R4109" t="str">
        <f t="shared" si="323"/>
        <v>plays</v>
      </c>
      <c r="S4109">
        <f t="shared" si="324"/>
        <v>2014</v>
      </c>
    </row>
    <row r="4110" spans="1:19" ht="46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s="17">
        <f t="shared" si="320"/>
        <v>1.9666666666666666E-2</v>
      </c>
      <c r="G4110" t="s">
        <v>8220</v>
      </c>
      <c r="H4110" t="s">
        <v>8223</v>
      </c>
      <c r="I4110" t="s">
        <v>8245</v>
      </c>
      <c r="J4110">
        <v>1488517200</v>
      </c>
      <c r="K4110" s="10">
        <v>1485909937</v>
      </c>
      <c r="L4110" s="15">
        <f t="shared" si="321"/>
        <v>42767.031678240739</v>
      </c>
      <c r="M4110" t="b">
        <v>0</v>
      </c>
      <c r="N4110">
        <v>1</v>
      </c>
      <c r="O4110" t="b">
        <v>0</v>
      </c>
      <c r="P4110" t="s">
        <v>8269</v>
      </c>
      <c r="Q4110" t="str">
        <f t="shared" si="322"/>
        <v>theater</v>
      </c>
      <c r="R4110" t="str">
        <f t="shared" si="323"/>
        <v>plays</v>
      </c>
      <c r="S4110">
        <f t="shared" si="324"/>
        <v>2017</v>
      </c>
    </row>
    <row r="4111" spans="1:19" ht="46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s="17">
        <f t="shared" si="320"/>
        <v>0</v>
      </c>
      <c r="G4111" t="s">
        <v>8220</v>
      </c>
      <c r="H4111" t="s">
        <v>8224</v>
      </c>
      <c r="I4111" t="s">
        <v>8246</v>
      </c>
      <c r="J4111">
        <v>1448805404</v>
      </c>
      <c r="K4111" s="10">
        <v>1446209804</v>
      </c>
      <c r="L4111" s="15">
        <f t="shared" si="321"/>
        <v>42307.539398148147</v>
      </c>
      <c r="M4111" t="b">
        <v>0</v>
      </c>
      <c r="N4111">
        <v>0</v>
      </c>
      <c r="O4111" t="b">
        <v>0</v>
      </c>
      <c r="P4111" t="s">
        <v>8269</v>
      </c>
      <c r="Q4111" t="str">
        <f t="shared" si="322"/>
        <v>theater</v>
      </c>
      <c r="R4111" t="str">
        <f t="shared" si="323"/>
        <v>plays</v>
      </c>
      <c r="S4111">
        <f t="shared" si="324"/>
        <v>2015</v>
      </c>
    </row>
    <row r="4112" spans="1:19" ht="46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s="17">
        <f t="shared" si="320"/>
        <v>0.28666666666666668</v>
      </c>
      <c r="G4112" t="s">
        <v>8220</v>
      </c>
      <c r="H4112" t="s">
        <v>8224</v>
      </c>
      <c r="I4112" t="s">
        <v>8246</v>
      </c>
      <c r="J4112">
        <v>1469113351</v>
      </c>
      <c r="K4112" s="10">
        <v>1463929351</v>
      </c>
      <c r="L4112" s="15">
        <f t="shared" si="321"/>
        <v>42512.626747685186</v>
      </c>
      <c r="M4112" t="b">
        <v>0</v>
      </c>
      <c r="N4112">
        <v>6</v>
      </c>
      <c r="O4112" t="b">
        <v>0</v>
      </c>
      <c r="P4112" t="s">
        <v>8269</v>
      </c>
      <c r="Q4112" t="str">
        <f t="shared" si="322"/>
        <v>theater</v>
      </c>
      <c r="R4112" t="str">
        <f t="shared" si="323"/>
        <v>plays</v>
      </c>
      <c r="S4112">
        <f t="shared" si="324"/>
        <v>2016</v>
      </c>
    </row>
    <row r="4113" spans="1:19" ht="46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s="17">
        <f t="shared" si="320"/>
        <v>3.1333333333333331E-2</v>
      </c>
      <c r="G4113" t="s">
        <v>8220</v>
      </c>
      <c r="H4113" t="s">
        <v>8223</v>
      </c>
      <c r="I4113" t="s">
        <v>8245</v>
      </c>
      <c r="J4113">
        <v>1424747740</v>
      </c>
      <c r="K4113" s="10">
        <v>1422155740</v>
      </c>
      <c r="L4113" s="15">
        <f t="shared" si="321"/>
        <v>42029.135879629626</v>
      </c>
      <c r="M4113" t="b">
        <v>0</v>
      </c>
      <c r="N4113">
        <v>6</v>
      </c>
      <c r="O4113" t="b">
        <v>0</v>
      </c>
      <c r="P4113" t="s">
        <v>8269</v>
      </c>
      <c r="Q4113" t="str">
        <f t="shared" si="322"/>
        <v>theater</v>
      </c>
      <c r="R4113" t="str">
        <f t="shared" si="323"/>
        <v>plays</v>
      </c>
      <c r="S4113">
        <f t="shared" si="324"/>
        <v>2015</v>
      </c>
    </row>
    <row r="4114" spans="1:19" ht="46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s="17">
        <f t="shared" si="320"/>
        <v>4.0000000000000002E-4</v>
      </c>
      <c r="G4114" t="s">
        <v>8220</v>
      </c>
      <c r="H4114" t="s">
        <v>8240</v>
      </c>
      <c r="I4114" t="s">
        <v>8248</v>
      </c>
      <c r="J4114">
        <v>1456617600</v>
      </c>
      <c r="K4114" s="10">
        <v>1454280186</v>
      </c>
      <c r="L4114" s="15">
        <f t="shared" si="321"/>
        <v>42400.946597222224</v>
      </c>
      <c r="M4114" t="b">
        <v>0</v>
      </c>
      <c r="N4114">
        <v>1</v>
      </c>
      <c r="O4114" t="b">
        <v>0</v>
      </c>
      <c r="P4114" t="s">
        <v>8269</v>
      </c>
      <c r="Q4114" t="str">
        <f t="shared" si="322"/>
        <v>theater</v>
      </c>
      <c r="R4114" t="str">
        <f t="shared" si="323"/>
        <v>plays</v>
      </c>
      <c r="S4114">
        <f t="shared" si="324"/>
        <v>2016</v>
      </c>
    </row>
    <row r="4115" spans="1:19" ht="46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s="17">
        <f t="shared" si="320"/>
        <v>2E-3</v>
      </c>
      <c r="G4115" t="s">
        <v>8220</v>
      </c>
      <c r="H4115" t="s">
        <v>8223</v>
      </c>
      <c r="I4115" t="s">
        <v>8245</v>
      </c>
      <c r="J4115">
        <v>1452234840</v>
      </c>
      <c r="K4115" s="10">
        <v>1450619123</v>
      </c>
      <c r="L4115" s="15">
        <f t="shared" si="321"/>
        <v>42358.573182870372</v>
      </c>
      <c r="M4115" t="b">
        <v>0</v>
      </c>
      <c r="N4115">
        <v>3</v>
      </c>
      <c r="O4115" t="b">
        <v>0</v>
      </c>
      <c r="P4115" t="s">
        <v>8269</v>
      </c>
      <c r="Q4115" t="str">
        <f t="shared" si="322"/>
        <v>theater</v>
      </c>
      <c r="R4115" t="str">
        <f t="shared" si="323"/>
        <v>plays</v>
      </c>
      <c r="S4115">
        <f t="shared" si="324"/>
        <v>2015</v>
      </c>
    </row>
    <row r="1048576" spans="12:12" x14ac:dyDescent="0.2">
      <c r="L1048576" s="13"/>
    </row>
  </sheetData>
  <autoFilter ref="D1:D10485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B13" workbookViewId="0">
      <selection activeCell="E28" sqref="E28"/>
    </sheetView>
  </sheetViews>
  <sheetFormatPr baseColWidth="10" defaultRowHeight="15" x14ac:dyDescent="0.2"/>
  <cols>
    <col min="1" max="1" width="15.6640625" customWidth="1"/>
    <col min="6" max="6" width="14.5" customWidth="1"/>
    <col min="7" max="7" width="14.5" style="18" customWidth="1"/>
    <col min="8" max="8" width="10.83203125" style="18"/>
  </cols>
  <sheetData>
    <row r="1" spans="1:8" x14ac:dyDescent="0.2">
      <c r="A1" t="s">
        <v>8330</v>
      </c>
      <c r="B1" t="s">
        <v>8327</v>
      </c>
      <c r="C1" t="s">
        <v>4600</v>
      </c>
      <c r="D1" t="s">
        <v>8328</v>
      </c>
      <c r="E1" t="s">
        <v>8343</v>
      </c>
      <c r="F1" t="s">
        <v>8344</v>
      </c>
      <c r="G1" s="18" t="s">
        <v>8346</v>
      </c>
      <c r="H1" s="18" t="s">
        <v>8345</v>
      </c>
    </row>
    <row r="2" spans="1:8" x14ac:dyDescent="0.2">
      <c r="A2" t="s">
        <v>8331</v>
      </c>
      <c r="B2">
        <f>COUNTIFS(Kickstarter!$Q:$Q,"theater",Kickstarter!$R:$R,"plays",Kickstarter!$G:$G,"successful",Kickstarter!$D:$D,"&lt;1000")</f>
        <v>141</v>
      </c>
      <c r="C2">
        <f>COUNTIFS(Kickstarter!$Q:$Q, "theater", Kickstarter!$R:$R, "plays", Kickstarter!$G:$G, "canceled", Kickstarter!$D:$D, "&lt;1000")</f>
        <v>0</v>
      </c>
      <c r="D2">
        <f>COUNTIFS(Kickstarter!$Q:$Q, "theater", Kickstarter!$R:$R, "plays", Kickstarter!$G:$G, "failed", Kickstarter!$D:$D, "&lt;1000")</f>
        <v>45</v>
      </c>
      <c r="E2">
        <f t="shared" ref="E2:E13" si="0">SUM(B2:D2)</f>
        <v>186</v>
      </c>
      <c r="F2" s="18">
        <f t="shared" ref="F2:F13" si="1">B2/E2</f>
        <v>0.75806451612903225</v>
      </c>
      <c r="G2" s="18">
        <f>C2/E2</f>
        <v>0</v>
      </c>
      <c r="H2" s="18">
        <f>D2/E2</f>
        <v>0.24193548387096775</v>
      </c>
    </row>
    <row r="3" spans="1:8" x14ac:dyDescent="0.2">
      <c r="A3" t="s">
        <v>8332</v>
      </c>
      <c r="B3">
        <f>COUNTIFS(Kickstarter!$Q:$Q,"theater",Kickstarter!$R:$R,"plays",Kickstarter!$G:$G, "successful", Kickstarter!$D:$D, "&gt;=1000", Kickstarter!$D:$D, "&lt;=4999")</f>
        <v>388</v>
      </c>
      <c r="C3">
        <f>COUNTIFS(Kickstarter!$Q:$Q,"theater",Kickstarter!$R:$R,"plays",Kickstarter!$G:$G, "canceled", Kickstarter!$D:$D, "&gt;=1000", Kickstarter!$D:$D, "&lt;=4999")</f>
        <v>0</v>
      </c>
      <c r="D3">
        <f>COUNTIFS(Kickstarter!$Q:$Q,"theater",Kickstarter!$R:$R,"plays",Kickstarter!$G:$G, "failed", Kickstarter!$D:$D, "&gt;=1000", Kickstarter!$D:$D, "&lt;=4999")</f>
        <v>146</v>
      </c>
      <c r="E3">
        <f t="shared" si="0"/>
        <v>534</v>
      </c>
      <c r="F3" s="18">
        <f t="shared" si="1"/>
        <v>0.72659176029962547</v>
      </c>
      <c r="G3" s="18">
        <f t="shared" ref="G3:G13" si="2">C3/E3</f>
        <v>0</v>
      </c>
      <c r="H3" s="18">
        <f t="shared" ref="H3:H13" si="3">D3/E3</f>
        <v>0.27340823970037453</v>
      </c>
    </row>
    <row r="4" spans="1:8" x14ac:dyDescent="0.2">
      <c r="A4" t="s">
        <v>8333</v>
      </c>
      <c r="B4">
        <f>COUNTIFS(Kickstarter!$Q:$Q,"theater",Kickstarter!$R:$R,"plays",Kickstarter!$G:$G, "successful", Kickstarter!$D:$D, "&gt;=5000", Kickstarter!$D:$D, "&lt;=9999")</f>
        <v>93</v>
      </c>
      <c r="C4">
        <f>COUNTIFS(Kickstarter!$Q:$Q,"theater",Kickstarter!$R:$R,"plays",Kickstarter!$G:$G, "canceled", Kickstarter!$D:$D, "&gt;=5000", Kickstarter!$D:$D, "&lt;=9999")</f>
        <v>0</v>
      </c>
      <c r="D4">
        <f>COUNTIFS(Kickstarter!$Q:$Q,"theater",Kickstarter!$R:$R,"plays",Kickstarter!$G:$G, "failed", Kickstarter!$D:$D, "&gt;=5000", Kickstarter!$D:$D, "&lt;=9999")</f>
        <v>76</v>
      </c>
      <c r="E4">
        <f t="shared" si="0"/>
        <v>169</v>
      </c>
      <c r="F4" s="18">
        <f t="shared" si="1"/>
        <v>0.55029585798816572</v>
      </c>
      <c r="G4" s="18">
        <f t="shared" si="2"/>
        <v>0</v>
      </c>
      <c r="H4" s="18">
        <f t="shared" si="3"/>
        <v>0.44970414201183434</v>
      </c>
    </row>
    <row r="5" spans="1:8" x14ac:dyDescent="0.2">
      <c r="A5" t="s">
        <v>8334</v>
      </c>
      <c r="B5">
        <f>COUNTIFS(Kickstarter!$Q:$Q,"theater",Kickstarter!$R:$R,"plays",Kickstarter!$G:$G, "successful", Kickstarter!$D:$D, "&gt;=10000", Kickstarter!$D:$D, "&lt;=149999")</f>
        <v>72</v>
      </c>
      <c r="C5">
        <f>COUNTIFS(Kickstarter!$Q:$Q,"theater",Kickstarter!$R:$R,"plays",Kickstarter!$G:$G, "canceled", Kickstarter!$D:$D, "&gt;=10000", Kickstarter!$D:$D, "&lt;=149999")</f>
        <v>0</v>
      </c>
      <c r="D5">
        <f>COUNTIFS(Kickstarter!$Q:$Q,"theater",Kickstarter!$R:$R,"plays",Kickstarter!$G:$G, "failed", Kickstarter!$D:$D, "&gt;=10000", Kickstarter!$D:$D, "&lt;=14999")</f>
        <v>33</v>
      </c>
      <c r="E5">
        <f t="shared" si="0"/>
        <v>105</v>
      </c>
      <c r="F5" s="18">
        <f t="shared" si="1"/>
        <v>0.68571428571428572</v>
      </c>
      <c r="G5" s="18">
        <f t="shared" si="2"/>
        <v>0</v>
      </c>
      <c r="H5" s="18">
        <f t="shared" si="3"/>
        <v>0.31428571428571428</v>
      </c>
    </row>
    <row r="6" spans="1:8" x14ac:dyDescent="0.2">
      <c r="A6" t="s">
        <v>8335</v>
      </c>
      <c r="B6">
        <f>COUNTIFS(Kickstarter!$Q:$Q,"theater",Kickstarter!$R:$R,"plays",Kickstarter!$G:$G, "successful", Kickstarter!$D:$D, "&gt;=15000", Kickstarter!$D:$D, "&lt;=19999")</f>
        <v>12</v>
      </c>
      <c r="C6">
        <f>COUNTIFS(Kickstarter!$Q:$Q,"theater",Kickstarter!$R:$R,"plays",Kickstarter!$G:$G, "canceled", Kickstarter!$D:$D, "&gt;=15000", Kickstarter!$D:$D, "&lt;=19999")</f>
        <v>0</v>
      </c>
      <c r="D6">
        <f>COUNTIFS(Kickstarter!$Q:$Q,"theater",Kickstarter!$R:$R,"plays",Kickstarter!$G:$G, "failed", Kickstarter!$D:$D, "&gt;=15000", Kickstarter!$D:$D, "&lt;=19999")</f>
        <v>12</v>
      </c>
      <c r="E6">
        <f t="shared" si="0"/>
        <v>24</v>
      </c>
      <c r="F6" s="18">
        <f t="shared" si="1"/>
        <v>0.5</v>
      </c>
      <c r="G6" s="18">
        <f t="shared" si="2"/>
        <v>0</v>
      </c>
      <c r="H6" s="18">
        <f t="shared" si="3"/>
        <v>0.5</v>
      </c>
    </row>
    <row r="7" spans="1:8" x14ac:dyDescent="0.2">
      <c r="A7" t="s">
        <v>8336</v>
      </c>
      <c r="B7">
        <f>COUNTIFS(Kickstarter!$Q:$Q,"theater",Kickstarter!$R:$R,"plays",Kickstarter!$G:$G, "successful", Kickstarter!$D:$D, "&gt;=20000", Kickstarter!$D:$D, "&lt;=24999")</f>
        <v>9</v>
      </c>
      <c r="C7">
        <f>COUNTIFS(Kickstarter!$Q:$Q,"theater",Kickstarter!$R:$R,"plays",Kickstarter!$G:$G, "canceled", Kickstarter!$D:$D, "&gt;=20000", Kickstarter!$D:$D, "&lt;=24999")</f>
        <v>0</v>
      </c>
      <c r="D7">
        <f>COUNTIFS(Kickstarter!$Q:$Q,"theater",Kickstarter!$R:$R,"plays",Kickstarter!$G:$G, "failed", Kickstarter!$D:$D, "&gt;=20000", Kickstarter!$D:$D, "&lt;=24999")</f>
        <v>11</v>
      </c>
      <c r="E7">
        <f t="shared" si="0"/>
        <v>20</v>
      </c>
      <c r="F7" s="18">
        <f t="shared" si="1"/>
        <v>0.45</v>
      </c>
      <c r="G7" s="18">
        <f t="shared" si="2"/>
        <v>0</v>
      </c>
      <c r="H7" s="18">
        <f t="shared" si="3"/>
        <v>0.55000000000000004</v>
      </c>
    </row>
    <row r="8" spans="1:8" x14ac:dyDescent="0.2">
      <c r="A8" t="s">
        <v>8337</v>
      </c>
      <c r="B8">
        <f>COUNTIFS(Kickstarter!$Q:$Q,"theater",Kickstarter!$R:$R,"plays",Kickstarter!$G:$G, "successful", Kickstarter!$D:$D, "&gt;=25000", Kickstarter!$D:$D, "&lt;=29999")</f>
        <v>1</v>
      </c>
      <c r="C8">
        <f>COUNTIFS(Kickstarter!$Q:$Q,"theater",Kickstarter!$R:$R,"plays",Kickstarter!$G:$G, "canceled", Kickstarter!$D:$D, "&gt;=25000", Kickstarter!$D:$D, "&lt;=29999")</f>
        <v>0</v>
      </c>
      <c r="D8">
        <f>COUNTIFS(Kickstarter!$Q:$Q,"theater",Kickstarter!$R:$R,"plays",Kickstarter!$G:$G, "failed", Kickstarter!$D:$D, "&gt;=25000", Kickstarter!$D:$D, "&lt;=29999")</f>
        <v>4</v>
      </c>
      <c r="E8">
        <f t="shared" si="0"/>
        <v>5</v>
      </c>
      <c r="F8" s="18">
        <f t="shared" si="1"/>
        <v>0.2</v>
      </c>
      <c r="G8" s="18">
        <f t="shared" si="2"/>
        <v>0</v>
      </c>
      <c r="H8" s="18">
        <f t="shared" si="3"/>
        <v>0.8</v>
      </c>
    </row>
    <row r="9" spans="1:8" x14ac:dyDescent="0.2">
      <c r="A9" t="s">
        <v>8338</v>
      </c>
      <c r="B9">
        <f>COUNTIFS(Kickstarter!$Q:$Q,"theater",Kickstarter!$R:$R,"plays",Kickstarter!$G:$G, "successful", Kickstarter!$D:$D, "&gt;=30000", Kickstarter!$D:$D, "&lt;=34999")</f>
        <v>3</v>
      </c>
      <c r="C9">
        <f>COUNTIFS(Kickstarter!$Q:$Q,"theater",Kickstarter!$R:$R,"plays",Kickstarter!$G:$G, "canceled", Kickstarter!$D:$D, "&gt;=30000", Kickstarter!$D:$D, "&lt;=34999")</f>
        <v>0</v>
      </c>
      <c r="D9">
        <f>COUNTIFS(Kickstarter!$Q:$Q,"theater",Kickstarter!$R:$R,"plays",Kickstarter!$G:$G, "failed", Kickstarter!$D:$D, "&gt;=30000", Kickstarter!$D:$D, "&lt;=34999")</f>
        <v>8</v>
      </c>
      <c r="E9">
        <f t="shared" si="0"/>
        <v>11</v>
      </c>
      <c r="F9" s="18">
        <f t="shared" si="1"/>
        <v>0.27272727272727271</v>
      </c>
      <c r="G9" s="18">
        <f t="shared" si="2"/>
        <v>0</v>
      </c>
      <c r="H9" s="18">
        <f t="shared" si="3"/>
        <v>0.72727272727272729</v>
      </c>
    </row>
    <row r="10" spans="1:8" x14ac:dyDescent="0.2">
      <c r="A10" t="s">
        <v>8339</v>
      </c>
      <c r="B10">
        <f>COUNTIFS(Kickstarter!$Q:$Q,"theater",Kickstarter!$R:$R,"plays",Kickstarter!$G:$G, "successful", Kickstarter!$D:$D, "&gt;=35000", Kickstarter!$D:$D, "&lt;=39999")</f>
        <v>4</v>
      </c>
      <c r="C10">
        <f>COUNTIFS(Kickstarter!$Q:$Q,"theater",Kickstarter!$R:$R,"plays",Kickstarter!$G:$G, "canceled", Kickstarter!$D:$D, "&gt;=35000", Kickstarter!$D:$D, "&lt;=39999")</f>
        <v>0</v>
      </c>
      <c r="D10">
        <f>COUNTIFS(Kickstarter!$Q:$Q,"theater",Kickstarter!$R:$R,"plays",Kickstarter!$G:$G, "failed", Kickstarter!$D:$D, "&gt;=35000", Kickstarter!$D:$D, "&lt;=39999")</f>
        <v>2</v>
      </c>
      <c r="E10">
        <f t="shared" si="0"/>
        <v>6</v>
      </c>
      <c r="F10" s="18">
        <f t="shared" si="1"/>
        <v>0.66666666666666663</v>
      </c>
      <c r="G10" s="18">
        <f t="shared" si="2"/>
        <v>0</v>
      </c>
      <c r="H10" s="18">
        <f t="shared" si="3"/>
        <v>0.33333333333333331</v>
      </c>
    </row>
    <row r="11" spans="1:8" x14ac:dyDescent="0.2">
      <c r="A11" t="s">
        <v>8340</v>
      </c>
      <c r="B11">
        <f>COUNTIFS(Kickstarter!$Q:$Q,"theater",Kickstarter!$R:$R,"plays",Kickstarter!$G:$G, "successful", Kickstarter!$D:$D, "&gt;=40000", Kickstarter!$D:$D, "&lt;=44999")</f>
        <v>2</v>
      </c>
      <c r="C11">
        <f>COUNTIFS(Kickstarter!$Q:$Q,"theater",Kickstarter!$R:$R,"plays",Kickstarter!$G:$G, "canceled", Kickstarter!$D:$D, "&gt;=40000", Kickstarter!$D:$D, "&lt;=44999")</f>
        <v>0</v>
      </c>
      <c r="D11">
        <f>COUNTIFS(Kickstarter!$Q:$Q,"theater",Kickstarter!$R:$R,"plays",Kickstarter!$G:$G, "failed", Kickstarter!$D:$D, "&gt;=40000", Kickstarter!$D:$D, "&lt;=44999")</f>
        <v>1</v>
      </c>
      <c r="E11">
        <f t="shared" si="0"/>
        <v>3</v>
      </c>
      <c r="F11" s="18">
        <f t="shared" si="1"/>
        <v>0.66666666666666663</v>
      </c>
      <c r="G11" s="18">
        <f t="shared" si="2"/>
        <v>0</v>
      </c>
      <c r="H11" s="18">
        <f t="shared" si="3"/>
        <v>0.33333333333333331</v>
      </c>
    </row>
    <row r="12" spans="1:8" x14ac:dyDescent="0.2">
      <c r="A12" t="s">
        <v>8341</v>
      </c>
      <c r="B12">
        <f>COUNTIFS(Kickstarter!$Q:$Q,"theater",Kickstarter!$R:$R,"plays",Kickstarter!$G:$G, "successful", Kickstarter!$D:$D, "&gt;=45000", Kickstarter!$D:$D, "&lt;=49999")</f>
        <v>0</v>
      </c>
      <c r="C12">
        <f>COUNTIFS(Kickstarter!$Q:$Q,"theater",Kickstarter!$R:$R,"plays",Kickstarter!$G:$G, "canceled", Kickstarter!$D:$D, "&gt;=45000", Kickstarter!$D:$D, "&lt;=49999")</f>
        <v>0</v>
      </c>
      <c r="D12">
        <f>COUNTIFS(Kickstarter!$Q:$Q,"theater",Kickstarter!$R:$R,"plays",Kickstarter!$G:$G, "failed", Kickstarter!$D:$D, "&gt;=45000", Kickstarter!$D:$D, "&lt;=49999")</f>
        <v>1</v>
      </c>
      <c r="E12">
        <f t="shared" si="0"/>
        <v>1</v>
      </c>
      <c r="F12" s="18">
        <f t="shared" si="1"/>
        <v>0</v>
      </c>
      <c r="G12" s="18">
        <f t="shared" si="2"/>
        <v>0</v>
      </c>
      <c r="H12" s="18">
        <f t="shared" si="3"/>
        <v>1</v>
      </c>
    </row>
    <row r="13" spans="1:8" x14ac:dyDescent="0.2">
      <c r="A13" t="s">
        <v>8342</v>
      </c>
      <c r="B13">
        <f>COUNTIFS(Kickstarter!$Q:$Q,"theater",Kickstarter!$R:$R,"plays",Kickstarter!$G:$G, "successful", Kickstarter!$D:$D, "&gt;=50000")</f>
        <v>2</v>
      </c>
      <c r="C13">
        <f>COUNTIFS(Kickstarter!$Q:$Q,"theater",Kickstarter!$R:$R,"plays",Kickstarter!$G:$G, "canceled", Kickstarter!$D:$D, "&gt;=50000")</f>
        <v>0</v>
      </c>
      <c r="D13">
        <f>COUNTIFS(Kickstarter!$Q:$Q,"theater",Kickstarter!$R:$R,"plays",Kickstarter!$G:$G, "failed", Kickstarter!$D:$D, "&gt;=50000")</f>
        <v>14</v>
      </c>
      <c r="E13">
        <f t="shared" si="0"/>
        <v>16</v>
      </c>
      <c r="F13" s="18">
        <f t="shared" si="1"/>
        <v>0.125</v>
      </c>
      <c r="G13" s="18">
        <f t="shared" si="2"/>
        <v>0</v>
      </c>
      <c r="H13" s="18">
        <f t="shared" si="3"/>
        <v>0.875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Theatre outcomes</vt:lpstr>
      <vt:lpstr>Kickstarter</vt:lpstr>
      <vt:lpstr>Outcome based on goal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2022-05-10T13:52:24Z</dcterms:modified>
</cp:coreProperties>
</file>