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cheickberthe/Downloads/"/>
    </mc:Choice>
  </mc:AlternateContent>
  <xr:revisionPtr revIDLastSave="0" documentId="13_ncr:1_{13E8576B-3736-1E42-9C7D-A6B525ACD445}" xr6:coauthVersionLast="47" xr6:coauthVersionMax="47" xr10:uidLastSave="{00000000-0000-0000-0000-000000000000}"/>
  <bookViews>
    <workbookView xWindow="0" yWindow="760" windowWidth="34560" windowHeight="20100" activeTab="9" xr2:uid="{00000000-000D-0000-FFFF-FFFF00000000}"/>
  </bookViews>
  <sheets>
    <sheet name="Yiriden Transactions 2025" sheetId="4" r:id="rId1"/>
    <sheet name="Yiriden Transactions 2023" sheetId="5" state="hidden" r:id="rId2"/>
    <sheet name="Yiriden 2023 Loans" sheetId="6" state="hidden" r:id="rId3"/>
    <sheet name="Sanoun Transactions 2024" sheetId="7" state="hidden" r:id="rId4"/>
    <sheet name="Sanoun Transactions 2025" sheetId="8" state="hidden" r:id="rId5"/>
    <sheet name="2024 Shea butter shipping" sheetId="9" state="hidden" r:id="rId6"/>
    <sheet name="Yiriden mileages" sheetId="10" state="hidden" r:id="rId7"/>
    <sheet name="Truck Revenue Projections" sheetId="11" state="hidden" r:id="rId8"/>
    <sheet name="Yiriden 2022" sheetId="12" state="hidden" r:id="rId9"/>
    <sheet name="Real Estate - Horton Rd" sheetId="13" r:id="rId10"/>
  </sheets>
  <definedNames>
    <definedName name="_xlnm._FilterDatabase" localSheetId="9" hidden="1">'Real Estate - Horton Rd'!$A$1:$F$90</definedName>
    <definedName name="_xlnm._FilterDatabase" localSheetId="1" hidden="1">'Yiriden Transactions 2023'!$A$1:$G$770</definedName>
    <definedName name="_xlnm._FilterDatabase" localSheetId="0" hidden="1">'Yiriden Transactions 2025'!$A$1:$E$42</definedName>
    <definedName name="Z_0D14997C_2E6B_45DD_AC15_96C2DFDD08E1_.wvu.FilterData" localSheetId="3" hidden="1">'Sanoun Transactions 2024'!$A$1:$AA$247</definedName>
    <definedName name="Z_0D14997C_2E6B_45DD_AC15_96C2DFDD08E1_.wvu.FilterData" localSheetId="4" hidden="1">'Sanoun Transactions 2025'!$A$1:$AA$264</definedName>
    <definedName name="Z_0D14997C_2E6B_45DD_AC15_96C2DFDD08E1_.wvu.FilterData" localSheetId="1" hidden="1">'Yiriden Transactions 2023'!$A$1:$AA$1021</definedName>
    <definedName name="Z_0D14997C_2E6B_45DD_AC15_96C2DFDD08E1_.wvu.FilterData" localSheetId="0" hidden="1">'Yiriden Transactions 2025'!$A$1:$Y$42</definedName>
    <definedName name="Z_90853D8B_0F36_4AAB_8368_A071F11C09FB_.wvu.FilterData" localSheetId="9" hidden="1">'Real Estate - Horton Rd'!$A$1:$F$90</definedName>
  </definedNames>
  <calcPr calcId="191029"/>
  <customWorkbookViews>
    <customWorkbookView name="Filter 1" guid="{0D14997C-2E6B-45DD-AC15-96C2DFDD08E1}" maximized="1" windowWidth="0" windowHeight="0" activeSheetId="0"/>
    <customWorkbookView name="Group by Category" guid="{90853D8B-0F36-4AAB-8368-A071F11C09F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13" l="1"/>
  <c r="C19" i="12"/>
  <c r="C17" i="12"/>
  <c r="G1" i="12"/>
  <c r="E38" i="11"/>
  <c r="F38" i="11" s="1"/>
  <c r="C38" i="11"/>
  <c r="E37" i="11"/>
  <c r="F37" i="11" s="1"/>
  <c r="C37" i="11"/>
  <c r="F36" i="11"/>
  <c r="E36" i="11"/>
  <c r="E35" i="11"/>
  <c r="F35" i="11" s="1"/>
  <c r="C29" i="11"/>
  <c r="C27" i="11"/>
  <c r="C23" i="11"/>
  <c r="C16" i="11"/>
  <c r="C34" i="11" s="1"/>
  <c r="E34" i="11" s="1"/>
  <c r="G12" i="11"/>
  <c r="C7" i="11"/>
  <c r="C6" i="11"/>
  <c r="C12" i="11" s="1"/>
  <c r="C5" i="11"/>
  <c r="H2" i="11" s="1"/>
  <c r="H7" i="11" s="1"/>
  <c r="E4" i="11"/>
  <c r="E12" i="11" s="1"/>
  <c r="C3" i="11"/>
  <c r="I2" i="11"/>
  <c r="I7" i="11" s="1"/>
  <c r="G2" i="11"/>
  <c r="F10" i="11" s="1"/>
  <c r="E2" i="11"/>
  <c r="D10" i="11" s="1"/>
  <c r="E48" i="9"/>
  <c r="C48" i="9"/>
  <c r="B48" i="9"/>
  <c r="D47" i="9"/>
  <c r="D46" i="9"/>
  <c r="E45" i="9"/>
  <c r="D45" i="9"/>
  <c r="D44" i="9"/>
  <c r="E43" i="9"/>
  <c r="D43" i="9"/>
  <c r="D42" i="9"/>
  <c r="D41" i="9"/>
  <c r="D48" i="9" s="1"/>
  <c r="K1" i="8"/>
  <c r="I1" i="8"/>
  <c r="K1" i="7"/>
  <c r="I1" i="7"/>
  <c r="E770" i="5"/>
  <c r="F770" i="5" s="1"/>
  <c r="E769" i="5"/>
  <c r="F769" i="5" s="1"/>
  <c r="E768" i="5"/>
  <c r="F768" i="5" s="1"/>
  <c r="F767" i="5"/>
  <c r="F766" i="5"/>
  <c r="F765" i="5"/>
  <c r="F764" i="5"/>
  <c r="F763" i="5"/>
  <c r="F762" i="5"/>
  <c r="E761" i="5"/>
  <c r="F761" i="5" s="1"/>
  <c r="F760" i="5"/>
  <c r="F759" i="5"/>
  <c r="F758" i="5"/>
  <c r="E757" i="5"/>
  <c r="F757" i="5" s="1"/>
  <c r="E756" i="5"/>
  <c r="F756" i="5" s="1"/>
  <c r="E755" i="5"/>
  <c r="F755" i="5" s="1"/>
  <c r="E754" i="5"/>
  <c r="F754" i="5" s="1"/>
  <c r="E753" i="5"/>
  <c r="F753" i="5" s="1"/>
  <c r="E752" i="5"/>
  <c r="F752" i="5" s="1"/>
  <c r="E751" i="5"/>
  <c r="F751" i="5" s="1"/>
  <c r="E750" i="5"/>
  <c r="F750" i="5" s="1"/>
  <c r="E749" i="5"/>
  <c r="F749" i="5" s="1"/>
  <c r="E748" i="5"/>
  <c r="F748" i="5" s="1"/>
  <c r="E747" i="5"/>
  <c r="F747" i="5" s="1"/>
  <c r="F746" i="5"/>
  <c r="F745" i="5"/>
  <c r="F744" i="5"/>
  <c r="F743" i="5"/>
  <c r="F742" i="5"/>
  <c r="F741" i="5"/>
  <c r="F740" i="5"/>
  <c r="E739" i="5"/>
  <c r="F739" i="5" s="1"/>
  <c r="E738" i="5"/>
  <c r="F738" i="5" s="1"/>
  <c r="E737" i="5"/>
  <c r="F737" i="5" s="1"/>
  <c r="E736" i="5"/>
  <c r="F736" i="5" s="1"/>
  <c r="F735" i="5"/>
  <c r="F734" i="5"/>
  <c r="E733" i="5"/>
  <c r="F733" i="5" s="1"/>
  <c r="F732" i="5"/>
  <c r="E731" i="5"/>
  <c r="F730" i="5"/>
  <c r="F729" i="5"/>
  <c r="F728" i="5"/>
  <c r="F727" i="5"/>
  <c r="F726" i="5"/>
  <c r="F725" i="5"/>
  <c r="F724" i="5"/>
  <c r="F723" i="5"/>
  <c r="F722" i="5"/>
  <c r="F721" i="5"/>
  <c r="E720" i="5"/>
  <c r="F720" i="5" s="1"/>
  <c r="E719" i="5"/>
  <c r="F719" i="5" s="1"/>
  <c r="E718" i="5"/>
  <c r="F718" i="5" s="1"/>
  <c r="E717" i="5"/>
  <c r="F717" i="5" s="1"/>
  <c r="E716" i="5"/>
  <c r="F716" i="5" s="1"/>
  <c r="E715" i="5"/>
  <c r="F715" i="5" s="1"/>
  <c r="F714" i="5"/>
  <c r="F713" i="5"/>
  <c r="E712" i="5"/>
  <c r="E711" i="5"/>
  <c r="F711" i="5" s="1"/>
  <c r="E710" i="5"/>
  <c r="F710" i="5" s="1"/>
  <c r="E709" i="5"/>
  <c r="F709" i="5" s="1"/>
  <c r="E708" i="5"/>
  <c r="F708" i="5" s="1"/>
  <c r="E707" i="5"/>
  <c r="F707" i="5" s="1"/>
  <c r="F706" i="5"/>
  <c r="F705" i="5"/>
  <c r="E704" i="5"/>
  <c r="F704" i="5" s="1"/>
  <c r="F703" i="5"/>
  <c r="F702" i="5"/>
  <c r="F701" i="5"/>
  <c r="F700" i="5"/>
  <c r="F699" i="5"/>
  <c r="F698" i="5"/>
  <c r="E697" i="5"/>
  <c r="F697" i="5" s="1"/>
  <c r="E696" i="5"/>
  <c r="F696" i="5" s="1"/>
  <c r="E695" i="5"/>
  <c r="F695" i="5" s="1"/>
  <c r="E694" i="5"/>
  <c r="F694" i="5" s="1"/>
  <c r="F693" i="5"/>
  <c r="E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E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E582" i="5"/>
  <c r="F582" i="5" s="1"/>
  <c r="E581" i="5"/>
  <c r="F581" i="5" s="1"/>
  <c r="F580" i="5"/>
  <c r="E579" i="5"/>
  <c r="F579" i="5" s="1"/>
  <c r="E578" i="5"/>
  <c r="E577" i="5"/>
  <c r="E576" i="5"/>
  <c r="F575" i="5"/>
  <c r="F574" i="5"/>
  <c r="F573" i="5"/>
  <c r="F572" i="5"/>
  <c r="F571" i="5"/>
  <c r="F570" i="5"/>
  <c r="F569" i="5"/>
  <c r="F568" i="5"/>
  <c r="E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E523" i="5"/>
  <c r="F522" i="5"/>
  <c r="F521" i="5"/>
  <c r="F520" i="5"/>
  <c r="F519" i="5"/>
  <c r="F518" i="5"/>
  <c r="F517" i="5"/>
  <c r="F516" i="5"/>
  <c r="F515" i="5"/>
  <c r="F514" i="5"/>
  <c r="F513" i="5"/>
  <c r="F512" i="5"/>
  <c r="F511" i="5"/>
  <c r="F510" i="5"/>
  <c r="F509" i="5"/>
  <c r="F508" i="5"/>
  <c r="F507" i="5"/>
  <c r="E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E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E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E385" i="5"/>
  <c r="F384" i="5"/>
  <c r="F383" i="5"/>
  <c r="F382" i="5"/>
  <c r="F381" i="5"/>
  <c r="F380" i="5"/>
  <c r="F379" i="5"/>
  <c r="F378" i="5"/>
  <c r="F377" i="5"/>
  <c r="F376" i="5"/>
  <c r="F375" i="5"/>
  <c r="F374" i="5"/>
  <c r="F373" i="5"/>
  <c r="F372" i="5"/>
  <c r="E371" i="5"/>
  <c r="F370" i="5"/>
  <c r="F369" i="5"/>
  <c r="F368" i="5"/>
  <c r="F367" i="5"/>
  <c r="F366" i="5"/>
  <c r="F365" i="5"/>
  <c r="F364" i="5"/>
  <c r="F363" i="5"/>
  <c r="F362" i="5"/>
  <c r="F361" i="5"/>
  <c r="F360" i="5"/>
  <c r="F359" i="5"/>
  <c r="F358" i="5"/>
  <c r="F357" i="5"/>
  <c r="F356" i="5"/>
  <c r="E355" i="5"/>
  <c r="F355" i="5" s="1"/>
  <c r="F354" i="5"/>
  <c r="F353" i="5"/>
  <c r="F352" i="5"/>
  <c r="F351" i="5"/>
  <c r="F350" i="5"/>
  <c r="E349" i="5"/>
  <c r="F348" i="5"/>
  <c r="F347" i="5"/>
  <c r="E346" i="5"/>
  <c r="F346" i="5" s="1"/>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E306" i="5"/>
  <c r="F306" i="5" s="1"/>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E257" i="5"/>
  <c r="F257" i="5" s="1"/>
  <c r="F256" i="5"/>
  <c r="F255" i="5"/>
  <c r="F254" i="5"/>
  <c r="F253" i="5"/>
  <c r="F252" i="5"/>
  <c r="F251" i="5"/>
  <c r="F250" i="5"/>
  <c r="F249" i="5"/>
  <c r="F248" i="5"/>
  <c r="F247" i="5"/>
  <c r="F246" i="5"/>
  <c r="F245" i="5"/>
  <c r="F244" i="5"/>
  <c r="F243" i="5"/>
  <c r="F242" i="5"/>
  <c r="F241" i="5"/>
  <c r="F240" i="5"/>
  <c r="F239" i="5"/>
  <c r="F238" i="5"/>
  <c r="F237" i="5"/>
  <c r="F236" i="5"/>
  <c r="F235" i="5"/>
  <c r="F234" i="5"/>
  <c r="E233" i="5"/>
  <c r="F233" i="5" s="1"/>
  <c r="F232" i="5"/>
  <c r="F231" i="5"/>
  <c r="F230" i="5"/>
  <c r="F229" i="5"/>
  <c r="F228" i="5"/>
  <c r="F227" i="5"/>
  <c r="F226" i="5"/>
  <c r="F225" i="5"/>
  <c r="F224" i="5"/>
  <c r="F223" i="5"/>
  <c r="F222" i="5"/>
  <c r="F221" i="5"/>
  <c r="F220" i="5"/>
  <c r="E219" i="5"/>
  <c r="F219" i="5" s="1"/>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E190" i="5"/>
  <c r="F190" i="5" s="1"/>
  <c r="F189" i="5"/>
  <c r="F188" i="5"/>
  <c r="F187" i="5"/>
  <c r="F186" i="5"/>
  <c r="F185" i="5"/>
  <c r="F184" i="5"/>
  <c r="F183" i="5"/>
  <c r="E182" i="5"/>
  <c r="F182" i="5" s="1"/>
  <c r="E181" i="5"/>
  <c r="F181" i="5" s="1"/>
  <c r="F180" i="5"/>
  <c r="F179" i="5"/>
  <c r="F178" i="5"/>
  <c r="F177" i="5"/>
  <c r="F176" i="5"/>
  <c r="F175" i="5"/>
  <c r="F174" i="5"/>
  <c r="F173" i="5"/>
  <c r="F172"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3" i="5"/>
  <c r="F142" i="5"/>
  <c r="F141" i="5"/>
  <c r="E140" i="5"/>
  <c r="F140" i="5" s="1"/>
  <c r="F139" i="5"/>
  <c r="F138" i="5"/>
  <c r="F137" i="5"/>
  <c r="F136" i="5"/>
  <c r="F135" i="5"/>
  <c r="F134" i="5"/>
  <c r="F133" i="5"/>
  <c r="F132" i="5"/>
  <c r="F130" i="5"/>
  <c r="F129"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E21" i="5"/>
  <c r="F21" i="5" s="1"/>
  <c r="D21" i="5"/>
  <c r="F20" i="5"/>
  <c r="F19" i="5"/>
  <c r="F18" i="5"/>
  <c r="E17" i="5"/>
  <c r="F17" i="5" s="1"/>
  <c r="F16" i="5"/>
  <c r="F15" i="5"/>
  <c r="F14" i="5"/>
  <c r="F13" i="5"/>
  <c r="F12" i="5"/>
  <c r="F11" i="5"/>
  <c r="F10" i="5"/>
  <c r="F9" i="5"/>
  <c r="F8" i="5"/>
  <c r="F7" i="5"/>
  <c r="F6" i="5"/>
  <c r="F5" i="5"/>
  <c r="F4" i="5"/>
  <c r="F3" i="5"/>
  <c r="F2" i="5"/>
  <c r="K1" i="5"/>
  <c r="I1" i="5"/>
  <c r="I1" i="4"/>
  <c r="G1" i="4"/>
  <c r="D11" i="11" l="1"/>
  <c r="F34" i="11"/>
  <c r="E39" i="11"/>
  <c r="F39" i="11" s="1"/>
  <c r="B10" i="11"/>
  <c r="B11" i="11" s="1"/>
  <c r="F11" i="11" l="1"/>
</calcChain>
</file>

<file path=xl/sharedStrings.xml><?xml version="1.0" encoding="utf-8"?>
<sst xmlns="http://schemas.openxmlformats.org/spreadsheetml/2006/main" count="3236" uniqueCount="849">
  <si>
    <t>Category</t>
  </si>
  <si>
    <t>Truck</t>
  </si>
  <si>
    <t>Date</t>
  </si>
  <si>
    <t>Item</t>
  </si>
  <si>
    <t>Amount (USD)</t>
  </si>
  <si>
    <t>Money Transfers</t>
  </si>
  <si>
    <t>Renault</t>
  </si>
  <si>
    <t>EXP</t>
  </si>
  <si>
    <t>Truck Purchase</t>
  </si>
  <si>
    <t>Administrative Costs</t>
  </si>
  <si>
    <t>Truck Paperwork Shipping Fees</t>
  </si>
  <si>
    <t>Insurance</t>
  </si>
  <si>
    <t>Fuel</t>
  </si>
  <si>
    <t>Tires</t>
  </si>
  <si>
    <t>Regulatory Fees</t>
  </si>
  <si>
    <t>Repairs</t>
  </si>
  <si>
    <t>Maintenance Supplies</t>
  </si>
  <si>
    <t>Toll Fees</t>
  </si>
  <si>
    <t>frais de route</t>
  </si>
  <si>
    <t>Western Union</t>
  </si>
  <si>
    <t>Tools and Equipment</t>
  </si>
  <si>
    <t>Container Related Transactions</t>
  </si>
  <si>
    <t>REV</t>
  </si>
  <si>
    <t>Contractual Conditions Expenses</t>
  </si>
  <si>
    <t>Vehicle Equipment</t>
  </si>
  <si>
    <t>Safety Equipment</t>
  </si>
  <si>
    <t>Load Completion Payments</t>
  </si>
  <si>
    <t>Repair Services</t>
  </si>
  <si>
    <t>Advance Payments Received</t>
  </si>
  <si>
    <t>Repair Parts</t>
  </si>
  <si>
    <t>Suspension Parts</t>
  </si>
  <si>
    <t>Salary Payments</t>
  </si>
  <si>
    <t>Condition</t>
  </si>
  <si>
    <t>Gazoil</t>
  </si>
  <si>
    <t>Frais de route</t>
  </si>
  <si>
    <t>Bonuses</t>
  </si>
  <si>
    <t>Prime Yaya</t>
  </si>
  <si>
    <t>gazoil</t>
  </si>
  <si>
    <t>Transportation Services Revenue</t>
  </si>
  <si>
    <t>Maintenance Services</t>
  </si>
  <si>
    <t>Entretien</t>
  </si>
  <si>
    <t>Travel Allowances</t>
  </si>
  <si>
    <t>Discount on Supplies</t>
  </si>
  <si>
    <t>Debt Repayments</t>
  </si>
  <si>
    <t>Prime</t>
  </si>
  <si>
    <t>Issiaka Diallo debt forgiveness</t>
  </si>
  <si>
    <t>Miscellaneous</t>
  </si>
  <si>
    <t>Actros 1</t>
  </si>
  <si>
    <t>Sent to Papa</t>
  </si>
  <si>
    <t>Equipment Purchases</t>
  </si>
  <si>
    <t>Actros 1 Shipping Fees</t>
  </si>
  <si>
    <t>Diallo remaining debt</t>
  </si>
  <si>
    <t>Equipment Sales</t>
  </si>
  <si>
    <t>Unused truck part sold</t>
  </si>
  <si>
    <t>Sent to Yaya via Atchima</t>
  </si>
  <si>
    <t>Travel Expenses</t>
  </si>
  <si>
    <t>Sent to Yaya via XE/Ria in Guinea</t>
  </si>
  <si>
    <t>Customs Fees</t>
  </si>
  <si>
    <t>Port</t>
  </si>
  <si>
    <t>Circuit</t>
  </si>
  <si>
    <t>AE</t>
  </si>
  <si>
    <t>Expert</t>
  </si>
  <si>
    <t>ONT</t>
  </si>
  <si>
    <t>HAD</t>
  </si>
  <si>
    <t>Western Union to Abdoulaye Bamba for Yaya</t>
  </si>
  <si>
    <t>Sent to Yaya via MoneyGram</t>
  </si>
  <si>
    <t>2 x 385 rims</t>
  </si>
  <si>
    <t>16 x 315 rims and installation</t>
  </si>
  <si>
    <t>Actros 2</t>
  </si>
  <si>
    <t>Sent to Yaya through Maman</t>
  </si>
  <si>
    <t>Transportation Commissions</t>
  </si>
  <si>
    <t>Police escort</t>
  </si>
  <si>
    <t>Sent to Yaya via XE/Ria in Mali</t>
  </si>
  <si>
    <t>Total</t>
  </si>
  <si>
    <t>Visite technique</t>
  </si>
  <si>
    <t>Truck Modifications</t>
  </si>
  <si>
    <t>Axle and Tire Maintenance</t>
  </si>
  <si>
    <t>Sent to Papa via Atchima</t>
  </si>
  <si>
    <t>Prime chauffeur</t>
  </si>
  <si>
    <t>Personnel Transportation Costs</t>
  </si>
  <si>
    <t>Suspension Repairs</t>
  </si>
  <si>
    <t>Assurance 1 an</t>
  </si>
  <si>
    <t>Goods Purchases</t>
  </si>
  <si>
    <t>Sales Revenue</t>
  </si>
  <si>
    <t>DEF deletion</t>
  </si>
  <si>
    <t>Gazoil Bamako-Segou-Sikasso 300L</t>
  </si>
  <si>
    <t>GPS Subscription fee</t>
  </si>
  <si>
    <t>Triangle</t>
  </si>
  <si>
    <t>Sent to Yaya</t>
  </si>
  <si>
    <t>Transport Ciment avance</t>
  </si>
  <si>
    <t>Gazoil Dakar 400L</t>
  </si>
  <si>
    <t>Gazoil Mali 400L</t>
  </si>
  <si>
    <t>Tourteau compaction</t>
  </si>
  <si>
    <t>Yaya Sikasso-Bamako round trip commuting fees</t>
  </si>
  <si>
    <t>Transport tourteau</t>
  </si>
  <si>
    <t>Air filter</t>
  </si>
  <si>
    <t>Oil cartridge</t>
  </si>
  <si>
    <t>Labor</t>
  </si>
  <si>
    <t>Driver ration</t>
  </si>
  <si>
    <t>Road expenses</t>
  </si>
  <si>
    <t>Driver bonus</t>
  </si>
  <si>
    <t>Transmission box disc</t>
  </si>
  <si>
    <t>Cement transport advance (Dakar-Bamako)</t>
  </si>
  <si>
    <t>Used 315 tire</t>
  </si>
  <si>
    <t>3 x 315 tires</t>
  </si>
  <si>
    <t>1 x 385 tire</t>
  </si>
  <si>
    <t>Mechanic labor</t>
  </si>
  <si>
    <t>Technical Inspection</t>
  </si>
  <si>
    <t>Diesel</t>
  </si>
  <si>
    <t>Description</t>
  </si>
  <si>
    <t>USD Amount</t>
  </si>
  <si>
    <t>Transaction type</t>
  </si>
  <si>
    <t>TOTAL REVENUES</t>
  </si>
  <si>
    <t>TOTAL EXPENSES</t>
  </si>
  <si>
    <t>Mali Apartment work - Cement</t>
  </si>
  <si>
    <t>Rebtel International Phone charges</t>
  </si>
  <si>
    <t>Mali Apartment Work - Tile Install (Kitchen)</t>
  </si>
  <si>
    <t>Aluminum fabricator - Issa Maiga</t>
  </si>
  <si>
    <t>Mali Apartment work - Kitchen Wall Crepisage</t>
  </si>
  <si>
    <t>Toyota Prado - 4 x tires</t>
  </si>
  <si>
    <t>Toyota Prado - 4 x rims and spare tire</t>
  </si>
  <si>
    <t>XOF Amount</t>
  </si>
  <si>
    <t>iCloud Storage</t>
  </si>
  <si>
    <t>Amazon web services</t>
  </si>
  <si>
    <t>Diesel for return trip</t>
  </si>
  <si>
    <t>-327,500CFA</t>
  </si>
  <si>
    <t>-75,000CFA</t>
  </si>
  <si>
    <t>-50,000CFA</t>
  </si>
  <si>
    <t>2 x Shell oil bottles</t>
  </si>
  <si>
    <t>-110,000CFA</t>
  </si>
  <si>
    <t>3 x oil cartridges</t>
  </si>
  <si>
    <t>-30,000CFA</t>
  </si>
  <si>
    <t>Discount on oil bottle and cartridge</t>
  </si>
  <si>
    <t>10,000CFA</t>
  </si>
  <si>
    <t>Travel bonus</t>
  </si>
  <si>
    <t>-15,000CFA</t>
  </si>
  <si>
    <t>Issiaka Diallo debt payment</t>
  </si>
  <si>
    <t>Remaining salary for Yaya</t>
  </si>
  <si>
    <t>Rebtel International Call Credits</t>
  </si>
  <si>
    <t>RAM Truck Loan Interest payment</t>
  </si>
  <si>
    <t>RAM Truck Insurance - ERIE INS GROUP</t>
  </si>
  <si>
    <t>Google Domains workspace</t>
  </si>
  <si>
    <t>Blue Light Blocking Glasses for Women or Men - Ease Computer and Digital Eye Strain, Dry Eyes, Headaches Blurry Vision Instantly Blocks Glare from Computers Phone Screens w/Case</t>
  </si>
  <si>
    <t>RAM Truck State Inspection</t>
  </si>
  <si>
    <t>DISCOVER Interest payment</t>
  </si>
  <si>
    <t>Apple Headpphones</t>
  </si>
  <si>
    <t>RAM Truck Diesel</t>
  </si>
  <si>
    <t>Advance for 40ft container</t>
  </si>
  <si>
    <t>600,000CFA</t>
  </si>
  <si>
    <t>Diesel in Dakar</t>
  </si>
  <si>
    <t>-458,500CFA</t>
  </si>
  <si>
    <t>2 x belts</t>
  </si>
  <si>
    <t>-40,000CFA</t>
  </si>
  <si>
    <t>Isley farm supply</t>
  </si>
  <si>
    <t>NC secretary of fillings</t>
  </si>
  <si>
    <t>Remaining amount</t>
  </si>
  <si>
    <t>800,000CFA</t>
  </si>
  <si>
    <t>250L Diesel Mali</t>
  </si>
  <si>
    <t>-163,750CFA</t>
  </si>
  <si>
    <t>250L Diesel Senegal</t>
  </si>
  <si>
    <t>-188,750CFA</t>
  </si>
  <si>
    <t>Driver Bonus</t>
  </si>
  <si>
    <t>-25,000CFA</t>
  </si>
  <si>
    <t>Issiaka Diallo reimbursement</t>
  </si>
  <si>
    <t>-80,000CFA</t>
  </si>
  <si>
    <t>2,500CFA</t>
  </si>
  <si>
    <t>Dumpster Trailer Loan Interest payment</t>
  </si>
  <si>
    <t>Internet</t>
  </si>
  <si>
    <t>New belt + bearing</t>
  </si>
  <si>
    <t>-32,500CFA</t>
  </si>
  <si>
    <t>Belt discount</t>
  </si>
  <si>
    <t>8,500CFA</t>
  </si>
  <si>
    <t>700L Diesel Dakar</t>
  </si>
  <si>
    <t>-528,500CFA</t>
  </si>
  <si>
    <t>Container advance</t>
  </si>
  <si>
    <t>icloud Storage</t>
  </si>
  <si>
    <t>850,000CFA</t>
  </si>
  <si>
    <t>Diesel for return trip Dakar</t>
  </si>
  <si>
    <t>-377,500CFA</t>
  </si>
  <si>
    <t>-20,000CFA</t>
  </si>
  <si>
    <t>Yaya January salary</t>
  </si>
  <si>
    <t>-100,000CFA</t>
  </si>
  <si>
    <t>Macbook laptop purchase</t>
  </si>
  <si>
    <t>Jetbrains All Software Products Pack</t>
  </si>
  <si>
    <t>OPENAI CHATGPT SUBSCRIPTION</t>
  </si>
  <si>
    <t>Container Advance</t>
  </si>
  <si>
    <t>650,000CFA</t>
  </si>
  <si>
    <t>Crawlspace Brothers</t>
  </si>
  <si>
    <t>2x Tires</t>
  </si>
  <si>
    <t>-140,000CFA</t>
  </si>
  <si>
    <t>Spring support</t>
  </si>
  <si>
    <t>-95,000CFA</t>
  </si>
  <si>
    <t>2x Diesel cartridges</t>
  </si>
  <si>
    <t>20L oil bottle</t>
  </si>
  <si>
    <t>Solid Waste mngmt (Landfill)</t>
  </si>
  <si>
    <t>Yaya February salary</t>
  </si>
  <si>
    <t>Property upkeep</t>
  </si>
  <si>
    <t>Electrical work</t>
  </si>
  <si>
    <t>Baradji advance for 1st trip to Guinea</t>
  </si>
  <si>
    <t>500,000CFA</t>
  </si>
  <si>
    <t>Guinea return diesel</t>
  </si>
  <si>
    <t>-546,000CFA</t>
  </si>
  <si>
    <t>Return road expenses</t>
  </si>
  <si>
    <t>Trench install</t>
  </si>
  <si>
    <t>Barn cleaning</t>
  </si>
  <si>
    <t>Waste disposal</t>
  </si>
  <si>
    <t>Baradji advance for 2nd trip to Guinea</t>
  </si>
  <si>
    <t>1,000,000CFA</t>
  </si>
  <si>
    <t>Round trip diesel</t>
  </si>
  <si>
    <t>-760,000CFA</t>
  </si>
  <si>
    <t>Round trip road expenses</t>
  </si>
  <si>
    <t>-150,000CFA</t>
  </si>
  <si>
    <t>Annual Toll Pass 2023 - Renault Truck</t>
  </si>
  <si>
    <t>-290,000CFA</t>
  </si>
  <si>
    <t>Baradji remaining advance</t>
  </si>
  <si>
    <t>400,000CFA</t>
  </si>
  <si>
    <t>Actros Pre-Purchase Truck Review Fee</t>
  </si>
  <si>
    <t>-698,629CFA</t>
  </si>
  <si>
    <t>Campbell Accounting Tax preparation and filing fees</t>
  </si>
  <si>
    <t>Gate replacement</t>
  </si>
  <si>
    <t>Remaining amount for Baradji's 2nd trip</t>
  </si>
  <si>
    <t>725,000CFA</t>
  </si>
  <si>
    <t>Dakar outbound diesel</t>
  </si>
  <si>
    <t>-375,000CFA</t>
  </si>
  <si>
    <t>Dakar outbound road expenses</t>
  </si>
  <si>
    <t>Transport card</t>
  </si>
  <si>
    <t>Yaya March salary</t>
  </si>
  <si>
    <t>Southern states</t>
  </si>
  <si>
    <t>Business reinstatement fee</t>
  </si>
  <si>
    <t>Envelopes</t>
  </si>
  <si>
    <t>DOMESTIC INCOMING WIRE FEE</t>
  </si>
  <si>
    <t>BHG loan doc fee</t>
  </si>
  <si>
    <t>BHG loan - optional limited personal guaranty</t>
  </si>
  <si>
    <t>BHG loan - reimbursable service fee</t>
  </si>
  <si>
    <t>BHG loan - wire fee</t>
  </si>
  <si>
    <t>BHG loan - DOMESTIC INCOMING WIRE FEE</t>
  </si>
  <si>
    <t>DOMESTIC WIRE FEE</t>
  </si>
  <si>
    <t>Purchase Mercedes Actros 2548 Truck</t>
  </si>
  <si>
    <t>-23,993,250CFA</t>
  </si>
  <si>
    <t>Truck Purchase DOMESTIC WIRE FEE</t>
  </si>
  <si>
    <t>Advance payment for Actros truck trailer build</t>
  </si>
  <si>
    <t>-10,000,000CFA</t>
  </si>
  <si>
    <t>Home Depot Outdoor Equipments Fuel and ZEP spray bottle</t>
  </si>
  <si>
    <t>Piedmond Feeds</t>
  </si>
  <si>
    <t>Pergola</t>
  </si>
  <si>
    <t>Seagate Portable 2TB External Hard Drive HDD — USB 3.0 for PC, Mac, PlayStation, &amp; Xbox -1-Year Rescue Service (STGX2000400)</t>
  </si>
  <si>
    <t>Wise Money transfer fee</t>
  </si>
  <si>
    <t>Wise money transfer fee</t>
  </si>
  <si>
    <t>Garden equipment</t>
  </si>
  <si>
    <t>FSG Durham</t>
  </si>
  <si>
    <t>Business dinner</t>
  </si>
  <si>
    <t>Empty container taken to Dakar</t>
  </si>
  <si>
    <t>75,000CFA</t>
  </si>
  <si>
    <t>40,000CFA</t>
  </si>
  <si>
    <t>Advance for 40 FT container</t>
  </si>
  <si>
    <t>Grass trimmers replacement head and lines</t>
  </si>
  <si>
    <t>Pergola camera and electrical components</t>
  </si>
  <si>
    <t>Truck inspection</t>
  </si>
  <si>
    <t>SIMPSON Pressure Washer and accessories</t>
  </si>
  <si>
    <t>RAM Truck registration</t>
  </si>
  <si>
    <t>INTUIT *QBooks Onlin CL.INTUIT.COM CA 05/17</t>
  </si>
  <si>
    <t>-2,341,092CFA</t>
  </si>
  <si>
    <t>Yaya April salary</t>
  </si>
  <si>
    <t>RYOBI Impact Driver and Screwdriver set</t>
  </si>
  <si>
    <t>BHG Financial - Business Loan Interest payment</t>
  </si>
  <si>
    <t>275 Gal Caged Water Tank</t>
  </si>
  <si>
    <t>275-330 Gallon IBC Tote Tank Adapter, IBC Tote Fittings, 2" fine Thread + Garden Hose Valve Faucet,1/2" × 3/4" GHT Garden Hose Connection to IBC Tote</t>
  </si>
  <si>
    <t>Cat8 Ethernet Cable, Outdoor&amp;Indoor, 3FT Heavy Duty Direct Burial High Speed 26AWG Cat8 LAN Network Cable 40Gbps, 2000Mhz with Gold Plated RJ45 Connector, Weatherproof for Router/Gaming/Xbox/IP</t>
  </si>
  <si>
    <t>Remaining payment for truck trailer purchase</t>
  </si>
  <si>
    <t>-4,000,000CFA</t>
  </si>
  <si>
    <t>JOEJET Garden Hose Filter, Sediment Filter Attachment for Pressure Washer Inlet Water, Inline Water Filter for Garden Hose with 40 Mesh and 100 Mesh Screen, 2 Pack O-Ring</t>
  </si>
  <si>
    <t>Return diesel</t>
  </si>
  <si>
    <t>2 x Oil change and 3 x free oil cartridges</t>
  </si>
  <si>
    <t>-120,000CFA</t>
  </si>
  <si>
    <t>Yaya's transport to Guinea and food</t>
  </si>
  <si>
    <t>2 x Sets of brake pads</t>
  </si>
  <si>
    <t>Diesel for new truck</t>
  </si>
  <si>
    <t>-304,168CFA</t>
  </si>
  <si>
    <t>-700,000CFA</t>
  </si>
  <si>
    <t>Border</t>
  </si>
  <si>
    <t>-200,000CFA</t>
  </si>
  <si>
    <t>Duty</t>
  </si>
  <si>
    <t>-974,000CFA</t>
  </si>
  <si>
    <t>-112,500CFA</t>
  </si>
  <si>
    <t>Electrician's travel</t>
  </si>
  <si>
    <t>-28,615CFA</t>
  </si>
  <si>
    <t>-70,000CFA</t>
  </si>
  <si>
    <t>GS Replacement</t>
  </si>
  <si>
    <t>Vanguard Black Retractable Tonneau Cover Compatible with 22-23 Toyota Tundra 5.6 ft Bed</t>
  </si>
  <si>
    <t>Crane sale</t>
  </si>
  <si>
    <t>1,500,000CFA</t>
  </si>
  <si>
    <t>Annual Toll Pass 2023 - Actros 1 Truck</t>
  </si>
  <si>
    <t>-289,800CFA</t>
  </si>
  <si>
    <t>10-day insurance</t>
  </si>
  <si>
    <t>60L Diesel</t>
  </si>
  <si>
    <t>-37,500CFA</t>
  </si>
  <si>
    <t>16 tires 315 and 4 tires 385</t>
  </si>
  <si>
    <t>-2,580,000CFA</t>
  </si>
  <si>
    <t>10L AdBlue can</t>
  </si>
  <si>
    <t>Wheel wrench and hammer</t>
  </si>
  <si>
    <t>50-ton jack</t>
  </si>
  <si>
    <t>2 x 40 L Shell oil and actros cartridges set (oil change)</t>
  </si>
  <si>
    <t>-590,000CFA</t>
  </si>
  <si>
    <t>QALLY Men Rectangle Blue Light Blocking Glasses Computer Gaming Anti Eyestrain Glasses Metal Frame UV400 Clear Lens</t>
  </si>
  <si>
    <t>Repair of Yaya Actros' window, lock, bumper and labor</t>
  </si>
  <si>
    <t>700L Diesel</t>
  </si>
  <si>
    <t>2 x Diesel cartridges</t>
  </si>
  <si>
    <t>Outdoor storage box</t>
  </si>
  <si>
    <t>500L Diesel</t>
  </si>
  <si>
    <t>-360,000CFA</t>
  </si>
  <si>
    <t>Sold scrap metal from truck</t>
  </si>
  <si>
    <t>3,500CFA</t>
  </si>
  <si>
    <t>Yaya May salary</t>
  </si>
  <si>
    <t>Lassi May salary</t>
  </si>
  <si>
    <t>Purchase of Mercedes Actros 2644 Truck</t>
  </si>
  <si>
    <t>-22,000,000CFA</t>
  </si>
  <si>
    <t>13.89 Liters of Diesel</t>
  </si>
  <si>
    <t>-10,000CFA</t>
  </si>
  <si>
    <t>40 Liters of Diesel</t>
  </si>
  <si>
    <t>-28,800CFA</t>
  </si>
  <si>
    <t>-5,000CFA</t>
  </si>
  <si>
    <t>Security lock</t>
  </si>
  <si>
    <t>DEWENWILS Outdoor Extension Cord Cover, 3 Pack Weatherproof Connection Box with PP Material, Waterproof Electrical Cord Protector for Outdoor/Decorative Light, Extension Cord, Pool Pump (Black)</t>
  </si>
  <si>
    <t>Passport services</t>
  </si>
  <si>
    <t>Internet + Internet Upgrade Equipment Fees</t>
  </si>
  <si>
    <t>Phone Bill</t>
  </si>
  <si>
    <t>Annual Toll Pass 2023 - Actros 2 Truck</t>
  </si>
  <si>
    <t>Yaya June salary</t>
  </si>
  <si>
    <t>Lassi June salary</t>
  </si>
  <si>
    <t>Tarpaulin</t>
  </si>
  <si>
    <t>-325,000CFA</t>
  </si>
  <si>
    <t>GPS replacement and package</t>
  </si>
  <si>
    <t>GPS installation and package</t>
  </si>
  <si>
    <t>-115,250CFA</t>
  </si>
  <si>
    <t>Diesel in Bamako-Sikasso</t>
  </si>
  <si>
    <t>-105,000CFA</t>
  </si>
  <si>
    <t>False chassis</t>
  </si>
  <si>
    <t>-350,000CFA</t>
  </si>
  <si>
    <t>False chassis plate for dirtiness</t>
  </si>
  <si>
    <t>12 x Bolts + labor</t>
  </si>
  <si>
    <t>Battery security</t>
  </si>
  <si>
    <t>Aligner for parallelism (10,000 per axle) for trailer</t>
  </si>
  <si>
    <t>Protection bar in front of truck</t>
  </si>
  <si>
    <t>Paint for tractor and trailer rims</t>
  </si>
  <si>
    <t>-90,000CFA</t>
  </si>
  <si>
    <t>Trailer wire</t>
  </si>
  <si>
    <t>50kg Fire extinguisher</t>
  </si>
  <si>
    <t>Hose for tightening tires</t>
  </si>
  <si>
    <t>Headlight bulbs</t>
  </si>
  <si>
    <t>-10,300CFA</t>
  </si>
  <si>
    <t>Pair of trailer wires</t>
  </si>
  <si>
    <t>40ft Container advance (for Kenieba)</t>
  </si>
  <si>
    <t>550,000CFA</t>
  </si>
  <si>
    <t>-302,000CFA</t>
  </si>
  <si>
    <t>4 x flanges and 2 x central bolt N24</t>
  </si>
  <si>
    <t>3 x Spring blades</t>
  </si>
  <si>
    <t>Labor for spring blade installation</t>
  </si>
  <si>
    <t>100m rope roll</t>
  </si>
  <si>
    <t>Iron for 2 drum receptacles</t>
  </si>
  <si>
    <t>Wilmington Budget Car rental</t>
  </si>
  <si>
    <t>Wilmington Airbnb</t>
  </si>
  <si>
    <t>Truck flatbed trailer purchase</t>
  </si>
  <si>
    <t>-6,500,000CFA</t>
  </si>
  <si>
    <t>LiftMaster 371LM Security+ 1-Button Garage Door Opener and Gate Operator Remote Control - Pack of 1</t>
  </si>
  <si>
    <t>Remaining amount for Kenieba container</t>
  </si>
  <si>
    <t>-175,000CFA</t>
  </si>
  <si>
    <t>Technical Inspection Bodywork</t>
  </si>
  <si>
    <t>False chassis (advance)</t>
  </si>
  <si>
    <t>-250,000CFA</t>
  </si>
  <si>
    <t>Wilington food</t>
  </si>
  <si>
    <t>Advance for 45ft container</t>
  </si>
  <si>
    <t>Yaya transport</t>
  </si>
  <si>
    <t>-28,000CFA</t>
  </si>
  <si>
    <t>Company Phone VZWRL</t>
  </si>
  <si>
    <t>Advance for Ferekessebougou sugar load</t>
  </si>
  <si>
    <t>-420,000CFA</t>
  </si>
  <si>
    <t>Complete airbag suspension</t>
  </si>
  <si>
    <t>-60,000CFA</t>
  </si>
  <si>
    <t>20 axle caps</t>
  </si>
  <si>
    <t>Brake pads</t>
  </si>
  <si>
    <t>Airbag skin</t>
  </si>
  <si>
    <t>Lassi July salary</t>
  </si>
  <si>
    <t>Remaining false chassis</t>
  </si>
  <si>
    <t>18 Rims (advance)</t>
  </si>
  <si>
    <t>-546,500CFA</t>
  </si>
  <si>
    <t>Liquid sugar transport</t>
  </si>
  <si>
    <t>1,050,000CFA</t>
  </si>
  <si>
    <t>2 x Blue Light Blocking Glasses for Women or Men - Ease Computer and Digital Eye Strain, Dry Eyes, Headaches Blurry Vision Instantly Blocks Glare from Computers Phone Screens w/Case</t>
  </si>
  <si>
    <t>401k loan interest payment</t>
  </si>
  <si>
    <t>US-Mali Air Senegal Airfare</t>
  </si>
  <si>
    <t>Ear Cushion and Silicone case for headphones</t>
  </si>
  <si>
    <t>INTUIT *QBooks Onlin CL.INTUIT.COM CA 08/16</t>
  </si>
  <si>
    <t>40ft Container advance</t>
  </si>
  <si>
    <t>750,000CFA</t>
  </si>
  <si>
    <t>Diesel Dakar</t>
  </si>
  <si>
    <t>Receipt book</t>
  </si>
  <si>
    <t>Differential case</t>
  </si>
  <si>
    <t>Differential case labor</t>
  </si>
  <si>
    <t>AdBlue</t>
  </si>
  <si>
    <t>-24,000CFA</t>
  </si>
  <si>
    <t>Yaya July salary</t>
  </si>
  <si>
    <t>18 Rims (remaining)</t>
  </si>
  <si>
    <t>-83,500CFA</t>
  </si>
  <si>
    <t>Liquid sugar transport Bamako-Banfora (Burkina) (advance)</t>
  </si>
  <si>
    <t>Dog Guard</t>
  </si>
  <si>
    <t>Diesel Bamako</t>
  </si>
  <si>
    <t>Oil and cartridges for Oil change</t>
  </si>
  <si>
    <t>Replacement of plastic balance curran and expenses</t>
  </si>
  <si>
    <t>Business Bank Account MONTHLY SERVICE FEE</t>
  </si>
  <si>
    <t>Liquid sugar unloading mill</t>
  </si>
  <si>
    <t>Liquid sugar transport (remaining)</t>
  </si>
  <si>
    <t>Google Domains Renewal</t>
  </si>
  <si>
    <t>AdBlue (10 Litres)</t>
  </si>
  <si>
    <t>18 tires (advance)</t>
  </si>
  <si>
    <t>-734,000CFA</t>
  </si>
  <si>
    <t>Potato transport (Sikasso-Bamako)</t>
  </si>
  <si>
    <t>250,000CFA</t>
  </si>
  <si>
    <t>Potato transport (Bamako-Dakar)</t>
  </si>
  <si>
    <t>1100 L Diesel (Sikasso-Dakar)</t>
  </si>
  <si>
    <t>-770,000CFA</t>
  </si>
  <si>
    <t>Various goods</t>
  </si>
  <si>
    <t>150,000CFA</t>
  </si>
  <si>
    <t>50L Diesel</t>
  </si>
  <si>
    <t>-35,000CFA</t>
  </si>
  <si>
    <t>Lassi August salary</t>
  </si>
  <si>
    <t>Tow truck dump</t>
  </si>
  <si>
    <t>-55,000CFA</t>
  </si>
  <si>
    <t>Bearing</t>
  </si>
  <si>
    <t>Rim and jack for trailer detachment (repair)</t>
  </si>
  <si>
    <t>Labor for repair</t>
  </si>
  <si>
    <t>Diesel (Dakar-Bamako)</t>
  </si>
  <si>
    <t>-604,000CFA</t>
  </si>
  <si>
    <t>40ft Container transport</t>
  </si>
  <si>
    <t>700L Diesel (Dakar-Bamako)</t>
  </si>
  <si>
    <t>Sheep flock sale</t>
  </si>
  <si>
    <t>INTUIT *QBooks Onlin CL.INTUIT.COM CA 09/16</t>
  </si>
  <si>
    <t>New axle</t>
  </si>
  <si>
    <t>-750,000CFA</t>
  </si>
  <si>
    <t>15L axle oil</t>
  </si>
  <si>
    <t>-37,000CFA</t>
  </si>
  <si>
    <t>Cement transport remaining</t>
  </si>
  <si>
    <t>Diesel (Bamako-Segou-Sikasso)</t>
  </si>
  <si>
    <t>-225,000CFA</t>
  </si>
  <si>
    <t>Road expenses (Bamako-Segou-Sikasso)</t>
  </si>
  <si>
    <t>Sand purchase (Segou-Sikasso)</t>
  </si>
  <si>
    <t>2 x 150 Amp batteries</t>
  </si>
  <si>
    <t>V-strut (axle support)</t>
  </si>
  <si>
    <t>2 x airbag skins</t>
  </si>
  <si>
    <t>3 x head gaskets</t>
  </si>
  <si>
    <t>-27,000CFA</t>
  </si>
  <si>
    <t>Spring</t>
  </si>
  <si>
    <t>-45,000CFA</t>
  </si>
  <si>
    <t>4 x Bribes for spring</t>
  </si>
  <si>
    <t>Central bolt</t>
  </si>
  <si>
    <t>-4,000CFA</t>
  </si>
  <si>
    <t>Spring installation labor</t>
  </si>
  <si>
    <t>Head gaskets installation</t>
  </si>
  <si>
    <t>-17,500CFA</t>
  </si>
  <si>
    <t>Sand sale (Segou-Sikasso)</t>
  </si>
  <si>
    <t>300,000CFA</t>
  </si>
  <si>
    <t>Container (remaining)</t>
  </si>
  <si>
    <t>700,000CFA</t>
  </si>
  <si>
    <t>500L Diesel (Bamako-Dakar)</t>
  </si>
  <si>
    <t>Diesel cartridge</t>
  </si>
  <si>
    <t>-42,000CFA</t>
  </si>
  <si>
    <t>Labor for axle and discs repair, brake pads, etc</t>
  </si>
  <si>
    <t>Debt repayment for differential case</t>
  </si>
  <si>
    <t>Potato transport (Sikasso-Dakar)</t>
  </si>
  <si>
    <t>1,100,000CFA</t>
  </si>
  <si>
    <t>-825,000CFA</t>
  </si>
  <si>
    <t>Road expenses (Sikasso-Dakar)</t>
  </si>
  <si>
    <t>Tank transport</t>
  </si>
  <si>
    <t>100,000CFA</t>
  </si>
  <si>
    <t>Lassi September salary</t>
  </si>
  <si>
    <t>American RDU-DC Airfare</t>
  </si>
  <si>
    <t>Airbnb</t>
  </si>
  <si>
    <t>STAR GAZING FARM</t>
  </si>
  <si>
    <t>DONATION</t>
  </si>
  <si>
    <t>Hertz car rential DC</t>
  </si>
  <si>
    <t>Container transport advance</t>
  </si>
  <si>
    <t>Diesel (700L) - Dakar</t>
  </si>
  <si>
    <t>Under head gasket shirt</t>
  </si>
  <si>
    <t>Radiator washing/cleaning</t>
  </si>
  <si>
    <t>1 used 315 tire in Kayes</t>
  </si>
  <si>
    <t>18 tires (2nd advance)</t>
  </si>
  <si>
    <t>-416,000CFA</t>
  </si>
  <si>
    <t>Yaya August salary</t>
  </si>
  <si>
    <t>Yaya September salary</t>
  </si>
  <si>
    <t>300L Diesel (Bamako-Segou-Sikasso)</t>
  </si>
  <si>
    <t>Action Well &amp; Pump</t>
  </si>
  <si>
    <t>Potato transport</t>
  </si>
  <si>
    <t>Diesel (1100 L)</t>
  </si>
  <si>
    <t>Airbag replacement</t>
  </si>
  <si>
    <t>OPENAI CREDIT PURCHASE</t>
  </si>
  <si>
    <t>1 used 315 tire</t>
  </si>
  <si>
    <t>INTUIT *QBooks Onlin CL.INTUIT.COM CA 10/16</t>
  </si>
  <si>
    <t>Cement transport</t>
  </si>
  <si>
    <t>1,750,000CFA</t>
  </si>
  <si>
    <t>Diesel (800 L) - Dakar</t>
  </si>
  <si>
    <t>Container transport remaining</t>
  </si>
  <si>
    <t>Diesel (500L) Bamako</t>
  </si>
  <si>
    <t>18 tire remaining</t>
  </si>
  <si>
    <t>-950,000CFA</t>
  </si>
  <si>
    <t>18 rim remaining</t>
  </si>
  <si>
    <t>Diesel (300L)</t>
  </si>
  <si>
    <t>40ft Container advance (advance)</t>
  </si>
  <si>
    <t>2 x tires (315 and 385)</t>
  </si>
  <si>
    <t>-135,000CFA</t>
  </si>
  <si>
    <t>2 x Chinese batteries</t>
  </si>
  <si>
    <t>Delta Airfare RDU-NY Airfare</t>
  </si>
  <si>
    <t>2 x 385 tires</t>
  </si>
  <si>
    <t>Diesel 1100L</t>
  </si>
  <si>
    <t>Lassi October salary</t>
  </si>
  <si>
    <t>Touchstone Electric</t>
  </si>
  <si>
    <t>2 x 20L Shell cans</t>
  </si>
  <si>
    <t>-130,000CFA</t>
  </si>
  <si>
    <t>3 x Oil cartridges</t>
  </si>
  <si>
    <t>-22,500CFA</t>
  </si>
  <si>
    <t>Wheel key</t>
  </si>
  <si>
    <t>1 year insurance</t>
  </si>
  <si>
    <t>Truck bed inspection</t>
  </si>
  <si>
    <t>-32,000CFA</t>
  </si>
  <si>
    <t>18 tires mounted on rims</t>
  </si>
  <si>
    <t>Transport of 18 tires</t>
  </si>
  <si>
    <t>Brake device</t>
  </si>
  <si>
    <t>Airbag labor</t>
  </si>
  <si>
    <t>Hose for deflating tires</t>
  </si>
  <si>
    <t>Fire extinguisher</t>
  </si>
  <si>
    <t>2 x 20L Shell oil drums</t>
  </si>
  <si>
    <t>Diesel and oil cartridge</t>
  </si>
  <si>
    <r>
      <t xml:space="preserve">4 x </t>
    </r>
    <r>
      <rPr>
        <u/>
        <sz val="10"/>
        <color rgb="FF1155CC"/>
        <rFont val="Verdana"/>
      </rPr>
      <t>USB C Cable</t>
    </r>
    <r>
      <rPr>
        <sz val="10"/>
        <color rgb="FF000000"/>
        <rFont val="Verdana"/>
        <scheme val="minor"/>
      </rPr>
      <t xml:space="preserve"> and 2 x </t>
    </r>
    <r>
      <rPr>
        <u/>
        <sz val="10"/>
        <color rgb="FF1155CC"/>
        <rFont val="Verdana"/>
      </rPr>
      <t>European plug adapter</t>
    </r>
  </si>
  <si>
    <t>2 x Apple Power Adapter Extension Cable (for MacBook Pro, MacBook, MacBook Air)</t>
  </si>
  <si>
    <t>VGOAL Carry on Backpack,40L Expandable Travel Backpacks Weekender Overnight Luggage Bag Extra Large Backpack Fit up to 17.3" Laptop (Black(flight Approved), 45L Expandable With 3 CUBES)</t>
  </si>
  <si>
    <t>Cement</t>
  </si>
  <si>
    <t>Diesel 800L</t>
  </si>
  <si>
    <t>Trailer cable connector</t>
  </si>
  <si>
    <t>4 x trailer cable adapters</t>
  </si>
  <si>
    <t>Dirty ball</t>
  </si>
  <si>
    <t>Labor for truck bed installations</t>
  </si>
  <si>
    <t>20L Diesel</t>
  </si>
  <si>
    <t>Roll of electric wire for truck bed</t>
  </si>
  <si>
    <t>JFK Airport fees</t>
  </si>
  <si>
    <t>Delta Air baggage fee</t>
  </si>
  <si>
    <t>INTUIT *QBooks Onlin CL.INTUIT.COM CA 11/16</t>
  </si>
  <si>
    <t>0CFA</t>
  </si>
  <si>
    <t>Diesel Bamako-Segou-Sikasso 300L</t>
  </si>
  <si>
    <t>Oil change (2x 20L oil and 2 cartridges (oil and diesel))</t>
  </si>
  <si>
    <t>Truck bed axle greasing</t>
  </si>
  <si>
    <t>600L Diesel</t>
  </si>
  <si>
    <t>-450,000CFA</t>
  </si>
  <si>
    <t>Transport of 40ft container and Diago boxes</t>
  </si>
  <si>
    <t>Radisson hotel fees</t>
  </si>
  <si>
    <t>Foreign transaction fees</t>
  </si>
  <si>
    <t>400L Diesel</t>
  </si>
  <si>
    <t>-292,000CFA</t>
  </si>
  <si>
    <t>-525,000CFA</t>
  </si>
  <si>
    <t>Microsoft Office</t>
  </si>
  <si>
    <t>Axle hub</t>
  </si>
  <si>
    <t>Transport of 2 x 20ft containers advance</t>
  </si>
  <si>
    <t>Yale Assure Door Lock</t>
  </si>
  <si>
    <t>Cement transport advance</t>
  </si>
  <si>
    <t>400L Diesel Dakar</t>
  </si>
  <si>
    <t>-234,000CFA</t>
  </si>
  <si>
    <t>NordVPN subscription fee</t>
  </si>
  <si>
    <t>400L Diesel Mali</t>
  </si>
  <si>
    <t>300L Diesel</t>
  </si>
  <si>
    <t>Departure road expenses</t>
  </si>
  <si>
    <t>Oumar November salary</t>
  </si>
  <si>
    <t>-65,000CFA</t>
  </si>
  <si>
    <t>-43,800CFA</t>
  </si>
  <si>
    <t>3 x airbag skins</t>
  </si>
  <si>
    <t>4 x 385 tires and 1 x 315 tire</t>
  </si>
  <si>
    <t>2 x new tires</t>
  </si>
  <si>
    <t>-212,000CFA</t>
  </si>
  <si>
    <t>2 x transport tires</t>
  </si>
  <si>
    <t>-3,000CFA</t>
  </si>
  <si>
    <t>Compressor segment</t>
  </si>
  <si>
    <t>Compressor seals</t>
  </si>
  <si>
    <t>4 x axle plastics</t>
  </si>
  <si>
    <t>Labor for tire replacement</t>
  </si>
  <si>
    <t>Airbag suspension support and removal (brake)</t>
  </si>
  <si>
    <t>4 x Airbag suspension covers</t>
  </si>
  <si>
    <t>Labor for airbag suspension installations</t>
  </si>
  <si>
    <t>-185,000CFA</t>
  </si>
  <si>
    <t>5 x airbag suspensions (exchange with old airbags)</t>
  </si>
  <si>
    <t>16L transmission oil</t>
  </si>
  <si>
    <t>-36,000CFA</t>
  </si>
  <si>
    <t>Wire airbag for automatic control</t>
  </si>
  <si>
    <t>Labor for air transfer in airbag</t>
  </si>
  <si>
    <t>Errand fees sent to driver</t>
  </si>
  <si>
    <t>Compressor head</t>
  </si>
  <si>
    <t>Compressor labor</t>
  </si>
  <si>
    <t>Airbag installation</t>
  </si>
  <si>
    <t>Airbag cover</t>
  </si>
  <si>
    <t>550L Diesel</t>
  </si>
  <si>
    <t>-401,500CFA</t>
  </si>
  <si>
    <t>30 x rim caps</t>
  </si>
  <si>
    <t>Lassi November salary</t>
  </si>
  <si>
    <t>Transport of various goods</t>
  </si>
  <si>
    <t>200,000CFA</t>
  </si>
  <si>
    <t>Drive shaft cut and reweld</t>
  </si>
  <si>
    <t>2 x 315 spare tires</t>
  </si>
  <si>
    <t>2 x rims</t>
  </si>
  <si>
    <t>3 x Tensioner purchase and installation</t>
  </si>
  <si>
    <t>Room planner 3D</t>
  </si>
  <si>
    <t>Diesel Segou-Sikasso</t>
  </si>
  <si>
    <t>-219,000CFA</t>
  </si>
  <si>
    <t>Solar Panels installation fees</t>
  </si>
  <si>
    <t>Oilcake</t>
  </si>
  <si>
    <t>Diesel Sikasso-Dakar</t>
  </si>
  <si>
    <t>Oilcake compaction</t>
  </si>
  <si>
    <t>Nord VPN 1-year subscription</t>
  </si>
  <si>
    <t>INTUIT *QBooks Onlin CL.INTUIT.COM CA 12/16</t>
  </si>
  <si>
    <t>Cement transport (advance)</t>
  </si>
  <si>
    <t>AMERICAN Airfaire/fees NY-RDU</t>
  </si>
  <si>
    <t>Toyota Prado Purchase</t>
  </si>
  <si>
    <t>SUV Rental Fees</t>
  </si>
  <si>
    <t>Cement transport (remaining)</t>
  </si>
  <si>
    <t>Prado Truck Gas fees</t>
  </si>
  <si>
    <t>Transport of 45ft Shipping Container</t>
  </si>
  <si>
    <t>Toyota Prado protection bull bar</t>
  </si>
  <si>
    <t>Terru bi hotel fees</t>
  </si>
  <si>
    <t>Toyota Prado Seat covers, floor mat, tarp</t>
  </si>
  <si>
    <t>Toyota Prado 1-year Insurance</t>
  </si>
  <si>
    <t>Technical inspection truck head</t>
  </si>
  <si>
    <t>Shipping container pivoting</t>
  </si>
  <si>
    <t>Concrete boundary markers for plot of land</t>
  </si>
  <si>
    <t>NY Hotel fees - Residence Inn JFK</t>
  </si>
  <si>
    <t>NY transportation to hotel - Uber fees</t>
  </si>
  <si>
    <t>Senegal hotel transportation fees</t>
  </si>
  <si>
    <t>Senegal aiport transportation fees</t>
  </si>
  <si>
    <t>NY Doordash dinner - Woke Noodles</t>
  </si>
  <si>
    <t>JFK Cart rental fees</t>
  </si>
  <si>
    <t>Purchase of Mercedes SK Truck</t>
  </si>
  <si>
    <t>Yaya December salary</t>
  </si>
  <si>
    <t>2 x 150Amp batteries</t>
  </si>
  <si>
    <t>Lender</t>
  </si>
  <si>
    <t>Amount</t>
  </si>
  <si>
    <t>Term</t>
  </si>
  <si>
    <t>Rate</t>
  </si>
  <si>
    <t>Payment</t>
  </si>
  <si>
    <t>Origination Date</t>
  </si>
  <si>
    <t>BHG</t>
  </si>
  <si>
    <t>Payment #</t>
  </si>
  <si>
    <t>Interest</t>
  </si>
  <si>
    <t>Principal</t>
  </si>
  <si>
    <t>Balance</t>
  </si>
  <si>
    <t>Fidelity 401(k) loan</t>
  </si>
  <si>
    <t>Column 1</t>
  </si>
  <si>
    <t>ChatGPT subscription</t>
  </si>
  <si>
    <t>Apple Cloud (9.99/mo)</t>
  </si>
  <si>
    <t>Squarespace (6/mo)</t>
  </si>
  <si>
    <t>Whole cloves for soap</t>
  </si>
  <si>
    <t>3966kg Shea Butter Batch 7 (3010kg left 2/27/25)</t>
  </si>
  <si>
    <t>Turmeric Powder for Soap</t>
  </si>
  <si>
    <t>Shopify subscription</t>
  </si>
  <si>
    <t>Canva Design Photo &amp; Video Subscription</t>
  </si>
  <si>
    <t>UPS Shipping</t>
  </si>
  <si>
    <t>Shopify Payout</t>
  </si>
  <si>
    <t>Credit Card Interest Charge</t>
  </si>
  <si>
    <t>Kitchenaid Dishwasher for equipment cleaning</t>
  </si>
  <si>
    <t>Ink Cartridge</t>
  </si>
  <si>
    <t>Acaves Ink 962XL Black and Color Combo Pack for HP 962 XL Cartridges HP962XL Replacement for HP 9010 Ink Cartridges Work for OfficeJet Pro 9015 9018 9020 9025 Printers (Black,Cyan,Magenta,Yellow)</t>
  </si>
  <si>
    <t>Planner Pro</t>
  </si>
  <si>
    <t>Wholesale natural sample</t>
  </si>
  <si>
    <t>Uline</t>
  </si>
  <si>
    <t>Dried Hibiscus</t>
  </si>
  <si>
    <t>Customs in Mali</t>
  </si>
  <si>
    <t>Loading</t>
  </si>
  <si>
    <t>Truck fees</t>
  </si>
  <si>
    <t>Floor Mats (daibain)</t>
  </si>
  <si>
    <t>Shea Butter Batch 7 Shipping fees</t>
  </si>
  <si>
    <t>Container unloading</t>
  </si>
  <si>
    <t>AZ Business Flight for Product Photoshoot Planning one way</t>
  </si>
  <si>
    <t>Wizardlabels</t>
  </si>
  <si>
    <t>SP beauty Mask factory</t>
  </si>
  <si>
    <t>Campbell Andrew LLC Accounting services</t>
  </si>
  <si>
    <t>SuperMoss Aspen Wood Excelsior, 4 Ounces, Natural</t>
  </si>
  <si>
    <t>Alibaba 300mL lotion bottles</t>
  </si>
  <si>
    <t>Alibaba Material Purchase</t>
  </si>
  <si>
    <t>JHESAO 1/2LB Crinkle Cut Paper Shredded Paper for Gift Box Baskets Filler, Brown Crinkle Cut Paper Shred Filler Confetti for Packaging</t>
  </si>
  <si>
    <t>Moo packaging postcards</t>
  </si>
  <si>
    <t>EVOKE OCCU Chamomile Essential Oil 4 Oz, Pure Chamomile Oil for Skin Hair Diffuser Candle Soap Making- 4 FL Oz</t>
  </si>
  <si>
    <t>Deionized Water - Prime Demineralized Solution - Certified Laboratory Grade DI Water - Sterile for Deep Cleaning, Cooling, Cosmetic, &amp; Hygiene</t>
  </si>
  <si>
    <t>Zoom Subscription</t>
  </si>
  <si>
    <t>NC Annual Report</t>
  </si>
  <si>
    <t>Stocksmetics mini jars</t>
  </si>
  <si>
    <t>YINMIK Digital pH Meter for Food, pH Probe for Sourdough and Bread Dough, Checking The pH of Fermenting Sausages and Salami, Waterproof pH Tester for Solid and Liquid Soft Soil Sample</t>
  </si>
  <si>
    <t>YITAHOME 5 Tiers Gold Bookshelf, Modern Wide Bookcase, Large Book Rack, Storage Rack Shelves in Bedroom/Living Room/Home/Office, Books Holder Organizer for Books, Gold</t>
  </si>
  <si>
    <t>Customized ribbons</t>
  </si>
  <si>
    <t>Raw shea butter labels</t>
  </si>
  <si>
    <t>Zeely marketing campaign</t>
  </si>
  <si>
    <t>Zeely marketing subscription</t>
  </si>
  <si>
    <t>Nutiva Organic Fair-Trade Ecuadorian Red Palm Oil, 15 Fl Oz (Pack of 2), USDA Organic, Non-GMO, Sustainably-Sourced, Whole 30 Approved &amp; Vegan, Non-Hydrogenated Oil for Cooking, Frying &amp; Pet Care</t>
  </si>
  <si>
    <t>Apple Office Supplies</t>
  </si>
  <si>
    <t>Yellow Brick Rd RAW Cocoa Butter 1 Lb RAW Cocoa Butter 1 Lb Unrefined, Non- Deodorized</t>
  </si>
  <si>
    <t>3CayG Natural Cocoa Butter 1LB Raw Unrefined- Luxurious Skin Moisturizer and Hair Conditioner</t>
  </si>
  <si>
    <t>UPS Domestic/Export</t>
  </si>
  <si>
    <t>Fulmoon 50 Pieces Soap Paper Bags, 5'' x 8'' Kraft Paper Bags for Packaging Soap Wrappers with 394 Inch Jute Ropes for Soap Making Candy Lipstick Gift Crafts Merchandise Wedding Gift Bags (Brown)</t>
  </si>
  <si>
    <t>Roselle Naturals Ambunu Herbal Shampoo and Detangler From Chad, Africa (150 grams)</t>
  </si>
  <si>
    <t>Land Art Pure Aloe Vera Drinkable Gel Unflavored - Cold-Processed Inner Filet - from Organic Fresh Leaves from Texas - for Heartburn Relief - Acid Reflux - 64 fl oz</t>
  </si>
  <si>
    <t>IG ads</t>
  </si>
  <si>
    <t>IG Ads</t>
  </si>
  <si>
    <t>SP Canvas</t>
  </si>
  <si>
    <t>Canvas Ring Light</t>
  </si>
  <si>
    <t>Business Meeting - Flight to Canada</t>
  </si>
  <si>
    <t>SF Team Meeting - Nina Flight</t>
  </si>
  <si>
    <t>SF Team Meeting - Fama Flight</t>
  </si>
  <si>
    <t>Nationwide Transport (Shea butter Batch 7)</t>
  </si>
  <si>
    <t>Paycargo - Shea Butter Shipping Batch 7</t>
  </si>
  <si>
    <t>Team Meeting San Francisco Airnbnb</t>
  </si>
  <si>
    <t>SF Team Meeting - Meals</t>
  </si>
  <si>
    <t>ST Team Meeting - Uber</t>
  </si>
  <si>
    <t>Wholesale Natural Bodycare</t>
  </si>
  <si>
    <t>Esas Beauty Scent samples</t>
  </si>
  <si>
    <t>Safflower Oil 16 oz Cold Pressed 100% Pure Natural Carrier - Skin, Body And Face. Great For Moisturizing Creams, Lotions, Scalp Treatments, and Lip Balms</t>
  </si>
  <si>
    <t>Business Flight To Canada</t>
  </si>
  <si>
    <t>Business Meeting - Meal with Koura. C</t>
  </si>
  <si>
    <t>Business Meeting - Recerational activities with partner Koura. C</t>
  </si>
  <si>
    <t>Sanoun Photoshoot (Idara)</t>
  </si>
  <si>
    <t>HiMedia GRM1015-500G Potassium Hydroxide Pellets, A.R., 500 g</t>
  </si>
  <si>
    <t>Adobe Subscription</t>
  </si>
  <si>
    <t>Sanoun Website Final payment</t>
  </si>
  <si>
    <t>UPS Shipping Canada</t>
  </si>
  <si>
    <t>Coursera</t>
  </si>
  <si>
    <t>Roowest 50 Sets Kraft Gift Boxes Rectangle Kraft Paper Drawer Box with Window Homemade Soap Box with Blank Tags and Jute String for Jewelry Candy Wrapping Party Favor(Kraft Color, 6.5 x 6.5 x 2 Inch)</t>
  </si>
  <si>
    <t>Doodle</t>
  </si>
  <si>
    <t>Card Interest charge</t>
  </si>
  <si>
    <t>Ndomo - Segou (advance)</t>
  </si>
  <si>
    <t>Ndomo - Segou</t>
  </si>
  <si>
    <t>NC Secretary of State Annual Filings</t>
  </si>
  <si>
    <t>Amount (CFA)</t>
  </si>
  <si>
    <t>XOF</t>
  </si>
  <si>
    <t>USD</t>
  </si>
  <si>
    <t>Sanoun</t>
  </si>
  <si>
    <t>Yiriden</t>
  </si>
  <si>
    <t>Hibiscus</t>
  </si>
  <si>
    <t>Déclaration douane</t>
  </si>
  <si>
    <t>Conteneur déchargement</t>
  </si>
  <si>
    <t>Chargement colis</t>
  </si>
  <si>
    <t>Gazoil 200L</t>
  </si>
  <si>
    <t>Nattes</t>
  </si>
  <si>
    <t>Shipping fees</t>
  </si>
  <si>
    <t>Trip to Chase bank branch</t>
  </si>
  <si>
    <t>16 miles</t>
  </si>
  <si>
    <t>Trip to Secretary of state</t>
  </si>
  <si>
    <t>74 miles</t>
  </si>
  <si>
    <t>Carosserie Line</t>
  </si>
  <si>
    <t>2 x 20ft Line</t>
  </si>
  <si>
    <t>40-45ft Line</t>
  </si>
  <si>
    <t>Estimated monthly revenue</t>
  </si>
  <si>
    <t>Estimated monthly profit</t>
  </si>
  <si>
    <t>BKO-Sikasso</t>
  </si>
  <si>
    <t>containers dakar-bamako</t>
  </si>
  <si>
    <t>sikasso-bamako-dakar carburant</t>
  </si>
  <si>
    <t>container dakar-bko</t>
  </si>
  <si>
    <t>Monthly salaries</t>
  </si>
  <si>
    <t>riz dakar-bamako</t>
  </si>
  <si>
    <t>gazoil dakar bamako</t>
  </si>
  <si>
    <t>Annual Revenue</t>
  </si>
  <si>
    <t>Annual Profit</t>
  </si>
  <si>
    <t>Percent of Total Revenue</t>
  </si>
  <si>
    <t>Daily opportunity cost</t>
  </si>
  <si>
    <t>Achat sable a Segou</t>
  </si>
  <si>
    <t>Vente sable a Sikasso</t>
  </si>
  <si>
    <t>Condition tourteau</t>
  </si>
  <si>
    <t>Gazoil 1000L Sikasso-Dakar</t>
  </si>
  <si>
    <t>Condition ciment</t>
  </si>
  <si>
    <t>Reliquat ciment</t>
  </si>
  <si>
    <t>Per # of days</t>
  </si>
  <si>
    <t>Daily</t>
  </si>
  <si>
    <t>Monthly</t>
  </si>
  <si>
    <t>Benefice par voyage</t>
  </si>
  <si>
    <t>Salaire chauffeur</t>
  </si>
  <si>
    <t>Note</t>
  </si>
  <si>
    <t>Animal Feed</t>
  </si>
  <si>
    <t>Workshop Shed</t>
  </si>
  <si>
    <t>Tractor Supply</t>
  </si>
  <si>
    <t>Livestock</t>
  </si>
  <si>
    <t>Ducks</t>
  </si>
  <si>
    <t>Goats</t>
  </si>
  <si>
    <t>Truck Purchase Fees</t>
  </si>
  <si>
    <t>Truck Port Fees</t>
  </si>
  <si>
    <t>Tag</t>
  </si>
  <si>
    <t>Appraisal - BNKP Property Solutions, LLC</t>
  </si>
  <si>
    <t>Fee</t>
  </si>
  <si>
    <t>Down deposit</t>
  </si>
  <si>
    <t>wire transfer fee</t>
  </si>
  <si>
    <t>M3 Roofing</t>
  </si>
  <si>
    <t>Rehab</t>
  </si>
  <si>
    <t>ACH Fee</t>
  </si>
  <si>
    <t>Wildcat Draw</t>
  </si>
  <si>
    <t>LOAN</t>
  </si>
  <si>
    <t>Inspection Fee for draw request</t>
  </si>
  <si>
    <t>Checks fee</t>
  </si>
  <si>
    <t>Bathroom hardware set</t>
  </si>
  <si>
    <t>Wildcat Loan Payment</t>
  </si>
  <si>
    <t>Loan Payment</t>
  </si>
  <si>
    <t>Appliances</t>
  </si>
  <si>
    <t>Microwave oven</t>
  </si>
  <si>
    <t>Utility Bill</t>
  </si>
  <si>
    <t>Appliance delivery</t>
  </si>
  <si>
    <t>Appliance install accessories</t>
  </si>
  <si>
    <t>Google Nest Thermostat</t>
  </si>
  <si>
    <t>Barn door</t>
  </si>
  <si>
    <t>Cleaning fee advance</t>
  </si>
  <si>
    <t>Zillow Listing Fee</t>
  </si>
  <si>
    <t>Google Nest Doorbell</t>
  </si>
  <si>
    <t>Google Security cameras/floodlights</t>
  </si>
  <si>
    <t>Yale Door lock</t>
  </si>
  <si>
    <t>Doorbell Chime + Bathroom accessories</t>
  </si>
  <si>
    <t>camera, doorbell and shelves painting job 1st payment</t>
  </si>
  <si>
    <t>camera, doorbell and shelves painting job 2nd payment</t>
  </si>
  <si>
    <t>paint for laundry room shelves</t>
  </si>
  <si>
    <t>Home inspection</t>
  </si>
  <si>
    <t>Bondo filler for door job</t>
  </si>
  <si>
    <t>Remaining for first job &amp; initial payment on paint job</t>
  </si>
  <si>
    <t>Repair material</t>
  </si>
  <si>
    <t>black paint sherwin williams</t>
  </si>
  <si>
    <t>Painter's tape</t>
  </si>
  <si>
    <t>75% of paint job</t>
  </si>
  <si>
    <t>Kitchen countertops</t>
  </si>
  <si>
    <t>Plants for landscaping</t>
  </si>
  <si>
    <t>Mulch, hose and plants</t>
  </si>
  <si>
    <t>Mulch</t>
  </si>
  <si>
    <t>Mulch and pebbles</t>
  </si>
  <si>
    <t>Remaining for paint job, Inspection repairs, cleanup and mowing</t>
  </si>
  <si>
    <t>Cleaning fees remaining</t>
  </si>
  <si>
    <t>Inspection repair material</t>
  </si>
  <si>
    <t>Light bulbs and electrical components</t>
  </si>
  <si>
    <t>Electric Bill</t>
  </si>
  <si>
    <t>House Staging</t>
  </si>
  <si>
    <t>Durham County taxes</t>
  </si>
  <si>
    <t>Earnest Money Deposit</t>
  </si>
  <si>
    <t>AT&amp;T Internet Bill</t>
  </si>
  <si>
    <t>Furnished Finder Registration fee</t>
  </si>
  <si>
    <t>TriPoint Law POA Fee</t>
  </si>
  <si>
    <t>HomeGoods Furniture purchase</t>
  </si>
  <si>
    <t>Nest Aware Plus (Security Camera subscription)</t>
  </si>
  <si>
    <t>Refinance Appraisal Admin Fee &amp; Appraisal Fee</t>
  </si>
  <si>
    <t>Gas Utility Bill</t>
  </si>
  <si>
    <t>Yard clean up and sink repair/adjusments</t>
  </si>
  <si>
    <t>HVAC repair</t>
  </si>
  <si>
    <t>Airbnb Revenue</t>
  </si>
  <si>
    <t>Cleaning Fee</t>
  </si>
  <si>
    <t>Materials for fixing/replacing damaged pipes</t>
  </si>
  <si>
    <t>Labor for fixing/replacing damaged pipes</t>
  </si>
  <si>
    <t>Wildcat Loan Payment + Late Payment fee</t>
  </si>
  <si>
    <t>Domestic Wire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</si>
</sst>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5" formatCode="#,##0[$CFA]"/>
    <numFmt numFmtId="166" formatCode="&quot;$&quot;#,##0.00"/>
    <numFmt numFmtId="167" formatCode="m/d/yyyy"/>
    <numFmt numFmtId="168" formatCode="mm&quot;-&quot;dd&quot;-&quot;yyyy"/>
  </numFmts>
  <fonts count="31">
    <font>
      <sz val="10"/>
      <color rgb="FF000000"/>
      <name val="Verdana"/>
      <scheme val="minor"/>
    </font>
    <font>
      <b/>
      <sz val="10"/>
      <color theme="1"/>
      <name val="Verdana"/>
      <scheme val="minor"/>
    </font>
    <font>
      <sz val="10"/>
      <color theme="1"/>
      <name val="Verdana"/>
      <scheme val="minor"/>
    </font>
    <font>
      <b/>
      <sz val="10"/>
      <color rgb="FF0000FF"/>
      <name val="Verdana"/>
      <scheme val="minor"/>
    </font>
    <font>
      <b/>
      <sz val="11"/>
      <color theme="1"/>
      <name val="Verdana"/>
    </font>
    <font>
      <sz val="11"/>
      <color theme="1"/>
      <name val="Verdana"/>
    </font>
    <font>
      <b/>
      <sz val="12"/>
      <color rgb="FFFF0000"/>
      <name val="Calibri"/>
    </font>
    <font>
      <sz val="11"/>
      <color rgb="FF000000"/>
      <name val="Verdana"/>
    </font>
    <font>
      <u/>
      <sz val="11"/>
      <color rgb="FFC7511F"/>
      <name val="Arial"/>
    </font>
    <font>
      <u/>
      <sz val="11"/>
      <color rgb="FFC7511F"/>
      <name val="&quot;Amazon Ember&quot;"/>
    </font>
    <font>
      <u/>
      <sz val="11"/>
      <color rgb="FF007185"/>
      <name val="&quot;Amazon Ember&quot;"/>
    </font>
    <font>
      <u/>
      <sz val="10"/>
      <color rgb="FF0000FF"/>
      <name val="Verdana"/>
    </font>
    <font>
      <sz val="10"/>
      <color rgb="FF1A1A1A"/>
      <name val="Verdana"/>
    </font>
    <font>
      <b/>
      <sz val="12"/>
      <color theme="1"/>
      <name val="Calibri"/>
    </font>
    <font>
      <sz val="12"/>
      <color theme="1"/>
      <name val="Calibri"/>
    </font>
    <font>
      <sz val="12"/>
      <color rgb="FF000000"/>
      <name val="Calibri"/>
    </font>
    <font>
      <sz val="12"/>
      <color rgb="FF212529"/>
      <name val="Calibri"/>
    </font>
    <font>
      <sz val="12"/>
      <color rgb="FFFF0000"/>
      <name val="Arial"/>
    </font>
    <font>
      <sz val="10"/>
      <color rgb="FF000000"/>
      <name val="Verdana"/>
    </font>
    <font>
      <sz val="12"/>
      <color rgb="FF000000"/>
      <name val="Arial"/>
    </font>
    <font>
      <sz val="10"/>
      <color rgb="FF212529"/>
      <name val="Arial"/>
    </font>
    <font>
      <b/>
      <sz val="11"/>
      <color theme="1"/>
      <name val="Verdana"/>
      <scheme val="minor"/>
    </font>
    <font>
      <sz val="11"/>
      <color rgb="FF000000"/>
      <name val="Verdana"/>
      <scheme val="minor"/>
    </font>
    <font>
      <sz val="10"/>
      <color rgb="FF000000"/>
      <name val="Verdana"/>
      <scheme val="minor"/>
    </font>
    <font>
      <b/>
      <sz val="10"/>
      <color rgb="FF000000"/>
      <name val="Verdana"/>
      <scheme val="minor"/>
    </font>
    <font>
      <sz val="11"/>
      <color rgb="FF1F1F1F"/>
      <name val="&quot;Google Sans&quot;"/>
    </font>
    <font>
      <sz val="11"/>
      <color theme="1"/>
      <name val="Verdana"/>
      <scheme val="minor"/>
    </font>
    <font>
      <sz val="10"/>
      <name val="Verdana"/>
    </font>
    <font>
      <b/>
      <sz val="10"/>
      <color rgb="FFFFFFFF"/>
      <name val="Verdana"/>
      <scheme val="minor"/>
    </font>
    <font>
      <b/>
      <sz val="9"/>
      <color rgb="FF000000"/>
      <name val="&quot;Google Sans Mono&quot;"/>
    </font>
    <font>
      <u/>
      <sz val="10"/>
      <color rgb="FF1155CC"/>
      <name val="Verdana"/>
    </font>
  </fonts>
  <fills count="12">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EA9999"/>
        <bgColor rgb="FFEA9999"/>
      </patternFill>
    </fill>
    <fill>
      <patternFill patternType="solid">
        <fgColor rgb="FFFFFF00"/>
        <bgColor rgb="FFFFFF00"/>
      </patternFill>
    </fill>
    <fill>
      <patternFill patternType="solid">
        <fgColor rgb="FFD9D9D9"/>
        <bgColor rgb="FFD9D9D9"/>
      </patternFill>
    </fill>
    <fill>
      <patternFill patternType="solid">
        <fgColor rgb="FFEFEFEF"/>
        <bgColor rgb="FFEFEFEF"/>
      </patternFill>
    </fill>
    <fill>
      <patternFill patternType="solid">
        <fgColor theme="8"/>
        <bgColor theme="8"/>
      </patternFill>
    </fill>
    <fill>
      <patternFill patternType="solid">
        <fgColor rgb="FFB4A7D6"/>
        <bgColor rgb="FFB4A7D6"/>
      </patternFill>
    </fill>
    <fill>
      <patternFill patternType="solid">
        <fgColor rgb="FFFF0000"/>
        <bgColor rgb="FFFF0000"/>
      </patternFill>
    </fill>
    <fill>
      <patternFill patternType="solid">
        <fgColor rgb="FFFF9900"/>
        <bgColor rgb="FFFF9900"/>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000000"/>
      </left>
      <right style="thin">
        <color rgb="FF000000"/>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000000"/>
      </left>
      <right style="thin">
        <color rgb="FF000000"/>
      </right>
      <top style="thin">
        <color rgb="FFF6F8F9"/>
      </top>
      <bottom style="thin">
        <color rgb="FFF6F8F9"/>
      </bottom>
      <diagonal/>
    </border>
    <border>
      <left style="thin">
        <color rgb="FF000000"/>
      </left>
      <right style="thin">
        <color rgb="FF000000"/>
      </right>
      <top style="thin">
        <color rgb="FFFFFFFF"/>
      </top>
      <bottom style="thin">
        <color rgb="FFFFFFF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000000"/>
      </left>
      <right style="thin">
        <color rgb="FF000000"/>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FFFF00"/>
      </right>
      <top style="thin">
        <color rgb="FFFFFF00"/>
      </top>
      <bottom style="thin">
        <color rgb="FFFFFF00"/>
      </bottom>
      <diagonal/>
    </border>
    <border>
      <left style="thin">
        <color rgb="FFFFFF00"/>
      </left>
      <right style="thin">
        <color rgb="FFFFFF00"/>
      </right>
      <top style="thin">
        <color rgb="FFFFFF00"/>
      </top>
      <bottom style="thin">
        <color rgb="FFFFFF00"/>
      </bottom>
      <diagonal/>
    </border>
    <border>
      <left style="thin">
        <color rgb="FFFFFF00"/>
      </left>
      <right style="thin">
        <color rgb="FF284E3F"/>
      </right>
      <top style="thin">
        <color rgb="FFFFFF00"/>
      </top>
      <bottom style="thin">
        <color rgb="FFFFFF00"/>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82">
    <xf numFmtId="0" fontId="0" fillId="0" borderId="0" xfId="0"/>
    <xf numFmtId="165" fontId="1" fillId="0" borderId="1" xfId="0" applyNumberFormat="1" applyFont="1" applyBorder="1" applyAlignment="1">
      <alignment horizontal="center"/>
    </xf>
    <xf numFmtId="0" fontId="2" fillId="0" borderId="1" xfId="0" applyFont="1" applyBorder="1" applyAlignment="1">
      <alignment horizontal="center"/>
    </xf>
    <xf numFmtId="0" fontId="2" fillId="0" borderId="0" xfId="0" applyFont="1" applyAlignment="1">
      <alignment horizontal="center"/>
    </xf>
    <xf numFmtId="0" fontId="2" fillId="0" borderId="0" xfId="0" applyFont="1"/>
    <xf numFmtId="165" fontId="2" fillId="0" borderId="1" xfId="0" applyNumberFormat="1" applyFont="1" applyBorder="1"/>
    <xf numFmtId="165" fontId="2" fillId="0" borderId="0" xfId="0" applyNumberFormat="1" applyFont="1"/>
    <xf numFmtId="167" fontId="2" fillId="0" borderId="0" xfId="0" applyNumberFormat="1" applyFont="1"/>
    <xf numFmtId="166" fontId="2" fillId="0" borderId="1" xfId="0" applyNumberFormat="1" applyFont="1" applyBorder="1"/>
    <xf numFmtId="0" fontId="2" fillId="0" borderId="1" xfId="0" applyFont="1" applyBorder="1"/>
    <xf numFmtId="0" fontId="2" fillId="0" borderId="1" xfId="0" applyFont="1" applyBorder="1" applyAlignment="1">
      <alignment vertical="center"/>
    </xf>
    <xf numFmtId="0" fontId="1" fillId="0" borderId="0" xfId="0" applyFont="1"/>
    <xf numFmtId="0" fontId="2" fillId="0" borderId="1" xfId="0" applyFont="1" applyBorder="1" applyAlignment="1">
      <alignment wrapText="1"/>
    </xf>
    <xf numFmtId="0" fontId="3" fillId="0" borderId="0" xfId="0" applyFont="1"/>
    <xf numFmtId="0" fontId="1" fillId="0" borderId="1" xfId="0" applyFont="1" applyBorder="1"/>
    <xf numFmtId="165" fontId="1" fillId="0" borderId="1" xfId="0" applyNumberFormat="1" applyFont="1" applyBorder="1"/>
    <xf numFmtId="166" fontId="2" fillId="0" borderId="0" xfId="0" applyNumberFormat="1" applyFont="1"/>
    <xf numFmtId="0" fontId="1" fillId="0" borderId="1" xfId="0" applyFont="1" applyBorder="1" applyAlignment="1">
      <alignment horizontal="center"/>
    </xf>
    <xf numFmtId="167" fontId="4" fillId="0" borderId="4" xfId="0" applyNumberFormat="1" applyFont="1" applyBorder="1" applyAlignment="1">
      <alignment horizontal="right" vertical="center"/>
    </xf>
    <xf numFmtId="0" fontId="4" fillId="0" borderId="5" xfId="0" applyFont="1" applyBorder="1" applyAlignment="1">
      <alignment horizontal="left" vertical="center"/>
    </xf>
    <xf numFmtId="166" fontId="2" fillId="0" borderId="6" xfId="0" applyNumberFormat="1" applyFont="1" applyBorder="1" applyAlignment="1">
      <alignment horizontal="left" vertical="center"/>
    </xf>
    <xf numFmtId="0" fontId="1" fillId="0" borderId="5" xfId="0" applyFont="1" applyBorder="1" applyAlignment="1">
      <alignment horizontal="left" vertical="center"/>
    </xf>
    <xf numFmtId="0" fontId="1" fillId="0" borderId="7" xfId="0" applyFont="1" applyBorder="1" applyAlignment="1">
      <alignment horizontal="center" vertical="center"/>
    </xf>
    <xf numFmtId="166" fontId="1" fillId="0" borderId="0" xfId="0" applyNumberFormat="1" applyFont="1"/>
    <xf numFmtId="167" fontId="5" fillId="0" borderId="8" xfId="0" applyNumberFormat="1" applyFont="1" applyBorder="1" applyAlignment="1">
      <alignment vertical="center"/>
    </xf>
    <xf numFmtId="0" fontId="5" fillId="0" borderId="9" xfId="0" applyFont="1" applyBorder="1" applyAlignment="1">
      <alignment vertical="center"/>
    </xf>
    <xf numFmtId="166" fontId="5" fillId="0" borderId="9" xfId="0" applyNumberFormat="1" applyFont="1" applyBorder="1" applyAlignment="1">
      <alignment vertical="center"/>
    </xf>
    <xf numFmtId="0" fontId="6" fillId="0" borderId="9" xfId="0" applyFont="1" applyBorder="1" applyAlignment="1">
      <alignment horizontal="left"/>
    </xf>
    <xf numFmtId="0" fontId="2" fillId="0" borderId="10" xfId="0" applyFont="1" applyBorder="1" applyAlignment="1">
      <alignment horizontal="center" vertical="center"/>
    </xf>
    <xf numFmtId="167" fontId="5" fillId="0" borderId="11" xfId="0" applyNumberFormat="1" applyFont="1" applyBorder="1" applyAlignment="1">
      <alignment vertical="center"/>
    </xf>
    <xf numFmtId="0" fontId="5" fillId="0" borderId="12" xfId="0" applyFont="1" applyBorder="1" applyAlignment="1">
      <alignment vertical="center"/>
    </xf>
    <xf numFmtId="166" fontId="5" fillId="0" borderId="12" xfId="0" applyNumberFormat="1" applyFont="1" applyBorder="1" applyAlignment="1">
      <alignment vertical="center"/>
    </xf>
    <xf numFmtId="0" fontId="6" fillId="0" borderId="12" xfId="0" applyFont="1" applyBorder="1" applyAlignment="1">
      <alignment horizontal="left"/>
    </xf>
    <xf numFmtId="0" fontId="2" fillId="0" borderId="13" xfId="0" applyFont="1" applyBorder="1" applyAlignment="1">
      <alignment horizontal="center" vertical="center"/>
    </xf>
    <xf numFmtId="166" fontId="7" fillId="0" borderId="9" xfId="0" applyNumberFormat="1" applyFont="1" applyBorder="1"/>
    <xf numFmtId="0" fontId="2" fillId="0" borderId="9" xfId="0" applyFont="1" applyBorder="1" applyAlignment="1">
      <alignment vertical="center"/>
    </xf>
    <xf numFmtId="166" fontId="5" fillId="0" borderId="14" xfId="0" applyNumberFormat="1" applyFont="1" applyBorder="1" applyAlignment="1">
      <alignment vertical="center"/>
    </xf>
    <xf numFmtId="0" fontId="2" fillId="0" borderId="12" xfId="0" applyFont="1" applyBorder="1" applyAlignment="1">
      <alignment vertical="center"/>
    </xf>
    <xf numFmtId="166" fontId="5" fillId="0" borderId="15" xfId="0" applyNumberFormat="1" applyFont="1" applyBorder="1" applyAlignment="1">
      <alignment vertical="center"/>
    </xf>
    <xf numFmtId="167" fontId="5" fillId="0" borderId="16" xfId="0" applyNumberFormat="1" applyFont="1" applyBorder="1" applyAlignment="1">
      <alignment vertical="center"/>
    </xf>
    <xf numFmtId="0" fontId="5" fillId="0" borderId="17" xfId="0" applyFont="1" applyBorder="1" applyAlignment="1">
      <alignment vertical="center"/>
    </xf>
    <xf numFmtId="166" fontId="5" fillId="0" borderId="18" xfId="0" applyNumberFormat="1" applyFont="1" applyBorder="1" applyAlignment="1">
      <alignment vertical="center"/>
    </xf>
    <xf numFmtId="0" fontId="2" fillId="0" borderId="17" xfId="0" applyFont="1" applyBorder="1" applyAlignment="1">
      <alignment vertical="center"/>
    </xf>
    <xf numFmtId="0" fontId="2" fillId="0" borderId="19" xfId="0" applyFont="1" applyBorder="1" applyAlignment="1">
      <alignment horizontal="center" vertical="center"/>
    </xf>
    <xf numFmtId="167" fontId="1" fillId="0" borderId="1" xfId="0" applyNumberFormat="1" applyFont="1" applyBorder="1"/>
    <xf numFmtId="166" fontId="1" fillId="0" borderId="1" xfId="0" applyNumberFormat="1" applyFont="1" applyBorder="1"/>
    <xf numFmtId="165" fontId="1" fillId="0" borderId="1" xfId="0" applyNumberFormat="1" applyFont="1" applyBorder="1" applyAlignment="1">
      <alignment horizontal="right"/>
    </xf>
    <xf numFmtId="165" fontId="2" fillId="0" borderId="0" xfId="0" applyNumberFormat="1" applyFont="1" applyAlignment="1">
      <alignment horizontal="right"/>
    </xf>
    <xf numFmtId="0" fontId="8" fillId="2" borderId="0" xfId="0" applyFont="1" applyFill="1"/>
    <xf numFmtId="4" fontId="2" fillId="0" borderId="0" xfId="0" applyNumberFormat="1" applyFont="1"/>
    <xf numFmtId="0" fontId="9" fillId="2" borderId="0" xfId="0" applyFont="1" applyFill="1"/>
    <xf numFmtId="165" fontId="2" fillId="0" borderId="0" xfId="0" applyNumberFormat="1" applyFont="1" applyAlignment="1">
      <alignment horizontal="center"/>
    </xf>
    <xf numFmtId="0" fontId="10" fillId="2" borderId="0" xfId="0" applyFont="1" applyFill="1"/>
    <xf numFmtId="0" fontId="11" fillId="0" borderId="0" xfId="0" applyFont="1"/>
    <xf numFmtId="0" fontId="12" fillId="2" borderId="0" xfId="0" applyFont="1" applyFill="1" applyAlignment="1">
      <alignment horizontal="left"/>
    </xf>
    <xf numFmtId="10" fontId="2" fillId="0" borderId="1" xfId="0" applyNumberFormat="1" applyFont="1" applyBorder="1"/>
    <xf numFmtId="167" fontId="2" fillId="0" borderId="1" xfId="0" applyNumberFormat="1" applyFont="1" applyBorder="1"/>
    <xf numFmtId="167" fontId="13" fillId="0" borderId="4" xfId="0" applyNumberFormat="1" applyFont="1" applyBorder="1" applyAlignment="1">
      <alignment horizontal="left" vertical="center"/>
    </xf>
    <xf numFmtId="0" fontId="14" fillId="0" borderId="5" xfId="0" applyFont="1" applyBorder="1" applyAlignment="1">
      <alignment horizontal="left" vertical="center"/>
    </xf>
    <xf numFmtId="166" fontId="14" fillId="0" borderId="5" xfId="0" applyNumberFormat="1" applyFont="1" applyBorder="1" applyAlignment="1">
      <alignment horizontal="left" vertical="center"/>
    </xf>
    <xf numFmtId="165" fontId="1" fillId="0" borderId="5" xfId="0" applyNumberFormat="1" applyFont="1" applyBorder="1" applyAlignment="1">
      <alignment horizontal="right" vertical="center"/>
    </xf>
    <xf numFmtId="0" fontId="1" fillId="0" borderId="5" xfId="0" applyFont="1" applyBorder="1" applyAlignment="1">
      <alignment horizontal="center" vertical="center"/>
    </xf>
    <xf numFmtId="167" fontId="15" fillId="0" borderId="8" xfId="0" applyNumberFormat="1" applyFont="1" applyBorder="1"/>
    <xf numFmtId="0" fontId="15" fillId="0" borderId="9" xfId="0" applyFont="1" applyBorder="1" applyAlignment="1">
      <alignment horizontal="left"/>
    </xf>
    <xf numFmtId="166" fontId="16" fillId="0" borderId="9" xfId="0" applyNumberFormat="1" applyFont="1" applyBorder="1" applyAlignment="1">
      <alignment horizontal="right"/>
    </xf>
    <xf numFmtId="165" fontId="2" fillId="0" borderId="9" xfId="0" applyNumberFormat="1" applyFont="1" applyBorder="1" applyAlignment="1">
      <alignment horizontal="right" vertical="center"/>
    </xf>
    <xf numFmtId="0" fontId="2" fillId="0" borderId="9" xfId="0" applyFont="1" applyBorder="1" applyAlignment="1">
      <alignment horizontal="center" vertical="center"/>
    </xf>
    <xf numFmtId="167" fontId="14" fillId="0" borderId="11" xfId="0" applyNumberFormat="1" applyFont="1" applyBorder="1" applyAlignment="1">
      <alignment vertical="center"/>
    </xf>
    <xf numFmtId="0" fontId="14" fillId="0" borderId="12" xfId="0" applyFont="1" applyBorder="1" applyAlignment="1">
      <alignment vertical="center"/>
    </xf>
    <xf numFmtId="166" fontId="14" fillId="0" borderId="12" xfId="0" applyNumberFormat="1" applyFont="1" applyBorder="1" applyAlignment="1">
      <alignment vertical="center"/>
    </xf>
    <xf numFmtId="165" fontId="2" fillId="0" borderId="12" xfId="0" applyNumberFormat="1" applyFont="1" applyBorder="1" applyAlignment="1">
      <alignment horizontal="right" vertical="center"/>
    </xf>
    <xf numFmtId="0" fontId="2" fillId="0" borderId="12" xfId="0" applyFont="1" applyBorder="1" applyAlignment="1">
      <alignment horizontal="center" vertical="center"/>
    </xf>
    <xf numFmtId="167" fontId="14" fillId="0" borderId="8" xfId="0" applyNumberFormat="1" applyFont="1" applyBorder="1" applyAlignment="1">
      <alignment vertical="center"/>
    </xf>
    <xf numFmtId="0" fontId="14" fillId="0" borderId="9" xfId="0" applyFont="1" applyBorder="1" applyAlignment="1">
      <alignment vertical="center"/>
    </xf>
    <xf numFmtId="166" fontId="14" fillId="0" borderId="9" xfId="0" applyNumberFormat="1" applyFont="1" applyBorder="1" applyAlignment="1">
      <alignment vertical="center"/>
    </xf>
    <xf numFmtId="167" fontId="15" fillId="0" borderId="11" xfId="0" applyNumberFormat="1" applyFont="1" applyBorder="1" applyAlignment="1">
      <alignment horizontal="right"/>
    </xf>
    <xf numFmtId="0" fontId="15" fillId="0" borderId="12" xfId="0" applyFont="1" applyBorder="1" applyAlignment="1">
      <alignment horizontal="left"/>
    </xf>
    <xf numFmtId="166" fontId="16" fillId="0" borderId="12" xfId="0" applyNumberFormat="1" applyFont="1" applyBorder="1" applyAlignment="1">
      <alignment horizontal="right"/>
    </xf>
    <xf numFmtId="167" fontId="15" fillId="0" borderId="8" xfId="0" applyNumberFormat="1" applyFont="1" applyBorder="1" applyAlignment="1">
      <alignment horizontal="right"/>
    </xf>
    <xf numFmtId="166" fontId="15" fillId="0" borderId="12" xfId="0" applyNumberFormat="1" applyFont="1" applyBorder="1" applyAlignment="1">
      <alignment horizontal="right"/>
    </xf>
    <xf numFmtId="166" fontId="15" fillId="0" borderId="12" xfId="0" applyNumberFormat="1" applyFont="1" applyBorder="1" applyAlignment="1">
      <alignment horizontal="left"/>
    </xf>
    <xf numFmtId="4" fontId="6" fillId="0" borderId="12" xfId="0" applyNumberFormat="1" applyFont="1" applyBorder="1" applyAlignment="1">
      <alignment horizontal="left"/>
    </xf>
    <xf numFmtId="166" fontId="6" fillId="0" borderId="12" xfId="0" applyNumberFormat="1" applyFont="1" applyBorder="1" applyAlignment="1">
      <alignment horizontal="left"/>
    </xf>
    <xf numFmtId="14" fontId="15" fillId="0" borderId="8" xfId="0" applyNumberFormat="1" applyFont="1" applyBorder="1" applyAlignment="1">
      <alignment horizontal="right"/>
    </xf>
    <xf numFmtId="166" fontId="15" fillId="0" borderId="9" xfId="0" applyNumberFormat="1" applyFont="1" applyBorder="1" applyAlignment="1">
      <alignment horizontal="right"/>
    </xf>
    <xf numFmtId="14" fontId="14" fillId="0" borderId="11" xfId="0" applyNumberFormat="1" applyFont="1" applyBorder="1" applyAlignment="1">
      <alignment vertical="center"/>
    </xf>
    <xf numFmtId="14" fontId="14" fillId="0" borderId="8" xfId="0" applyNumberFormat="1" applyFont="1" applyBorder="1" applyAlignment="1">
      <alignment vertical="center"/>
    </xf>
    <xf numFmtId="167" fontId="14" fillId="5" borderId="20" xfId="0" applyNumberFormat="1" applyFont="1" applyFill="1" applyBorder="1" applyAlignment="1">
      <alignment vertical="center"/>
    </xf>
    <xf numFmtId="0" fontId="14" fillId="5" borderId="21" xfId="0" applyFont="1" applyFill="1" applyBorder="1" applyAlignment="1">
      <alignment vertical="center"/>
    </xf>
    <xf numFmtId="0" fontId="6" fillId="5" borderId="21" xfId="0" applyFont="1" applyFill="1" applyBorder="1" applyAlignment="1">
      <alignment horizontal="left"/>
    </xf>
    <xf numFmtId="166" fontId="14" fillId="5" borderId="21" xfId="0" applyNumberFormat="1" applyFont="1" applyFill="1" applyBorder="1" applyAlignment="1">
      <alignment vertical="center"/>
    </xf>
    <xf numFmtId="165" fontId="2" fillId="5" borderId="21" xfId="0" applyNumberFormat="1" applyFont="1" applyFill="1" applyBorder="1" applyAlignment="1">
      <alignment horizontal="right"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0" xfId="0" applyFont="1" applyFill="1"/>
    <xf numFmtId="167" fontId="14" fillId="0" borderId="23" xfId="0" applyNumberFormat="1" applyFont="1" applyBorder="1" applyAlignment="1">
      <alignment vertical="center"/>
    </xf>
    <xf numFmtId="0" fontId="14" fillId="0" borderId="24" xfId="0" applyFont="1" applyBorder="1" applyAlignment="1">
      <alignment vertical="center"/>
    </xf>
    <xf numFmtId="0" fontId="2" fillId="0" borderId="24" xfId="0" applyFont="1" applyBorder="1" applyAlignment="1">
      <alignment vertical="center"/>
    </xf>
    <xf numFmtId="166" fontId="14" fillId="0" borderId="24" xfId="0" applyNumberFormat="1" applyFont="1" applyBorder="1" applyAlignment="1">
      <alignment vertical="center"/>
    </xf>
    <xf numFmtId="165" fontId="2" fillId="0" borderId="24" xfId="0" applyNumberFormat="1" applyFont="1" applyBorder="1" applyAlignment="1">
      <alignment horizontal="right"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167" fontId="1" fillId="0" borderId="4" xfId="0" applyNumberFormat="1" applyFont="1" applyBorder="1" applyAlignment="1">
      <alignment horizontal="left" vertical="center"/>
    </xf>
    <xf numFmtId="166" fontId="1" fillId="0" borderId="5" xfId="0" applyNumberFormat="1" applyFont="1" applyBorder="1" applyAlignment="1">
      <alignment horizontal="left" vertical="center"/>
    </xf>
    <xf numFmtId="166" fontId="6" fillId="0" borderId="9" xfId="0" applyNumberFormat="1" applyFont="1" applyBorder="1" applyAlignment="1">
      <alignment horizontal="left"/>
    </xf>
    <xf numFmtId="166" fontId="17" fillId="0" borderId="9" xfId="0" applyNumberFormat="1" applyFont="1" applyBorder="1" applyAlignment="1">
      <alignment horizontal="right"/>
    </xf>
    <xf numFmtId="166" fontId="18" fillId="0" borderId="12" xfId="0" applyNumberFormat="1" applyFont="1" applyBorder="1" applyAlignment="1">
      <alignment horizontal="left"/>
    </xf>
    <xf numFmtId="166" fontId="17" fillId="0" borderId="12" xfId="0" applyNumberFormat="1" applyFont="1" applyBorder="1" applyAlignment="1">
      <alignment horizontal="right"/>
    </xf>
    <xf numFmtId="0" fontId="18" fillId="0" borderId="9" xfId="0" applyFont="1" applyBorder="1" applyAlignment="1">
      <alignment horizontal="left"/>
    </xf>
    <xf numFmtId="0" fontId="18" fillId="0" borderId="12" xfId="0" applyFont="1" applyBorder="1" applyAlignment="1">
      <alignment horizontal="left"/>
    </xf>
    <xf numFmtId="166" fontId="19" fillId="5" borderId="21" xfId="0" applyNumberFormat="1" applyFont="1" applyFill="1" applyBorder="1"/>
    <xf numFmtId="166" fontId="20" fillId="0" borderId="9" xfId="0" applyNumberFormat="1" applyFont="1" applyBorder="1" applyAlignment="1">
      <alignment horizontal="right"/>
    </xf>
    <xf numFmtId="166" fontId="20" fillId="0" borderId="12" xfId="0" applyNumberFormat="1" applyFont="1" applyBorder="1" applyAlignment="1">
      <alignment horizontal="right"/>
    </xf>
    <xf numFmtId="167" fontId="2" fillId="0" borderId="8" xfId="0" applyNumberFormat="1" applyFont="1" applyBorder="1" applyAlignment="1">
      <alignment vertical="center"/>
    </xf>
    <xf numFmtId="166" fontId="2" fillId="0" borderId="9" xfId="0" applyNumberFormat="1" applyFont="1" applyBorder="1" applyAlignment="1">
      <alignment vertical="center"/>
    </xf>
    <xf numFmtId="167" fontId="2" fillId="0" borderId="11" xfId="0" applyNumberFormat="1" applyFont="1" applyBorder="1" applyAlignment="1">
      <alignment vertical="center"/>
    </xf>
    <xf numFmtId="166" fontId="2" fillId="0" borderId="12" xfId="0" applyNumberFormat="1" applyFont="1" applyBorder="1" applyAlignment="1">
      <alignment vertical="center"/>
    </xf>
    <xf numFmtId="14" fontId="2" fillId="0" borderId="8" xfId="0" applyNumberFormat="1" applyFont="1" applyBorder="1" applyAlignment="1">
      <alignment vertical="center"/>
    </xf>
    <xf numFmtId="14" fontId="2" fillId="0" borderId="11" xfId="0" applyNumberFormat="1" applyFont="1" applyBorder="1" applyAlignment="1">
      <alignment vertical="center"/>
    </xf>
    <xf numFmtId="167" fontId="2" fillId="0" borderId="16" xfId="0" applyNumberFormat="1" applyFont="1" applyBorder="1" applyAlignment="1">
      <alignment vertical="center"/>
    </xf>
    <xf numFmtId="166" fontId="2" fillId="0" borderId="17" xfId="0" applyNumberFormat="1" applyFont="1" applyBorder="1" applyAlignment="1">
      <alignment vertical="center"/>
    </xf>
    <xf numFmtId="165" fontId="2" fillId="0" borderId="17" xfId="0" applyNumberFormat="1" applyFont="1" applyBorder="1" applyAlignment="1">
      <alignment horizontal="right" vertical="center"/>
    </xf>
    <xf numFmtId="0" fontId="2" fillId="0" borderId="17" xfId="0" applyFont="1" applyBorder="1" applyAlignment="1">
      <alignment horizontal="center" vertical="center"/>
    </xf>
    <xf numFmtId="0" fontId="1" fillId="0" borderId="4" xfId="0" applyFont="1" applyBorder="1" applyAlignment="1">
      <alignment horizontal="left" vertical="center"/>
    </xf>
    <xf numFmtId="165" fontId="1" fillId="0" borderId="5" xfId="0" applyNumberFormat="1" applyFont="1" applyBorder="1" applyAlignment="1">
      <alignment horizontal="left" vertical="center" wrapText="1"/>
    </xf>
    <xf numFmtId="166" fontId="21" fillId="0" borderId="5" xfId="0" applyNumberFormat="1" applyFont="1" applyBorder="1" applyAlignment="1">
      <alignment horizontal="left" vertical="center"/>
    </xf>
    <xf numFmtId="165" fontId="1" fillId="0" borderId="7" xfId="0" applyNumberFormat="1" applyFont="1" applyBorder="1" applyAlignment="1">
      <alignment horizontal="left" vertical="center"/>
    </xf>
    <xf numFmtId="167" fontId="2" fillId="0" borderId="1" xfId="0" applyNumberFormat="1" applyFont="1" applyBorder="1" applyAlignment="1">
      <alignment vertical="center"/>
    </xf>
    <xf numFmtId="165" fontId="2" fillId="0" borderId="1" xfId="0" applyNumberFormat="1" applyFont="1" applyBorder="1" applyAlignment="1">
      <alignment vertical="center" wrapText="1"/>
    </xf>
    <xf numFmtId="166" fontId="22" fillId="2" borderId="1" xfId="0" applyNumberFormat="1" applyFont="1" applyFill="1" applyBorder="1" applyAlignment="1">
      <alignment vertical="center"/>
    </xf>
    <xf numFmtId="165" fontId="2" fillId="0" borderId="1" xfId="0" applyNumberFormat="1" applyFont="1" applyBorder="1" applyAlignment="1">
      <alignment vertical="center"/>
    </xf>
    <xf numFmtId="166" fontId="23" fillId="0" borderId="1" xfId="0" applyNumberFormat="1" applyFont="1" applyBorder="1" applyAlignment="1">
      <alignment vertical="center"/>
    </xf>
    <xf numFmtId="166" fontId="23" fillId="2" borderId="9" xfId="0" applyNumberFormat="1" applyFont="1" applyFill="1" applyBorder="1" applyAlignment="1">
      <alignment vertical="center"/>
    </xf>
    <xf numFmtId="166" fontId="23" fillId="0" borderId="0" xfId="0" applyNumberFormat="1" applyFont="1"/>
    <xf numFmtId="166" fontId="24" fillId="0" borderId="1" xfId="0" applyNumberFormat="1" applyFont="1" applyBorder="1" applyAlignment="1">
      <alignment horizontal="center"/>
    </xf>
    <xf numFmtId="165" fontId="25" fillId="2" borderId="1" xfId="0" applyNumberFormat="1" applyFont="1" applyFill="1" applyBorder="1"/>
    <xf numFmtId="166" fontId="23" fillId="0" borderId="1" xfId="0" applyNumberFormat="1" applyFont="1" applyBorder="1"/>
    <xf numFmtId="0" fontId="21" fillId="0" borderId="0" xfId="0" applyFont="1" applyAlignment="1">
      <alignment horizontal="center"/>
    </xf>
    <xf numFmtId="0" fontId="21" fillId="6" borderId="1" xfId="0" applyFont="1" applyFill="1" applyBorder="1"/>
    <xf numFmtId="0" fontId="1" fillId="6" borderId="1" xfId="0" applyFont="1" applyFill="1" applyBorder="1"/>
    <xf numFmtId="0" fontId="26" fillId="0" borderId="0" xfId="0" applyFont="1"/>
    <xf numFmtId="0" fontId="21" fillId="0" borderId="0" xfId="0" applyFont="1"/>
    <xf numFmtId="165" fontId="26" fillId="0" borderId="0" xfId="0" applyNumberFormat="1" applyFont="1"/>
    <xf numFmtId="165" fontId="26" fillId="0" borderId="1" xfId="0" applyNumberFormat="1" applyFont="1" applyBorder="1"/>
    <xf numFmtId="0" fontId="21" fillId="0" borderId="1" xfId="0" applyFont="1" applyBorder="1" applyAlignment="1">
      <alignment wrapText="1"/>
    </xf>
    <xf numFmtId="0" fontId="1" fillId="3" borderId="0" xfId="0" applyFont="1" applyFill="1"/>
    <xf numFmtId="0" fontId="21" fillId="0" borderId="1" xfId="0" applyFont="1" applyBorder="1"/>
    <xf numFmtId="0" fontId="26" fillId="0" borderId="0" xfId="0" applyFont="1" applyAlignment="1">
      <alignment wrapText="1"/>
    </xf>
    <xf numFmtId="0" fontId="2" fillId="2" borderId="1" xfId="0" applyFont="1" applyFill="1" applyBorder="1"/>
    <xf numFmtId="167" fontId="1" fillId="0" borderId="1" xfId="0" applyNumberFormat="1" applyFont="1" applyBorder="1" applyAlignment="1">
      <alignment horizontal="center"/>
    </xf>
    <xf numFmtId="166" fontId="1" fillId="0" borderId="1" xfId="0" applyNumberFormat="1" applyFont="1" applyBorder="1" applyAlignment="1">
      <alignment horizontal="center"/>
    </xf>
    <xf numFmtId="168" fontId="1" fillId="0" borderId="4" xfId="0" applyNumberFormat="1" applyFont="1" applyBorder="1" applyAlignment="1">
      <alignment horizontal="center" vertical="center"/>
    </xf>
    <xf numFmtId="166" fontId="1" fillId="0" borderId="5" xfId="0" applyNumberFormat="1" applyFont="1" applyBorder="1" applyAlignment="1">
      <alignment horizontal="right" vertical="center"/>
    </xf>
    <xf numFmtId="49" fontId="1" fillId="0" borderId="5" xfId="0" applyNumberFormat="1" applyFont="1" applyBorder="1" applyAlignment="1">
      <alignment horizontal="center" vertical="center"/>
    </xf>
    <xf numFmtId="0" fontId="1" fillId="0" borderId="7" xfId="0" applyFont="1" applyBorder="1" applyAlignment="1">
      <alignment horizontal="left" vertical="center"/>
    </xf>
    <xf numFmtId="0" fontId="1" fillId="5" borderId="0" xfId="0" applyFont="1" applyFill="1" applyAlignment="1">
      <alignment horizontal="center" vertical="center"/>
    </xf>
    <xf numFmtId="166" fontId="1" fillId="7" borderId="0" xfId="0" applyNumberFormat="1" applyFont="1" applyFill="1" applyAlignment="1">
      <alignment horizontal="center" vertical="center"/>
    </xf>
    <xf numFmtId="0" fontId="2" fillId="0" borderId="0" xfId="0" applyFont="1" applyAlignment="1">
      <alignment horizontal="center" vertical="center"/>
    </xf>
    <xf numFmtId="168" fontId="2" fillId="0" borderId="1" xfId="0" applyNumberFormat="1" applyFont="1" applyBorder="1" applyAlignment="1">
      <alignment vertical="center"/>
    </xf>
    <xf numFmtId="166" fontId="1" fillId="0" borderId="1" xfId="0" applyNumberFormat="1" applyFont="1" applyBorder="1" applyAlignment="1">
      <alignment horizontal="right" vertical="center"/>
    </xf>
    <xf numFmtId="0" fontId="2" fillId="0" borderId="1" xfId="0" applyFont="1" applyBorder="1" applyAlignment="1">
      <alignment horizontal="center" vertical="center"/>
    </xf>
    <xf numFmtId="0" fontId="1" fillId="8" borderId="0" xfId="0" applyFont="1" applyFill="1" applyAlignment="1">
      <alignment horizontal="center"/>
    </xf>
    <xf numFmtId="166" fontId="1" fillId="8" borderId="0" xfId="0" applyNumberFormat="1" applyFont="1" applyFill="1" applyAlignment="1">
      <alignment horizontal="center"/>
    </xf>
    <xf numFmtId="0" fontId="1" fillId="9" borderId="0" xfId="0" applyFont="1" applyFill="1" applyAlignment="1">
      <alignment horizontal="center" vertical="center"/>
    </xf>
    <xf numFmtId="0" fontId="2" fillId="0" borderId="13" xfId="0" applyFont="1" applyBorder="1" applyAlignment="1">
      <alignment vertical="center"/>
    </xf>
    <xf numFmtId="0" fontId="28" fillId="10" borderId="0" xfId="0" applyFont="1" applyFill="1"/>
    <xf numFmtId="166" fontId="28" fillId="10" borderId="0" xfId="0" applyNumberFormat="1" applyFont="1" applyFill="1" applyAlignment="1">
      <alignment horizontal="center"/>
    </xf>
    <xf numFmtId="0" fontId="2" fillId="9" borderId="0" xfId="0" applyFont="1" applyFill="1"/>
    <xf numFmtId="0" fontId="2" fillId="11" borderId="1" xfId="0" applyFont="1" applyFill="1" applyBorder="1" applyAlignment="1">
      <alignment vertical="center"/>
    </xf>
    <xf numFmtId="0" fontId="2" fillId="0" borderId="10" xfId="0" applyFont="1" applyBorder="1" applyAlignment="1">
      <alignment vertical="center"/>
    </xf>
    <xf numFmtId="0" fontId="1" fillId="4" borderId="0" xfId="0" applyFont="1" applyFill="1"/>
    <xf numFmtId="166" fontId="29" fillId="4" borderId="0" xfId="0" applyNumberFormat="1" applyFont="1" applyFill="1"/>
    <xf numFmtId="0" fontId="2" fillId="0" borderId="19" xfId="0" applyFont="1" applyBorder="1" applyAlignment="1">
      <alignment vertical="center"/>
    </xf>
    <xf numFmtId="168" fontId="2" fillId="0" borderId="1" xfId="0" applyNumberFormat="1" applyFont="1" applyBorder="1"/>
    <xf numFmtId="166" fontId="1" fillId="0" borderId="1" xfId="0" applyNumberFormat="1" applyFont="1" applyBorder="1" applyAlignment="1">
      <alignment horizontal="right"/>
    </xf>
    <xf numFmtId="0" fontId="1" fillId="0" borderId="0" xfId="0" applyFont="1" applyAlignment="1">
      <alignment horizontal="right"/>
    </xf>
    <xf numFmtId="10" fontId="26" fillId="0" borderId="2" xfId="0" applyNumberFormat="1" applyFont="1" applyBorder="1"/>
    <xf numFmtId="0" fontId="27" fillId="0" borderId="3" xfId="0" applyFont="1" applyBorder="1"/>
    <xf numFmtId="0" fontId="21" fillId="0" borderId="0" xfId="0" applyFont="1" applyAlignment="1">
      <alignment horizontal="center"/>
    </xf>
    <xf numFmtId="0" fontId="0" fillId="0" borderId="0" xfId="0"/>
    <xf numFmtId="165" fontId="21" fillId="0" borderId="2" xfId="0" applyNumberFormat="1" applyFont="1" applyBorder="1" applyAlignment="1">
      <alignment horizontal="left"/>
    </xf>
    <xf numFmtId="10" fontId="26" fillId="0" borderId="2" xfId="0" applyNumberFormat="1" applyFont="1" applyBorder="1" applyAlignment="1">
      <alignment horizontal="left"/>
    </xf>
  </cellXfs>
  <cellStyles count="1">
    <cellStyle name="Normal" xfId="0" builtinId="0"/>
  </cellStyles>
  <dxfs count="25">
    <dxf>
      <fill>
        <patternFill patternType="solid">
          <fgColor rgb="FFF4C7C3"/>
          <bgColor rgb="FFF4C7C3"/>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AFE9CA"/>
          <bgColor rgb="FFAFE9CA"/>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A2E8F1"/>
          <bgColor rgb="FFA2E8F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7">
    <tableStyle name="Yiriden Transactions 2025-style" pivot="0" count="3" xr9:uid="{00000000-0011-0000-FFFF-FFFF00000000}">
      <tableStyleElement type="headerRow" dxfId="24"/>
      <tableStyleElement type="firstRowStripe" dxfId="23"/>
      <tableStyleElement type="secondRowStripe" dxfId="22"/>
    </tableStyle>
    <tableStyle name="Sanoun Transactions 2024-style" pivot="0" count="3" xr9:uid="{00000000-0011-0000-FFFF-FFFF01000000}">
      <tableStyleElement type="headerRow" dxfId="21"/>
      <tableStyleElement type="firstRowStripe" dxfId="20"/>
      <tableStyleElement type="secondRowStripe" dxfId="19"/>
    </tableStyle>
    <tableStyle name="Sanoun Transactions 2025-style" pivot="0" count="3" xr9:uid="{00000000-0011-0000-FFFF-FFFF02000000}">
      <tableStyleElement type="headerRow" dxfId="18"/>
      <tableStyleElement type="firstRowStripe" dxfId="17"/>
      <tableStyleElement type="secondRowStripe" dxfId="16"/>
    </tableStyle>
    <tableStyle name="2024 Shea butter shipping-style" pivot="0" count="3" xr9:uid="{00000000-0011-0000-FFFF-FFFF03000000}">
      <tableStyleElement type="headerRow" dxfId="15"/>
      <tableStyleElement type="firstRowStripe" dxfId="14"/>
      <tableStyleElement type="secondRowStripe" dxfId="13"/>
    </tableStyle>
    <tableStyle name="2024 Shea butter shipping-style 2" pivot="0" count="4" xr9:uid="{00000000-0011-0000-FFFF-FFFF04000000}">
      <tableStyleElement type="headerRow" dxfId="12"/>
      <tableStyleElement type="totalRow" dxfId="9"/>
      <tableStyleElement type="firstRowStripe" dxfId="11"/>
      <tableStyleElement type="secondRowStripe" dxfId="10"/>
    </tableStyle>
    <tableStyle name="2024 Shea butter shipping-style 3" pivot="0" count="4" xr9:uid="{00000000-0011-0000-FFFF-FFFF05000000}">
      <tableStyleElement type="headerRow" dxfId="8"/>
      <tableStyleElement type="totalRow" dxfId="5"/>
      <tableStyleElement type="firstRowStripe" dxfId="7"/>
      <tableStyleElement type="secondRowStripe" dxfId="6"/>
    </tableStyle>
    <tableStyle name="Real Estate - Horton Rd-style" pivot="0" count="3" xr9:uid="{00000000-0011-0000-FFFF-FFFF06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'Real Estate - Horton Rd'!$C$1</c:f>
              <c:strCache>
                <c:ptCount val="1"/>
                <c:pt idx="0">
                  <c:v>Amount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'Real Estate - Horton Rd'!$A$2:$A$1001</c:f>
              <c:numCache>
                <c:formatCode>mm"-"dd"-"yyyy</c:formatCode>
                <c:ptCount val="1000"/>
                <c:pt idx="0">
                  <c:v>45389</c:v>
                </c:pt>
                <c:pt idx="1">
                  <c:v>45393</c:v>
                </c:pt>
                <c:pt idx="2">
                  <c:v>45393</c:v>
                </c:pt>
                <c:pt idx="3">
                  <c:v>45412</c:v>
                </c:pt>
                <c:pt idx="4">
                  <c:v>45412</c:v>
                </c:pt>
                <c:pt idx="5">
                  <c:v>45441</c:v>
                </c:pt>
                <c:pt idx="6">
                  <c:v>45441</c:v>
                </c:pt>
                <c:pt idx="7">
                  <c:v>45441</c:v>
                </c:pt>
                <c:pt idx="8">
                  <c:v>45441</c:v>
                </c:pt>
                <c:pt idx="9">
                  <c:v>45444</c:v>
                </c:pt>
                <c:pt idx="10">
                  <c:v>45446</c:v>
                </c:pt>
                <c:pt idx="11">
                  <c:v>45449</c:v>
                </c:pt>
                <c:pt idx="12">
                  <c:v>45449</c:v>
                </c:pt>
                <c:pt idx="13">
                  <c:v>45450</c:v>
                </c:pt>
                <c:pt idx="14">
                  <c:v>45456</c:v>
                </c:pt>
                <c:pt idx="15">
                  <c:v>45456</c:v>
                </c:pt>
                <c:pt idx="16">
                  <c:v>45460</c:v>
                </c:pt>
                <c:pt idx="17">
                  <c:v>45460</c:v>
                </c:pt>
                <c:pt idx="18">
                  <c:v>45464</c:v>
                </c:pt>
                <c:pt idx="19">
                  <c:v>45468</c:v>
                </c:pt>
                <c:pt idx="20">
                  <c:v>45474</c:v>
                </c:pt>
                <c:pt idx="21">
                  <c:v>45478</c:v>
                </c:pt>
                <c:pt idx="22">
                  <c:v>45478</c:v>
                </c:pt>
                <c:pt idx="23">
                  <c:v>45481</c:v>
                </c:pt>
                <c:pt idx="24">
                  <c:v>45482</c:v>
                </c:pt>
                <c:pt idx="25">
                  <c:v>45489</c:v>
                </c:pt>
                <c:pt idx="26">
                  <c:v>45489</c:v>
                </c:pt>
                <c:pt idx="27">
                  <c:v>45490</c:v>
                </c:pt>
                <c:pt idx="28">
                  <c:v>45490</c:v>
                </c:pt>
                <c:pt idx="29">
                  <c:v>45490</c:v>
                </c:pt>
                <c:pt idx="30">
                  <c:v>45492</c:v>
                </c:pt>
                <c:pt idx="31">
                  <c:v>45495</c:v>
                </c:pt>
                <c:pt idx="32">
                  <c:v>45495</c:v>
                </c:pt>
                <c:pt idx="33">
                  <c:v>45496</c:v>
                </c:pt>
                <c:pt idx="34">
                  <c:v>45496</c:v>
                </c:pt>
                <c:pt idx="35">
                  <c:v>45496</c:v>
                </c:pt>
                <c:pt idx="36">
                  <c:v>45498</c:v>
                </c:pt>
                <c:pt idx="37">
                  <c:v>45499</c:v>
                </c:pt>
                <c:pt idx="38">
                  <c:v>45501</c:v>
                </c:pt>
                <c:pt idx="39">
                  <c:v>45502</c:v>
                </c:pt>
                <c:pt idx="40">
                  <c:v>45504</c:v>
                </c:pt>
                <c:pt idx="41">
                  <c:v>45504</c:v>
                </c:pt>
                <c:pt idx="42">
                  <c:v>45504</c:v>
                </c:pt>
                <c:pt idx="43">
                  <c:v>45505</c:v>
                </c:pt>
                <c:pt idx="44">
                  <c:v>45506</c:v>
                </c:pt>
                <c:pt idx="45">
                  <c:v>45506</c:v>
                </c:pt>
                <c:pt idx="46">
                  <c:v>45506</c:v>
                </c:pt>
                <c:pt idx="47">
                  <c:v>45509</c:v>
                </c:pt>
                <c:pt idx="48">
                  <c:v>45509</c:v>
                </c:pt>
                <c:pt idx="49">
                  <c:v>45509</c:v>
                </c:pt>
                <c:pt idx="50">
                  <c:v>45509</c:v>
                </c:pt>
                <c:pt idx="51">
                  <c:v>45509</c:v>
                </c:pt>
                <c:pt idx="52">
                  <c:v>45509</c:v>
                </c:pt>
                <c:pt idx="53">
                  <c:v>45510</c:v>
                </c:pt>
                <c:pt idx="54">
                  <c:v>45535</c:v>
                </c:pt>
                <c:pt idx="55">
                  <c:v>45536</c:v>
                </c:pt>
                <c:pt idx="56">
                  <c:v>45548</c:v>
                </c:pt>
                <c:pt idx="57">
                  <c:v>45558</c:v>
                </c:pt>
                <c:pt idx="58">
                  <c:v>45568</c:v>
                </c:pt>
                <c:pt idx="59">
                  <c:v>45572</c:v>
                </c:pt>
                <c:pt idx="60">
                  <c:v>45580</c:v>
                </c:pt>
                <c:pt idx="61">
                  <c:v>45588</c:v>
                </c:pt>
                <c:pt idx="62">
                  <c:v>45590</c:v>
                </c:pt>
                <c:pt idx="63">
                  <c:v>45594</c:v>
                </c:pt>
                <c:pt idx="64">
                  <c:v>45597</c:v>
                </c:pt>
                <c:pt idx="65">
                  <c:v>45597</c:v>
                </c:pt>
                <c:pt idx="66">
                  <c:v>45600</c:v>
                </c:pt>
                <c:pt idx="67">
                  <c:v>45600</c:v>
                </c:pt>
                <c:pt idx="68">
                  <c:v>45601</c:v>
                </c:pt>
                <c:pt idx="69">
                  <c:v>45603</c:v>
                </c:pt>
                <c:pt idx="70">
                  <c:v>45608</c:v>
                </c:pt>
                <c:pt idx="71">
                  <c:v>45609</c:v>
                </c:pt>
                <c:pt idx="72">
                  <c:v>45611</c:v>
                </c:pt>
                <c:pt idx="73">
                  <c:v>45617</c:v>
                </c:pt>
                <c:pt idx="74">
                  <c:v>45618</c:v>
                </c:pt>
                <c:pt idx="75">
                  <c:v>45622</c:v>
                </c:pt>
                <c:pt idx="76">
                  <c:v>45625</c:v>
                </c:pt>
                <c:pt idx="77">
                  <c:v>45628</c:v>
                </c:pt>
                <c:pt idx="78">
                  <c:v>45630</c:v>
                </c:pt>
                <c:pt idx="79">
                  <c:v>45630</c:v>
                </c:pt>
                <c:pt idx="80">
                  <c:v>45632</c:v>
                </c:pt>
                <c:pt idx="81">
                  <c:v>45632</c:v>
                </c:pt>
                <c:pt idx="82">
                  <c:v>45632</c:v>
                </c:pt>
                <c:pt idx="83">
                  <c:v>45633</c:v>
                </c:pt>
                <c:pt idx="84">
                  <c:v>45642</c:v>
                </c:pt>
                <c:pt idx="85">
                  <c:v>45642</c:v>
                </c:pt>
                <c:pt idx="86">
                  <c:v>45663</c:v>
                </c:pt>
                <c:pt idx="87">
                  <c:v>45664</c:v>
                </c:pt>
                <c:pt idx="88">
                  <c:v>45695</c:v>
                </c:pt>
              </c:numCache>
            </c:numRef>
          </c:cat>
          <c:val>
            <c:numRef>
              <c:f>'Real Estate - Horton Rd'!$C$2:$C$1001</c:f>
              <c:numCache>
                <c:formatCode>"$"#,##0.00</c:formatCode>
                <c:ptCount val="1000"/>
                <c:pt idx="0">
                  <c:v>-199</c:v>
                </c:pt>
                <c:pt idx="1">
                  <c:v>-66999.89</c:v>
                </c:pt>
                <c:pt idx="2">
                  <c:v>-30</c:v>
                </c:pt>
                <c:pt idx="3">
                  <c:v>-23500</c:v>
                </c:pt>
                <c:pt idx="4">
                  <c:v>-5</c:v>
                </c:pt>
                <c:pt idx="5">
                  <c:v>15487</c:v>
                </c:pt>
                <c:pt idx="6">
                  <c:v>-125</c:v>
                </c:pt>
                <c:pt idx="7">
                  <c:v>-8550</c:v>
                </c:pt>
                <c:pt idx="8">
                  <c:v>-10</c:v>
                </c:pt>
                <c:pt idx="9">
                  <c:v>-59.1</c:v>
                </c:pt>
                <c:pt idx="10">
                  <c:v>-2240</c:v>
                </c:pt>
                <c:pt idx="11">
                  <c:v>-2810.17</c:v>
                </c:pt>
                <c:pt idx="12">
                  <c:v>-289.54000000000002</c:v>
                </c:pt>
                <c:pt idx="13">
                  <c:v>-158.87</c:v>
                </c:pt>
                <c:pt idx="14">
                  <c:v>-6300</c:v>
                </c:pt>
                <c:pt idx="15">
                  <c:v>-5</c:v>
                </c:pt>
                <c:pt idx="16">
                  <c:v>-110</c:v>
                </c:pt>
                <c:pt idx="17">
                  <c:v>-80</c:v>
                </c:pt>
                <c:pt idx="18">
                  <c:v>-139.74</c:v>
                </c:pt>
                <c:pt idx="19">
                  <c:v>-215.33</c:v>
                </c:pt>
                <c:pt idx="20">
                  <c:v>-2240</c:v>
                </c:pt>
                <c:pt idx="21">
                  <c:v>33639</c:v>
                </c:pt>
                <c:pt idx="22">
                  <c:v>-125</c:v>
                </c:pt>
                <c:pt idx="23">
                  <c:v>-100</c:v>
                </c:pt>
                <c:pt idx="24">
                  <c:v>-29.99</c:v>
                </c:pt>
                <c:pt idx="25">
                  <c:v>-118.24</c:v>
                </c:pt>
                <c:pt idx="26">
                  <c:v>-429.98</c:v>
                </c:pt>
                <c:pt idx="27">
                  <c:v>-12650</c:v>
                </c:pt>
                <c:pt idx="28">
                  <c:v>-247.2</c:v>
                </c:pt>
                <c:pt idx="29">
                  <c:v>-80.58</c:v>
                </c:pt>
                <c:pt idx="30">
                  <c:v>-100</c:v>
                </c:pt>
                <c:pt idx="31">
                  <c:v>-400</c:v>
                </c:pt>
                <c:pt idx="32">
                  <c:v>-108.52</c:v>
                </c:pt>
                <c:pt idx="33">
                  <c:v>-18.79</c:v>
                </c:pt>
                <c:pt idx="34">
                  <c:v>-606.6</c:v>
                </c:pt>
                <c:pt idx="35">
                  <c:v>-41.56</c:v>
                </c:pt>
                <c:pt idx="36">
                  <c:v>-700</c:v>
                </c:pt>
                <c:pt idx="37">
                  <c:v>-214.11</c:v>
                </c:pt>
                <c:pt idx="38">
                  <c:v>-47.29</c:v>
                </c:pt>
                <c:pt idx="39">
                  <c:v>-30.29</c:v>
                </c:pt>
                <c:pt idx="40">
                  <c:v>-500</c:v>
                </c:pt>
                <c:pt idx="41">
                  <c:v>-2545</c:v>
                </c:pt>
                <c:pt idx="42">
                  <c:v>-171.79</c:v>
                </c:pt>
                <c:pt idx="43">
                  <c:v>-2240</c:v>
                </c:pt>
                <c:pt idx="44">
                  <c:v>-125.59</c:v>
                </c:pt>
                <c:pt idx="45">
                  <c:v>-53.7</c:v>
                </c:pt>
                <c:pt idx="46">
                  <c:v>-67.64</c:v>
                </c:pt>
                <c:pt idx="47">
                  <c:v>-1400</c:v>
                </c:pt>
                <c:pt idx="48">
                  <c:v>-100</c:v>
                </c:pt>
                <c:pt idx="49">
                  <c:v>-225.46</c:v>
                </c:pt>
                <c:pt idx="50">
                  <c:v>-70.34</c:v>
                </c:pt>
                <c:pt idx="51">
                  <c:v>-71.930000000000007</c:v>
                </c:pt>
                <c:pt idx="52">
                  <c:v>-93.48</c:v>
                </c:pt>
                <c:pt idx="53">
                  <c:v>-2300</c:v>
                </c:pt>
                <c:pt idx="54">
                  <c:v>-2160.38</c:v>
                </c:pt>
                <c:pt idx="55">
                  <c:v>-2240</c:v>
                </c:pt>
                <c:pt idx="56">
                  <c:v>-49.48</c:v>
                </c:pt>
                <c:pt idx="57">
                  <c:v>2000</c:v>
                </c:pt>
                <c:pt idx="58">
                  <c:v>-2240</c:v>
                </c:pt>
                <c:pt idx="59">
                  <c:v>-52.25</c:v>
                </c:pt>
                <c:pt idx="60">
                  <c:v>-31.64</c:v>
                </c:pt>
                <c:pt idx="61">
                  <c:v>-90.3</c:v>
                </c:pt>
                <c:pt idx="62">
                  <c:v>-149</c:v>
                </c:pt>
                <c:pt idx="63">
                  <c:v>-181.25</c:v>
                </c:pt>
                <c:pt idx="64">
                  <c:v>-2240</c:v>
                </c:pt>
                <c:pt idx="65">
                  <c:v>-2240</c:v>
                </c:pt>
                <c:pt idx="66">
                  <c:v>-183.71</c:v>
                </c:pt>
                <c:pt idx="67">
                  <c:v>-29.46</c:v>
                </c:pt>
                <c:pt idx="68">
                  <c:v>-79.94</c:v>
                </c:pt>
                <c:pt idx="69">
                  <c:v>-15</c:v>
                </c:pt>
                <c:pt idx="70">
                  <c:v>-31.72</c:v>
                </c:pt>
                <c:pt idx="71">
                  <c:v>-670</c:v>
                </c:pt>
                <c:pt idx="72">
                  <c:v>-235</c:v>
                </c:pt>
                <c:pt idx="73">
                  <c:v>-550</c:v>
                </c:pt>
                <c:pt idx="74">
                  <c:v>-495</c:v>
                </c:pt>
                <c:pt idx="75">
                  <c:v>750.25</c:v>
                </c:pt>
                <c:pt idx="76">
                  <c:v>-100</c:v>
                </c:pt>
                <c:pt idx="77">
                  <c:v>-100</c:v>
                </c:pt>
                <c:pt idx="78">
                  <c:v>-123.64</c:v>
                </c:pt>
                <c:pt idx="79">
                  <c:v>-650</c:v>
                </c:pt>
                <c:pt idx="80">
                  <c:v>-17.940000000000001</c:v>
                </c:pt>
                <c:pt idx="81">
                  <c:v>-2402</c:v>
                </c:pt>
                <c:pt idx="82">
                  <c:v>-25</c:v>
                </c:pt>
                <c:pt idx="83">
                  <c:v>-15</c:v>
                </c:pt>
                <c:pt idx="84">
                  <c:v>-32.49</c:v>
                </c:pt>
                <c:pt idx="85">
                  <c:v>-80.27</c:v>
                </c:pt>
                <c:pt idx="86">
                  <c:v>-120</c:v>
                </c:pt>
                <c:pt idx="87">
                  <c:v>-15</c:v>
                </c:pt>
                <c:pt idx="88">
                  <c:v>-15</c:v>
                </c:pt>
              </c:numCache>
            </c:numRef>
          </c:val>
          <c:smooth val="0"/>
          <c:extLst>
            <c:ext xmlns:c16="http://schemas.microsoft.com/office/drawing/2014/chart" uri="{C3380CC4-5D6E-409C-BE32-E72D297353CC}">
              <c16:uniqueId val="{00000000-CF7E-C749-AD9A-057F90286D3C}"/>
            </c:ext>
          </c:extLst>
        </c:ser>
        <c:dLbls>
          <c:showLegendKey val="0"/>
          <c:showVal val="0"/>
          <c:showCatName val="0"/>
          <c:showSerName val="0"/>
          <c:showPercent val="0"/>
          <c:showBubbleSize val="0"/>
        </c:dLbls>
        <c:marker val="1"/>
        <c:smooth val="0"/>
        <c:axId val="490811104"/>
        <c:axId val="490812832"/>
      </c:lineChart>
      <c:dateAx>
        <c:axId val="490811104"/>
        <c:scaling>
          <c:orientation val="minMax"/>
        </c:scaling>
        <c:delete val="0"/>
        <c:axPos val="b"/>
        <c:numFmt formatCode="mm&quot;-&quot;dd&quot;-&quot;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12832"/>
        <c:crosses val="autoZero"/>
        <c:auto val="1"/>
        <c:lblOffset val="100"/>
        <c:baseTimeUnit val="days"/>
      </c:dateAx>
      <c:valAx>
        <c:axId val="49081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81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577850</xdr:colOff>
      <xdr:row>55</xdr:row>
      <xdr:rowOff>171450</xdr:rowOff>
    </xdr:from>
    <xdr:to>
      <xdr:col>19</xdr:col>
      <xdr:colOff>63500</xdr:colOff>
      <xdr:row>71</xdr:row>
      <xdr:rowOff>120650</xdr:rowOff>
    </xdr:to>
    <xdr:graphicFrame macro="">
      <xdr:nvGraphicFramePr>
        <xdr:cNvPr id="3" name="Chart 2">
          <a:extLst>
            <a:ext uri="{FF2B5EF4-FFF2-40B4-BE49-F238E27FC236}">
              <a16:creationId xmlns:a16="http://schemas.microsoft.com/office/drawing/2014/main" id="{B151BE2B-DE7F-733D-41A3-983B39AB1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42">
  <autoFilter ref="A1:E42" xr:uid="{00000000-0009-0000-0100-000001000000}"/>
  <tableColumns count="5">
    <tableColumn id="1" xr3:uid="{00000000-0010-0000-0000-000001000000}" name="Date"/>
    <tableColumn id="2" xr3:uid="{00000000-0010-0000-0000-000002000000}" name="Description"/>
    <tableColumn id="3" xr3:uid="{00000000-0010-0000-0000-000003000000}" name="USD Amount"/>
    <tableColumn id="4" xr3:uid="{00000000-0010-0000-0000-000004000000}" name="Transaction type"/>
    <tableColumn id="5" xr3:uid="{00000000-0010-0000-0000-000005000000}" name="Category"/>
  </tableColumns>
  <tableStyleInfo name="Yiriden Transactions 2025-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G255">
  <tableColumns count="7">
    <tableColumn id="1" xr3:uid="{00000000-0010-0000-0100-000001000000}" name="Date"/>
    <tableColumn id="2" xr3:uid="{00000000-0010-0000-0100-000002000000}" name="Description"/>
    <tableColumn id="3" xr3:uid="{00000000-0010-0000-0100-000003000000}" name="Transaction type"/>
    <tableColumn id="4" xr3:uid="{00000000-0010-0000-0100-000004000000}" name="USD Amount"/>
    <tableColumn id="5" xr3:uid="{00000000-0010-0000-0100-000005000000}" name="XOF Amount"/>
    <tableColumn id="6" xr3:uid="{00000000-0010-0000-0100-000006000000}" name="Column 1"/>
    <tableColumn id="7" xr3:uid="{00000000-0010-0000-0100-000007000000}" name="Category"/>
  </tableColumns>
  <tableStyleInfo name="Sanoun Transactions 2024-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_3" displayName="Table1_3" ref="A1:G264">
  <tableColumns count="7">
    <tableColumn id="1" xr3:uid="{00000000-0010-0000-0200-000001000000}" name="Date"/>
    <tableColumn id="2" xr3:uid="{00000000-0010-0000-0200-000002000000}" name="Description"/>
    <tableColumn id="3" xr3:uid="{00000000-0010-0000-0200-000003000000}" name="Transaction type"/>
    <tableColumn id="4" xr3:uid="{00000000-0010-0000-0200-000004000000}" name="USD Amount"/>
    <tableColumn id="5" xr3:uid="{00000000-0010-0000-0200-000005000000}" name="XOF Amount"/>
    <tableColumn id="6" xr3:uid="{00000000-0010-0000-0200-000006000000}" name="Column 1"/>
    <tableColumn id="7" xr3:uid="{00000000-0010-0000-0200-000007000000}" name="Category"/>
  </tableColumns>
  <tableStyleInfo name="Sanoun Transactions 2025-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 displayName="Table2" ref="A1:D20">
  <tableColumns count="4">
    <tableColumn id="1" xr3:uid="{00000000-0010-0000-0300-000001000000}" name="Date"/>
    <tableColumn id="2" xr3:uid="{00000000-0010-0000-0300-000002000000}" name="Item"/>
    <tableColumn id="3" xr3:uid="{00000000-0010-0000-0300-000003000000}" name="Amount (USD)"/>
    <tableColumn id="4" xr3:uid="{00000000-0010-0000-0300-000004000000}" name="Amount (CFA)"/>
  </tableColumns>
  <tableStyleInfo name="2024 Shea butter shipping-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1" displayName="Table_1" ref="A40:C48" headerRowCount="0">
  <tableColumns count="3">
    <tableColumn id="1" xr3:uid="{00000000-0010-0000-0400-000001000000}" name="Column1"/>
    <tableColumn id="2" xr3:uid="{00000000-0010-0000-0400-000002000000}" name="Column2"/>
    <tableColumn id="3" xr3:uid="{00000000-0010-0000-0400-000003000000}" name="Column3"/>
  </tableColumns>
  <tableStyleInfo name="2024 Shea butter shipping-style 2"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 displayName="Table_2" ref="D40:E48" totalsRowCount="1">
  <tableColumns count="2">
    <tableColumn id="1" xr3:uid="{00000000-0010-0000-0500-000001000000}" name="Sanoun" totalsRowFunction="custom">
      <totalsRowFormula>SUM(D41:D47)</totalsRowFormula>
    </tableColumn>
    <tableColumn id="2" xr3:uid="{00000000-0010-0000-0500-000002000000}" name="Yiriden" totalsRowFunction="custom">
      <totalsRowFormula>SUM(E41:E47)</totalsRowFormula>
    </tableColumn>
  </tableColumns>
  <tableStyleInfo name="2024 Shea butter shipping-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Main_Table" displayName="Main_Table" ref="A1:F90">
  <autoFilter ref="A1:F90" xr:uid="{00000000-0009-0000-0100-000007000000}"/>
  <tableColumns count="6">
    <tableColumn id="1" xr3:uid="{00000000-0010-0000-0600-000001000000}" name="Date"/>
    <tableColumn id="2" xr3:uid="{00000000-0010-0000-0600-000002000000}" name="Description"/>
    <tableColumn id="3" xr3:uid="{00000000-0010-0000-0600-000003000000}" name="Amount"/>
    <tableColumn id="4" xr3:uid="{00000000-0010-0000-0600-000004000000}" name="Column 1"/>
    <tableColumn id="5" xr3:uid="{00000000-0010-0000-0600-000005000000}" name="Category"/>
    <tableColumn id="6" xr3:uid="{00000000-0010-0000-0600-000006000000}" name="Tag"/>
  </tableColumns>
  <tableStyleInfo name="Real Estate - Horton Rd-style" showFirstColumn="1" showLastColumn="1"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mazon.com/gp/product/B0B3MVFM9R/ref=ppx_yo_dt_b_asin_title_o00_s00?ie=UTF8&amp;psc=1" TargetMode="External"/><Relationship Id="rId13" Type="http://schemas.openxmlformats.org/officeDocument/2006/relationships/hyperlink" Target="https://www.amazon.com/gp/product/B0BN1JDHGJ/ref=ppx_yo_dt_b_asin_title_o02_s00?ie=UTF8&amp;psc=1" TargetMode="External"/><Relationship Id="rId3" Type="http://schemas.openxmlformats.org/officeDocument/2006/relationships/hyperlink" Target="https://www.amazon.com/gp/product/B0BK9957FG/ref=ppx_yo_dt_b_asin_title_o04_s00?ie=UTF8&amp;psc=1" TargetMode="External"/><Relationship Id="rId7" Type="http://schemas.openxmlformats.org/officeDocument/2006/relationships/hyperlink" Target="https://www.amazon.com/gp/product/B0951TFDVX/ref=ppx_yo_dt_b_asin_title_o05_s00?ie=UTF8&amp;psc=1" TargetMode="External"/><Relationship Id="rId12" Type="http://schemas.openxmlformats.org/officeDocument/2006/relationships/hyperlink" Target="https://www.amazon.com/gp/product/B00VU31O7Y/ref=ppx_yo_dt_b_asin_title_o01_s00?ie=UTF8&amp;psc=1" TargetMode="External"/><Relationship Id="rId2" Type="http://schemas.openxmlformats.org/officeDocument/2006/relationships/hyperlink" Target="https://www.amazon.com/gp/product/B07CRG94G3/ref=ppx_yo_dt_b_asin_title_o01_s00?ie=UTF8&amp;psc=1" TargetMode="External"/><Relationship Id="rId1" Type="http://schemas.openxmlformats.org/officeDocument/2006/relationships/hyperlink" Target="https://www.amazon.com/gp/product/B086C66SZ2/ref=ppx_yo_dt_b_asin_title_o06_s00?ie=UTF8&amp;psc=1" TargetMode="External"/><Relationship Id="rId6" Type="http://schemas.openxmlformats.org/officeDocument/2006/relationships/hyperlink" Target="https://www.amazon.com/gp/product/B0B2V1T92J/ref=ppx_yo_dt_b_asin_title_o06_s00?ie=UTF8&amp;psc=1" TargetMode="External"/><Relationship Id="rId11" Type="http://schemas.openxmlformats.org/officeDocument/2006/relationships/hyperlink" Target="https://www.amazon.com/gp/product/B08M5PSFWF/ref=ppx_yo_dt_b_asin_title_o00_s00?ie=UTF8&amp;psc=1" TargetMode="External"/><Relationship Id="rId5" Type="http://schemas.openxmlformats.org/officeDocument/2006/relationships/hyperlink" Target="https://www.amazon.com/gp/product/B09NJZHFMG/ref=ppx_yo_dt_b_asin_title_o09_s00?ie=UTF8&amp;psc=1" TargetMode="External"/><Relationship Id="rId10" Type="http://schemas.openxmlformats.org/officeDocument/2006/relationships/hyperlink" Target="https://www.amazon.com/gp/product/B086C66SZ2/ref=ppx_yo_dt_b_asin_title_o06_s00?ie=UTF8&amp;psc=1" TargetMode="External"/><Relationship Id="rId4" Type="http://schemas.openxmlformats.org/officeDocument/2006/relationships/hyperlink" Target="https://www.amazon.com/gp/product/B089SX7WYM/ref=ppx_yo_dt_b_asin_title_o03_s00?ie=UTF8&amp;psc=1" TargetMode="External"/><Relationship Id="rId9" Type="http://schemas.openxmlformats.org/officeDocument/2006/relationships/hyperlink" Target="https://www.amazon.com/gp/product/B000CST0L0/ref=ppx_yo_dt_b_asin_title_o04_s00?ie=UTF8&amp;psc=1"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2"/>
  <sheetViews>
    <sheetView workbookViewId="0">
      <pane xSplit="1" ySplit="1" topLeftCell="B2" activePane="bottomRight" state="frozen"/>
      <selection pane="topRight" activeCell="B1" sqref="B1"/>
      <selection pane="bottomLeft" activeCell="A2" sqref="A2"/>
      <selection pane="bottomRight" activeCell="C35" sqref="C35"/>
    </sheetView>
  </sheetViews>
  <sheetFormatPr baseColWidth="10" defaultColWidth="11.1640625" defaultRowHeight="15.75" customHeight="1"/>
  <cols>
    <col min="2" max="2" width="45.5" customWidth="1"/>
    <col min="3" max="3" width="16.1640625" customWidth="1"/>
    <col min="4" max="4" width="18.83203125" customWidth="1"/>
    <col min="5" max="5" width="21.1640625" customWidth="1"/>
    <col min="6" max="6" width="15.5" customWidth="1"/>
    <col min="7" max="7" width="10.33203125" customWidth="1"/>
    <col min="8" max="8" width="15.33203125" customWidth="1"/>
    <col min="9" max="9" width="12.1640625" customWidth="1"/>
  </cols>
  <sheetData>
    <row r="1" spans="1:9" ht="15.75" customHeight="1">
      <c r="A1" s="18" t="s">
        <v>2</v>
      </c>
      <c r="B1" s="19" t="s">
        <v>109</v>
      </c>
      <c r="C1" s="20" t="s">
        <v>110</v>
      </c>
      <c r="D1" s="21" t="s">
        <v>111</v>
      </c>
      <c r="E1" s="22" t="s">
        <v>0</v>
      </c>
      <c r="F1" s="13" t="s">
        <v>112</v>
      </c>
      <c r="G1" s="23">
        <f>SUMIFS(C2:C42, D2:D42, "REV")</f>
        <v>0</v>
      </c>
      <c r="H1" s="13" t="s">
        <v>113</v>
      </c>
      <c r="I1" s="23">
        <f>SUMIFS(C2:C42, D2:D42, "EXP")</f>
        <v>-2031.6299999999999</v>
      </c>
    </row>
    <row r="2" spans="1:9">
      <c r="A2" s="24">
        <v>45660</v>
      </c>
      <c r="B2" s="25" t="s">
        <v>114</v>
      </c>
      <c r="C2" s="26">
        <v>-43.51</v>
      </c>
      <c r="D2" s="27" t="s">
        <v>7</v>
      </c>
      <c r="E2" s="28"/>
    </row>
    <row r="3" spans="1:9">
      <c r="A3" s="29">
        <v>45672</v>
      </c>
      <c r="B3" s="30" t="s">
        <v>115</v>
      </c>
      <c r="C3" s="31">
        <v>-9.49</v>
      </c>
      <c r="D3" s="32" t="s">
        <v>7</v>
      </c>
      <c r="E3" s="33"/>
    </row>
    <row r="4" spans="1:9">
      <c r="A4" s="24">
        <v>45678</v>
      </c>
      <c r="B4" s="25" t="s">
        <v>114</v>
      </c>
      <c r="C4" s="26">
        <v>-8.57</v>
      </c>
      <c r="D4" s="27" t="s">
        <v>7</v>
      </c>
      <c r="E4" s="28"/>
    </row>
    <row r="5" spans="1:9">
      <c r="A5" s="29">
        <v>45679</v>
      </c>
      <c r="B5" s="30" t="s">
        <v>116</v>
      </c>
      <c r="C5" s="31">
        <v>-48.78</v>
      </c>
      <c r="D5" s="32" t="s">
        <v>7</v>
      </c>
      <c r="E5" s="33"/>
    </row>
    <row r="6" spans="1:9">
      <c r="A6" s="24">
        <v>45680</v>
      </c>
      <c r="B6" s="25" t="s">
        <v>117</v>
      </c>
      <c r="C6" s="26">
        <v>-424.34</v>
      </c>
      <c r="D6" s="27" t="s">
        <v>7</v>
      </c>
      <c r="E6" s="28"/>
    </row>
    <row r="7" spans="1:9">
      <c r="A7" s="29">
        <v>45680</v>
      </c>
      <c r="B7" s="30" t="s">
        <v>118</v>
      </c>
      <c r="C7" s="31">
        <v>-57.75</v>
      </c>
      <c r="D7" s="32" t="s">
        <v>7</v>
      </c>
      <c r="E7" s="33"/>
    </row>
    <row r="8" spans="1:9">
      <c r="A8" s="24">
        <v>45680</v>
      </c>
      <c r="B8" s="25" t="s">
        <v>114</v>
      </c>
      <c r="C8" s="26">
        <v>-25.9</v>
      </c>
      <c r="D8" s="27" t="s">
        <v>7</v>
      </c>
      <c r="E8" s="28"/>
    </row>
    <row r="9" spans="1:9">
      <c r="A9" s="29">
        <v>45683</v>
      </c>
      <c r="B9" s="30" t="s">
        <v>115</v>
      </c>
      <c r="C9" s="31">
        <v>-4.99</v>
      </c>
      <c r="D9" s="32" t="s">
        <v>7</v>
      </c>
      <c r="E9" s="33"/>
    </row>
    <row r="10" spans="1:9">
      <c r="A10" s="24">
        <v>45671</v>
      </c>
      <c r="B10" s="25" t="s">
        <v>119</v>
      </c>
      <c r="C10" s="26">
        <v>-1095.3399999999999</v>
      </c>
      <c r="D10" s="27" t="s">
        <v>7</v>
      </c>
      <c r="E10" s="28"/>
    </row>
    <row r="11" spans="1:9">
      <c r="A11" s="29">
        <v>45671</v>
      </c>
      <c r="B11" s="30" t="s">
        <v>120</v>
      </c>
      <c r="C11" s="31">
        <v>-312.95999999999998</v>
      </c>
      <c r="D11" s="32" t="s">
        <v>7</v>
      </c>
      <c r="E11" s="33"/>
    </row>
    <row r="12" spans="1:9" ht="15.75" customHeight="1">
      <c r="A12" s="24"/>
      <c r="B12" s="25"/>
      <c r="C12" s="34"/>
      <c r="D12" s="35"/>
      <c r="E12" s="28"/>
    </row>
    <row r="13" spans="1:9" ht="15.75" customHeight="1">
      <c r="A13" s="29"/>
      <c r="B13" s="30"/>
      <c r="C13" s="36"/>
      <c r="D13" s="37"/>
      <c r="E13" s="33"/>
    </row>
    <row r="14" spans="1:9" ht="15.75" customHeight="1">
      <c r="A14" s="24"/>
      <c r="B14" s="25"/>
      <c r="C14" s="38"/>
      <c r="D14" s="35"/>
      <c r="E14" s="28"/>
    </row>
    <row r="15" spans="1:9" ht="15.75" customHeight="1">
      <c r="A15" s="29"/>
      <c r="B15" s="30"/>
      <c r="C15" s="36"/>
      <c r="D15" s="37"/>
      <c r="E15" s="33"/>
    </row>
    <row r="16" spans="1:9" ht="15.75" customHeight="1">
      <c r="A16" s="24"/>
      <c r="B16" s="25"/>
      <c r="C16" s="38"/>
      <c r="D16" s="35"/>
      <c r="E16" s="28"/>
    </row>
    <row r="17" spans="1:5" ht="15.75" customHeight="1">
      <c r="A17" s="29"/>
      <c r="B17" s="30"/>
      <c r="C17" s="36"/>
      <c r="D17" s="37"/>
      <c r="E17" s="33"/>
    </row>
    <row r="18" spans="1:5" ht="15.75" customHeight="1">
      <c r="A18" s="24"/>
      <c r="B18" s="25"/>
      <c r="C18" s="38"/>
      <c r="D18" s="35"/>
      <c r="E18" s="28"/>
    </row>
    <row r="19" spans="1:5" ht="15.75" customHeight="1">
      <c r="A19" s="29"/>
      <c r="B19" s="30"/>
      <c r="C19" s="36"/>
      <c r="D19" s="37"/>
      <c r="E19" s="33"/>
    </row>
    <row r="20" spans="1:5" ht="15.75" customHeight="1">
      <c r="A20" s="24"/>
      <c r="B20" s="25"/>
      <c r="C20" s="38"/>
      <c r="D20" s="35"/>
      <c r="E20" s="28"/>
    </row>
    <row r="21" spans="1:5" ht="15.75" customHeight="1">
      <c r="A21" s="29"/>
      <c r="B21" s="30"/>
      <c r="C21" s="36"/>
      <c r="D21" s="37"/>
      <c r="E21" s="33"/>
    </row>
    <row r="22" spans="1:5" ht="15.75" customHeight="1">
      <c r="A22" s="24"/>
      <c r="B22" s="25"/>
      <c r="C22" s="38"/>
      <c r="D22" s="35"/>
      <c r="E22" s="28"/>
    </row>
    <row r="23" spans="1:5" ht="15.75" customHeight="1">
      <c r="A23" s="29"/>
      <c r="B23" s="30"/>
      <c r="C23" s="36"/>
      <c r="D23" s="37"/>
      <c r="E23" s="33"/>
    </row>
    <row r="24" spans="1:5" ht="15.75" customHeight="1">
      <c r="A24" s="24"/>
      <c r="B24" s="25"/>
      <c r="C24" s="38"/>
      <c r="D24" s="35"/>
      <c r="E24" s="28"/>
    </row>
    <row r="25" spans="1:5" ht="15.75" customHeight="1">
      <c r="A25" s="29"/>
      <c r="B25" s="30"/>
      <c r="C25" s="36"/>
      <c r="D25" s="37"/>
      <c r="E25" s="33"/>
    </row>
    <row r="26" spans="1:5" ht="15.75" customHeight="1">
      <c r="A26" s="24"/>
      <c r="B26" s="25"/>
      <c r="C26" s="38"/>
      <c r="D26" s="35"/>
      <c r="E26" s="28"/>
    </row>
    <row r="27" spans="1:5" ht="15.75" customHeight="1">
      <c r="A27" s="29"/>
      <c r="B27" s="30"/>
      <c r="C27" s="36"/>
      <c r="D27" s="37"/>
      <c r="E27" s="33"/>
    </row>
    <row r="28" spans="1:5" ht="15.75" customHeight="1">
      <c r="A28" s="24"/>
      <c r="B28" s="25"/>
      <c r="C28" s="38"/>
      <c r="D28" s="35"/>
      <c r="E28" s="28"/>
    </row>
    <row r="29" spans="1:5" ht="15.75" customHeight="1">
      <c r="A29" s="29"/>
      <c r="B29" s="30"/>
      <c r="C29" s="36"/>
      <c r="D29" s="37"/>
      <c r="E29" s="33"/>
    </row>
    <row r="30" spans="1:5" ht="15.75" customHeight="1">
      <c r="A30" s="24"/>
      <c r="B30" s="25"/>
      <c r="C30" s="38"/>
      <c r="D30" s="35"/>
      <c r="E30" s="28"/>
    </row>
    <row r="31" spans="1:5" ht="15.75" customHeight="1">
      <c r="A31" s="29"/>
      <c r="B31" s="30"/>
      <c r="C31" s="36"/>
      <c r="D31" s="37"/>
      <c r="E31" s="33"/>
    </row>
    <row r="32" spans="1:5" ht="15.75" customHeight="1">
      <c r="A32" s="24"/>
      <c r="B32" s="25"/>
      <c r="C32" s="38"/>
      <c r="D32" s="35"/>
      <c r="E32" s="28"/>
    </row>
    <row r="33" spans="1:5" ht="15.75" customHeight="1">
      <c r="A33" s="29"/>
      <c r="B33" s="30"/>
      <c r="C33" s="36"/>
      <c r="D33" s="37"/>
      <c r="E33" s="33"/>
    </row>
    <row r="34" spans="1:5" ht="15.75" customHeight="1">
      <c r="A34" s="24"/>
      <c r="B34" s="25"/>
      <c r="C34" s="38"/>
      <c r="D34" s="35"/>
      <c r="E34" s="28"/>
    </row>
    <row r="35" spans="1:5" ht="15.75" customHeight="1">
      <c r="A35" s="29"/>
      <c r="B35" s="30"/>
      <c r="C35" s="36"/>
      <c r="D35" s="37"/>
      <c r="E35" s="33"/>
    </row>
    <row r="36" spans="1:5" ht="15.75" customHeight="1">
      <c r="A36" s="24"/>
      <c r="B36" s="25"/>
      <c r="C36" s="38"/>
      <c r="D36" s="35"/>
      <c r="E36" s="28"/>
    </row>
    <row r="37" spans="1:5" ht="15.75" customHeight="1">
      <c r="A37" s="29"/>
      <c r="B37" s="30"/>
      <c r="C37" s="36"/>
      <c r="D37" s="37"/>
      <c r="E37" s="33"/>
    </row>
    <row r="38" spans="1:5" ht="15.75" customHeight="1">
      <c r="A38" s="24"/>
      <c r="B38" s="25"/>
      <c r="C38" s="38"/>
      <c r="D38" s="35"/>
      <c r="E38" s="28"/>
    </row>
    <row r="39" spans="1:5" ht="15.75" customHeight="1">
      <c r="A39" s="29"/>
      <c r="B39" s="30"/>
      <c r="C39" s="36"/>
      <c r="D39" s="37"/>
      <c r="E39" s="33"/>
    </row>
    <row r="40" spans="1:5" ht="15.75" customHeight="1">
      <c r="A40" s="24"/>
      <c r="B40" s="25"/>
      <c r="C40" s="38"/>
      <c r="D40" s="35"/>
      <c r="E40" s="28"/>
    </row>
    <row r="41" spans="1:5" ht="15.75" customHeight="1">
      <c r="A41" s="29"/>
      <c r="B41" s="30"/>
      <c r="C41" s="36"/>
      <c r="D41" s="37"/>
      <c r="E41" s="33"/>
    </row>
    <row r="42" spans="1:5" ht="15.75" customHeight="1">
      <c r="A42" s="39"/>
      <c r="B42" s="40"/>
      <c r="C42" s="41"/>
      <c r="D42" s="42"/>
      <c r="E42" s="43"/>
    </row>
  </sheetData>
  <customSheetViews>
    <customSheetView guid="{0D14997C-2E6B-45DD-AC15-96C2DFDD08E1}" filter="1" showAutoFilter="1">
      <pageMargins left="0.7" right="0.7" top="0.75" bottom="0.75" header="0.3" footer="0.3"/>
      <autoFilter ref="A1:Y42" xr:uid="{CDEF6AFD-4BA0-4949-84FD-5FFF4FB50597}"/>
    </customSheetView>
  </customSheetViews>
  <dataValidations count="4">
    <dataValidation type="list" allowBlank="1" showErrorMessage="1" sqref="D2:D42" xr:uid="{00000000-0002-0000-0300-000000000000}">
      <formula1>"EXP,REV,DONATION"</formula1>
    </dataValidation>
    <dataValidation type="custom" allowBlank="1" showDropDown="1" sqref="A2:A42" xr:uid="{00000000-0002-0000-0300-000001000000}">
      <formula1>OR(NOT(ISERROR(DATEVALUE(A2))), AND(ISNUMBER(A2), LEFT(CELL("format", A2))="D"))</formula1>
    </dataValidation>
    <dataValidation type="custom" allowBlank="1" showDropDown="1" sqref="C2:C42" xr:uid="{00000000-0002-0000-0300-000002000000}">
      <formula1>AND(ISNUMBER(C2),(NOT(OR(NOT(ISERROR(DATEVALUE(C2))), AND(ISNUMBER(C2), LEFT(CELL("format", C2))="D")))))</formula1>
    </dataValidation>
    <dataValidation type="list" allowBlank="1" showErrorMessage="1" sqref="E2:E42" xr:uid="{00000000-0002-0000-0300-000003000000}">
      <formula1>"Fuel,Toll Fees,Regulatory Fees,Maintenance Supplies,Discount on Supplies,Bonuses,Debt Repayments,Salary Payments,Container Related Transactions,Contractual Conditions Expenses,Repair Parts,Load Completion Payments,Tires,Repair Services,Advance Payments Re"&amp;"ceived,Money Transfers,Truck Purchase,Administrative Costs,Equipment Sales,Trailer Payments,Travel Expenses,Customs Fees,Repairs,Insurance,Vehicle Equipment,Transportation Commissions,Safety Equipment,Truck Modifications,Axle and Tire Maintenance,Suspensi"&amp;"on Parts,Equipment Purchases,Personnel Transportation Costs,Suspension Repairs,Transportation Services Revenue,Goods Purchases,Sales Revenue,Maintenance Services,Tools and Equipment,Miscellaneous,Travel Allowances"</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1"/>
  <sheetViews>
    <sheetView tabSelected="1" workbookViewId="0">
      <pane ySplit="1" topLeftCell="A39" activePane="bottomLeft" state="frozen"/>
      <selection pane="bottomLeft" activeCell="J45" sqref="J45"/>
    </sheetView>
  </sheetViews>
  <sheetFormatPr baseColWidth="10" defaultColWidth="11.1640625" defaultRowHeight="15.75" customHeight="1"/>
  <cols>
    <col min="1" max="1" width="12.6640625" customWidth="1"/>
    <col min="2" max="2" width="37.1640625" customWidth="1"/>
    <col min="3" max="3" width="13" customWidth="1"/>
    <col min="4" max="4" width="14.1640625" customWidth="1"/>
    <col min="5" max="5" width="14.6640625" customWidth="1"/>
    <col min="6" max="6" width="12.83203125" customWidth="1"/>
    <col min="7" max="7" width="14.83203125" customWidth="1"/>
    <col min="8" max="8" width="13.83203125" bestFit="1" customWidth="1"/>
  </cols>
  <sheetData>
    <row r="1" spans="1:26" ht="15.75" customHeight="1">
      <c r="A1" s="151" t="s">
        <v>2</v>
      </c>
      <c r="B1" s="61" t="s">
        <v>109</v>
      </c>
      <c r="C1" s="152" t="s">
        <v>637</v>
      </c>
      <c r="D1" s="153" t="s">
        <v>648</v>
      </c>
      <c r="E1" s="21" t="s">
        <v>0</v>
      </c>
      <c r="F1" s="154" t="s">
        <v>783</v>
      </c>
      <c r="G1" s="155" t="s">
        <v>73</v>
      </c>
      <c r="H1" s="156">
        <f>SUM(C1:C1001)</f>
        <v>-105863.93999999999</v>
      </c>
      <c r="J1" s="157"/>
      <c r="K1" s="157"/>
      <c r="L1" s="157"/>
      <c r="M1" s="157"/>
      <c r="N1" s="157"/>
      <c r="O1" s="157"/>
      <c r="P1" s="157"/>
      <c r="Q1" s="157"/>
      <c r="R1" s="157"/>
      <c r="S1" s="157"/>
      <c r="T1" s="157"/>
      <c r="U1" s="157"/>
      <c r="V1" s="157"/>
      <c r="W1" s="157"/>
      <c r="X1" s="157"/>
      <c r="Y1" s="157"/>
      <c r="Z1" s="157"/>
    </row>
    <row r="2" spans="1:26" ht="15.75" customHeight="1">
      <c r="A2" s="158">
        <v>45389</v>
      </c>
      <c r="B2" s="10" t="s">
        <v>784</v>
      </c>
      <c r="C2" s="159">
        <v>-199</v>
      </c>
      <c r="D2" s="160" t="s">
        <v>7</v>
      </c>
      <c r="E2" s="35" t="s">
        <v>785</v>
      </c>
      <c r="G2" s="161"/>
      <c r="H2" s="162"/>
      <c r="I2" s="163"/>
    </row>
    <row r="3" spans="1:26" ht="15.75" customHeight="1">
      <c r="A3" s="158">
        <v>45393</v>
      </c>
      <c r="B3" s="10" t="s">
        <v>786</v>
      </c>
      <c r="C3" s="159">
        <v>-66999.89</v>
      </c>
      <c r="D3" s="160" t="s">
        <v>7</v>
      </c>
      <c r="E3" s="37"/>
      <c r="F3" s="164"/>
      <c r="G3" s="165"/>
      <c r="H3" s="166"/>
      <c r="I3" s="167"/>
    </row>
    <row r="4" spans="1:26" ht="15.75" customHeight="1">
      <c r="A4" s="158">
        <v>45393</v>
      </c>
      <c r="B4" s="168" t="s">
        <v>787</v>
      </c>
      <c r="C4" s="159">
        <v>-30</v>
      </c>
      <c r="D4" s="160" t="s">
        <v>7</v>
      </c>
      <c r="E4" s="35" t="s">
        <v>785</v>
      </c>
      <c r="F4" s="169"/>
      <c r="G4" s="170"/>
      <c r="H4" s="171"/>
    </row>
    <row r="5" spans="1:26" ht="15.75" customHeight="1">
      <c r="A5" s="158">
        <v>45412</v>
      </c>
      <c r="B5" s="10" t="s">
        <v>788</v>
      </c>
      <c r="C5" s="159">
        <v>-23500</v>
      </c>
      <c r="D5" s="160" t="s">
        <v>7</v>
      </c>
      <c r="E5" s="37" t="s">
        <v>789</v>
      </c>
      <c r="F5" s="164"/>
    </row>
    <row r="6" spans="1:26" ht="15.75" customHeight="1">
      <c r="A6" s="158">
        <v>45412</v>
      </c>
      <c r="B6" s="10" t="s">
        <v>790</v>
      </c>
      <c r="C6" s="159">
        <v>-5</v>
      </c>
      <c r="D6" s="160" t="s">
        <v>7</v>
      </c>
      <c r="E6" s="35" t="s">
        <v>785</v>
      </c>
      <c r="F6" s="169"/>
    </row>
    <row r="7" spans="1:26" ht="15.75" customHeight="1">
      <c r="A7" s="158">
        <v>45441</v>
      </c>
      <c r="B7" s="10" t="s">
        <v>791</v>
      </c>
      <c r="C7" s="159">
        <v>15487</v>
      </c>
      <c r="D7" s="160" t="s">
        <v>792</v>
      </c>
      <c r="E7" s="37"/>
      <c r="F7" s="164"/>
    </row>
    <row r="8" spans="1:26" ht="15.75" customHeight="1">
      <c r="A8" s="158">
        <v>45441</v>
      </c>
      <c r="B8" s="168" t="s">
        <v>793</v>
      </c>
      <c r="C8" s="159">
        <v>-125</v>
      </c>
      <c r="D8" s="160" t="s">
        <v>7</v>
      </c>
      <c r="E8" s="35" t="s">
        <v>785</v>
      </c>
      <c r="F8" s="169"/>
      <c r="G8" s="11"/>
      <c r="H8" s="16"/>
      <c r="I8" s="16"/>
      <c r="J8" s="16"/>
    </row>
    <row r="9" spans="1:26" ht="15.75" customHeight="1">
      <c r="A9" s="158">
        <v>45441</v>
      </c>
      <c r="B9" s="10" t="s">
        <v>788</v>
      </c>
      <c r="C9" s="159">
        <v>-8550</v>
      </c>
      <c r="D9" s="160" t="s">
        <v>7</v>
      </c>
      <c r="E9" s="37" t="s">
        <v>789</v>
      </c>
      <c r="F9" s="164"/>
      <c r="G9" s="11"/>
      <c r="H9" s="16"/>
      <c r="I9" s="16"/>
      <c r="J9" s="16"/>
    </row>
    <row r="10" spans="1:26" ht="15.75" customHeight="1">
      <c r="A10" s="158">
        <v>45441</v>
      </c>
      <c r="B10" s="10" t="s">
        <v>794</v>
      </c>
      <c r="C10" s="159">
        <v>-10</v>
      </c>
      <c r="D10" s="160" t="s">
        <v>7</v>
      </c>
      <c r="E10" s="35" t="s">
        <v>785</v>
      </c>
      <c r="F10" s="169"/>
      <c r="G10" s="11"/>
      <c r="H10" s="16"/>
      <c r="I10" s="11"/>
      <c r="J10" s="11"/>
    </row>
    <row r="11" spans="1:26" ht="15.75" customHeight="1">
      <c r="A11" s="158">
        <v>45444</v>
      </c>
      <c r="B11" s="10" t="s">
        <v>795</v>
      </c>
      <c r="C11" s="159">
        <v>-59.1</v>
      </c>
      <c r="D11" s="160" t="s">
        <v>7</v>
      </c>
      <c r="E11" s="37" t="s">
        <v>789</v>
      </c>
      <c r="F11" s="164"/>
      <c r="G11" s="11"/>
      <c r="H11" s="16"/>
    </row>
    <row r="12" spans="1:26" ht="15.75" customHeight="1">
      <c r="A12" s="158">
        <v>45446</v>
      </c>
      <c r="B12" s="10" t="s">
        <v>796</v>
      </c>
      <c r="C12" s="159">
        <v>-2240</v>
      </c>
      <c r="D12" s="160" t="s">
        <v>7</v>
      </c>
      <c r="E12" s="35" t="s">
        <v>797</v>
      </c>
      <c r="F12" s="169"/>
      <c r="G12" s="11"/>
    </row>
    <row r="13" spans="1:26" ht="15.75" customHeight="1">
      <c r="A13" s="158">
        <v>45449</v>
      </c>
      <c r="B13" s="10" t="s">
        <v>798</v>
      </c>
      <c r="C13" s="159">
        <v>-2810.17</v>
      </c>
      <c r="D13" s="160" t="s">
        <v>7</v>
      </c>
      <c r="E13" s="37" t="s">
        <v>789</v>
      </c>
      <c r="F13" s="164"/>
      <c r="H13" s="11"/>
    </row>
    <row r="14" spans="1:26" ht="15.75" customHeight="1">
      <c r="A14" s="158">
        <v>45449</v>
      </c>
      <c r="B14" s="10" t="s">
        <v>799</v>
      </c>
      <c r="C14" s="159">
        <v>-289.54000000000002</v>
      </c>
      <c r="D14" s="160" t="s">
        <v>7</v>
      </c>
      <c r="E14" s="35" t="s">
        <v>789</v>
      </c>
      <c r="F14" s="169"/>
      <c r="H14" s="11"/>
    </row>
    <row r="15" spans="1:26" ht="15.75" customHeight="1">
      <c r="A15" s="158">
        <v>45450</v>
      </c>
      <c r="B15" s="168" t="s">
        <v>800</v>
      </c>
      <c r="C15" s="159">
        <v>-158.87</v>
      </c>
      <c r="D15" s="160" t="s">
        <v>7</v>
      </c>
      <c r="E15" s="37" t="s">
        <v>785</v>
      </c>
      <c r="F15" s="164"/>
    </row>
    <row r="16" spans="1:26" ht="15.75" customHeight="1">
      <c r="A16" s="158">
        <v>45456</v>
      </c>
      <c r="B16" s="10" t="s">
        <v>788</v>
      </c>
      <c r="C16" s="159">
        <v>-6300</v>
      </c>
      <c r="D16" s="160" t="s">
        <v>7</v>
      </c>
      <c r="E16" s="35" t="s">
        <v>789</v>
      </c>
      <c r="F16" s="169"/>
    </row>
    <row r="17" spans="1:6" ht="15.75" customHeight="1">
      <c r="A17" s="158">
        <v>45456</v>
      </c>
      <c r="B17" s="10" t="s">
        <v>790</v>
      </c>
      <c r="C17" s="159">
        <v>-5</v>
      </c>
      <c r="D17" s="160" t="s">
        <v>7</v>
      </c>
      <c r="E17" s="37" t="s">
        <v>785</v>
      </c>
      <c r="F17" s="164"/>
    </row>
    <row r="18" spans="1:6" ht="15.75" customHeight="1">
      <c r="A18" s="158">
        <v>45460</v>
      </c>
      <c r="B18" s="10" t="s">
        <v>801</v>
      </c>
      <c r="C18" s="159">
        <v>-110</v>
      </c>
      <c r="D18" s="160" t="s">
        <v>7</v>
      </c>
      <c r="E18" s="35" t="s">
        <v>789</v>
      </c>
      <c r="F18" s="169"/>
    </row>
    <row r="19" spans="1:6" ht="15.75" customHeight="1">
      <c r="A19" s="158">
        <v>45460</v>
      </c>
      <c r="B19" s="10" t="s">
        <v>802</v>
      </c>
      <c r="C19" s="159">
        <v>-80</v>
      </c>
      <c r="D19" s="160" t="s">
        <v>7</v>
      </c>
      <c r="E19" s="37" t="s">
        <v>789</v>
      </c>
      <c r="F19" s="164"/>
    </row>
    <row r="20" spans="1:6" ht="15.75" customHeight="1">
      <c r="A20" s="158">
        <v>45464</v>
      </c>
      <c r="B20" s="10" t="s">
        <v>803</v>
      </c>
      <c r="C20" s="159">
        <v>-139.74</v>
      </c>
      <c r="D20" s="160" t="s">
        <v>7</v>
      </c>
      <c r="E20" s="35" t="s">
        <v>789</v>
      </c>
      <c r="F20" s="169"/>
    </row>
    <row r="21" spans="1:6" ht="15.75" customHeight="1">
      <c r="A21" s="158">
        <v>45468</v>
      </c>
      <c r="B21" s="10" t="s">
        <v>804</v>
      </c>
      <c r="C21" s="159">
        <v>-215.33</v>
      </c>
      <c r="D21" s="160" t="s">
        <v>7</v>
      </c>
      <c r="E21" s="37" t="s">
        <v>789</v>
      </c>
      <c r="F21" s="164"/>
    </row>
    <row r="22" spans="1:6" ht="15.75" customHeight="1">
      <c r="A22" s="158">
        <v>45474</v>
      </c>
      <c r="B22" s="10" t="s">
        <v>796</v>
      </c>
      <c r="C22" s="159">
        <v>-2240</v>
      </c>
      <c r="D22" s="160" t="s">
        <v>7</v>
      </c>
      <c r="E22" s="35" t="s">
        <v>797</v>
      </c>
      <c r="F22" s="169"/>
    </row>
    <row r="23" spans="1:6" ht="15.75" customHeight="1">
      <c r="A23" s="158">
        <v>45478</v>
      </c>
      <c r="B23" s="10" t="s">
        <v>791</v>
      </c>
      <c r="C23" s="159">
        <v>33639</v>
      </c>
      <c r="D23" s="160" t="s">
        <v>792</v>
      </c>
      <c r="E23" s="37"/>
      <c r="F23" s="164"/>
    </row>
    <row r="24" spans="1:6" ht="15.75" customHeight="1">
      <c r="A24" s="158">
        <v>45478</v>
      </c>
      <c r="B24" s="10" t="s">
        <v>793</v>
      </c>
      <c r="C24" s="159">
        <v>-125</v>
      </c>
      <c r="D24" s="160" t="s">
        <v>7</v>
      </c>
      <c r="E24" s="35" t="s">
        <v>785</v>
      </c>
      <c r="F24" s="169"/>
    </row>
    <row r="25" spans="1:6" ht="15.75" customHeight="1">
      <c r="A25" s="158">
        <v>45481</v>
      </c>
      <c r="B25" s="10" t="s">
        <v>805</v>
      </c>
      <c r="C25" s="159">
        <v>-100</v>
      </c>
      <c r="D25" s="160" t="s">
        <v>7</v>
      </c>
      <c r="E25" s="37" t="s">
        <v>789</v>
      </c>
      <c r="F25" s="164"/>
    </row>
    <row r="26" spans="1:6" ht="15.75" customHeight="1">
      <c r="A26" s="158">
        <v>45482</v>
      </c>
      <c r="B26" s="10" t="s">
        <v>806</v>
      </c>
      <c r="C26" s="159">
        <v>-29.99</v>
      </c>
      <c r="D26" s="160" t="s">
        <v>7</v>
      </c>
      <c r="E26" s="35" t="s">
        <v>785</v>
      </c>
      <c r="F26" s="169"/>
    </row>
    <row r="27" spans="1:6" ht="15.75" customHeight="1">
      <c r="A27" s="158">
        <v>45489</v>
      </c>
      <c r="B27" s="10" t="s">
        <v>807</v>
      </c>
      <c r="C27" s="159">
        <v>-118.24</v>
      </c>
      <c r="D27" s="160" t="s">
        <v>7</v>
      </c>
      <c r="E27" s="37" t="s">
        <v>789</v>
      </c>
      <c r="F27" s="164"/>
    </row>
    <row r="28" spans="1:6" ht="15.75" customHeight="1">
      <c r="A28" s="158">
        <v>45489</v>
      </c>
      <c r="B28" s="168" t="s">
        <v>808</v>
      </c>
      <c r="C28" s="159">
        <v>-429.98</v>
      </c>
      <c r="D28" s="160" t="s">
        <v>7</v>
      </c>
      <c r="E28" s="35" t="s">
        <v>789</v>
      </c>
      <c r="F28" s="169"/>
    </row>
    <row r="29" spans="1:6" ht="15.75" customHeight="1">
      <c r="A29" s="158">
        <v>45490</v>
      </c>
      <c r="B29" s="10" t="s">
        <v>788</v>
      </c>
      <c r="C29" s="159">
        <v>-12650</v>
      </c>
      <c r="D29" s="160" t="s">
        <v>7</v>
      </c>
      <c r="E29" s="37" t="s">
        <v>789</v>
      </c>
      <c r="F29" s="164"/>
    </row>
    <row r="30" spans="1:6" ht="15.75" customHeight="1">
      <c r="A30" s="158">
        <v>45490</v>
      </c>
      <c r="B30" s="10" t="s">
        <v>809</v>
      </c>
      <c r="C30" s="159">
        <v>-247.2</v>
      </c>
      <c r="D30" s="160" t="s">
        <v>7</v>
      </c>
      <c r="E30" s="35" t="s">
        <v>789</v>
      </c>
      <c r="F30" s="169"/>
    </row>
    <row r="31" spans="1:6" ht="15.75" customHeight="1">
      <c r="A31" s="158">
        <v>45490</v>
      </c>
      <c r="B31" s="10" t="s">
        <v>810</v>
      </c>
      <c r="C31" s="159">
        <v>-80.58</v>
      </c>
      <c r="D31" s="160" t="s">
        <v>7</v>
      </c>
      <c r="E31" s="37" t="s">
        <v>789</v>
      </c>
      <c r="F31" s="164"/>
    </row>
    <row r="32" spans="1:6" ht="15.75" customHeight="1">
      <c r="A32" s="158">
        <v>45492</v>
      </c>
      <c r="B32" s="10" t="s">
        <v>811</v>
      </c>
      <c r="C32" s="159">
        <v>-100</v>
      </c>
      <c r="D32" s="160" t="s">
        <v>7</v>
      </c>
      <c r="E32" s="35" t="s">
        <v>789</v>
      </c>
      <c r="F32" s="169"/>
    </row>
    <row r="33" spans="1:6" ht="15.75" customHeight="1">
      <c r="A33" s="158">
        <v>45495</v>
      </c>
      <c r="B33" s="10" t="s">
        <v>812</v>
      </c>
      <c r="C33" s="159">
        <v>-400</v>
      </c>
      <c r="D33" s="160" t="s">
        <v>7</v>
      </c>
      <c r="E33" s="37" t="s">
        <v>789</v>
      </c>
      <c r="F33" s="164"/>
    </row>
    <row r="34" spans="1:6" ht="15.75" customHeight="1">
      <c r="A34" s="158">
        <v>45495</v>
      </c>
      <c r="B34" s="10" t="s">
        <v>800</v>
      </c>
      <c r="C34" s="159">
        <v>-108.52</v>
      </c>
      <c r="D34" s="160" t="s">
        <v>7</v>
      </c>
      <c r="E34" s="35" t="s">
        <v>785</v>
      </c>
      <c r="F34" s="169"/>
    </row>
    <row r="35" spans="1:6" ht="15.75" customHeight="1">
      <c r="A35" s="158">
        <v>45496</v>
      </c>
      <c r="B35" s="10" t="s">
        <v>813</v>
      </c>
      <c r="C35" s="159">
        <v>-18.79</v>
      </c>
      <c r="D35" s="160" t="s">
        <v>7</v>
      </c>
      <c r="E35" s="37" t="s">
        <v>789</v>
      </c>
      <c r="F35" s="164"/>
    </row>
    <row r="36" spans="1:6" ht="15.75" customHeight="1">
      <c r="A36" s="158">
        <v>45496</v>
      </c>
      <c r="B36" s="10" t="s">
        <v>814</v>
      </c>
      <c r="C36" s="159">
        <v>-606.6</v>
      </c>
      <c r="D36" s="160" t="s">
        <v>7</v>
      </c>
      <c r="E36" s="35" t="s">
        <v>785</v>
      </c>
      <c r="F36" s="169"/>
    </row>
    <row r="37" spans="1:6" ht="15.75" customHeight="1">
      <c r="A37" s="158">
        <v>45496</v>
      </c>
      <c r="B37" s="10" t="s">
        <v>815</v>
      </c>
      <c r="C37" s="159">
        <v>-41.56</v>
      </c>
      <c r="D37" s="160" t="s">
        <v>7</v>
      </c>
      <c r="E37" s="37" t="s">
        <v>789</v>
      </c>
      <c r="F37" s="164"/>
    </row>
    <row r="38" spans="1:6" ht="15.75" customHeight="1">
      <c r="A38" s="158">
        <v>45498</v>
      </c>
      <c r="B38" s="10" t="s">
        <v>816</v>
      </c>
      <c r="C38" s="159">
        <v>-700</v>
      </c>
      <c r="D38" s="160" t="s">
        <v>7</v>
      </c>
      <c r="E38" s="35" t="s">
        <v>789</v>
      </c>
      <c r="F38" s="169"/>
    </row>
    <row r="39" spans="1:6" ht="15.75" customHeight="1">
      <c r="A39" s="158">
        <v>45499</v>
      </c>
      <c r="B39" s="10" t="s">
        <v>817</v>
      </c>
      <c r="C39" s="159">
        <v>-214.11</v>
      </c>
      <c r="D39" s="160" t="s">
        <v>7</v>
      </c>
      <c r="E39" s="37" t="s">
        <v>789</v>
      </c>
      <c r="F39" s="164"/>
    </row>
    <row r="40" spans="1:6" ht="15.75" customHeight="1">
      <c r="A40" s="158">
        <v>45501</v>
      </c>
      <c r="B40" s="10" t="s">
        <v>818</v>
      </c>
      <c r="C40" s="159">
        <v>-47.29</v>
      </c>
      <c r="D40" s="160" t="s">
        <v>7</v>
      </c>
      <c r="E40" s="35" t="s">
        <v>789</v>
      </c>
      <c r="F40" s="169"/>
    </row>
    <row r="41" spans="1:6" ht="15.75" customHeight="1">
      <c r="A41" s="158">
        <v>45502</v>
      </c>
      <c r="B41" s="10" t="s">
        <v>819</v>
      </c>
      <c r="C41" s="159">
        <v>-30.29</v>
      </c>
      <c r="D41" s="160" t="s">
        <v>7</v>
      </c>
      <c r="E41" s="37" t="s">
        <v>789</v>
      </c>
      <c r="F41" s="164"/>
    </row>
    <row r="42" spans="1:6" ht="15.75" customHeight="1">
      <c r="A42" s="158">
        <v>45504</v>
      </c>
      <c r="B42" s="10" t="s">
        <v>820</v>
      </c>
      <c r="C42" s="159">
        <v>-500</v>
      </c>
      <c r="D42" s="160" t="s">
        <v>7</v>
      </c>
      <c r="E42" s="35" t="s">
        <v>789</v>
      </c>
      <c r="F42" s="169"/>
    </row>
    <row r="43" spans="1:6" ht="15.75" customHeight="1">
      <c r="A43" s="158">
        <v>45504</v>
      </c>
      <c r="B43" s="10" t="s">
        <v>821</v>
      </c>
      <c r="C43" s="159">
        <v>-2545</v>
      </c>
      <c r="D43" s="160" t="s">
        <v>7</v>
      </c>
      <c r="E43" s="37" t="s">
        <v>789</v>
      </c>
      <c r="F43" s="164"/>
    </row>
    <row r="44" spans="1:6" ht="15.75" customHeight="1">
      <c r="A44" s="158">
        <v>45504</v>
      </c>
      <c r="B44" s="10" t="s">
        <v>822</v>
      </c>
      <c r="C44" s="159">
        <v>-171.79</v>
      </c>
      <c r="D44" s="160" t="s">
        <v>7</v>
      </c>
      <c r="E44" s="35" t="s">
        <v>789</v>
      </c>
      <c r="F44" s="169"/>
    </row>
    <row r="45" spans="1:6" ht="15.75" customHeight="1">
      <c r="A45" s="158">
        <v>45505</v>
      </c>
      <c r="B45" s="10" t="s">
        <v>796</v>
      </c>
      <c r="C45" s="159">
        <v>-2240</v>
      </c>
      <c r="D45" s="160" t="s">
        <v>7</v>
      </c>
      <c r="E45" s="37" t="s">
        <v>797</v>
      </c>
      <c r="F45" s="164"/>
    </row>
    <row r="46" spans="1:6" ht="15.75" customHeight="1">
      <c r="A46" s="158">
        <v>45506</v>
      </c>
      <c r="B46" s="10" t="s">
        <v>823</v>
      </c>
      <c r="C46" s="159">
        <v>-125.59</v>
      </c>
      <c r="D46" s="160" t="s">
        <v>7</v>
      </c>
      <c r="E46" s="35" t="s">
        <v>789</v>
      </c>
      <c r="F46" s="169"/>
    </row>
    <row r="47" spans="1:6" ht="15.75" customHeight="1">
      <c r="A47" s="158">
        <v>45506</v>
      </c>
      <c r="B47" s="10" t="s">
        <v>824</v>
      </c>
      <c r="C47" s="159">
        <v>-53.7</v>
      </c>
      <c r="D47" s="160" t="s">
        <v>7</v>
      </c>
      <c r="E47" s="37" t="s">
        <v>789</v>
      </c>
      <c r="F47" s="164"/>
    </row>
    <row r="48" spans="1:6" ht="15.75" customHeight="1">
      <c r="A48" s="158">
        <v>45506</v>
      </c>
      <c r="B48" s="10" t="s">
        <v>825</v>
      </c>
      <c r="C48" s="159">
        <v>-67.64</v>
      </c>
      <c r="D48" s="160" t="s">
        <v>7</v>
      </c>
      <c r="E48" s="35" t="s">
        <v>789</v>
      </c>
      <c r="F48" s="169"/>
    </row>
    <row r="49" spans="1:6" ht="15.75" customHeight="1">
      <c r="A49" s="158">
        <v>45509</v>
      </c>
      <c r="B49" s="10" t="s">
        <v>826</v>
      </c>
      <c r="C49" s="159">
        <v>-1400</v>
      </c>
      <c r="D49" s="160" t="s">
        <v>7</v>
      </c>
      <c r="E49" s="37" t="s">
        <v>789</v>
      </c>
      <c r="F49" s="164"/>
    </row>
    <row r="50" spans="1:6" ht="15.75" customHeight="1">
      <c r="A50" s="158">
        <v>45509</v>
      </c>
      <c r="B50" s="10" t="s">
        <v>827</v>
      </c>
      <c r="C50" s="159">
        <v>-100</v>
      </c>
      <c r="D50" s="160" t="s">
        <v>7</v>
      </c>
      <c r="E50" s="35" t="s">
        <v>789</v>
      </c>
      <c r="F50" s="169"/>
    </row>
    <row r="51" spans="1:6" ht="15.75" customHeight="1">
      <c r="A51" s="158">
        <v>45509</v>
      </c>
      <c r="B51" s="10" t="s">
        <v>828</v>
      </c>
      <c r="C51" s="159">
        <v>-225.46</v>
      </c>
      <c r="D51" s="160" t="s">
        <v>7</v>
      </c>
      <c r="E51" s="37" t="s">
        <v>789</v>
      </c>
      <c r="F51" s="164"/>
    </row>
    <row r="52" spans="1:6" ht="15.75" customHeight="1">
      <c r="A52" s="158">
        <v>45509</v>
      </c>
      <c r="B52" s="10" t="s">
        <v>828</v>
      </c>
      <c r="C52" s="159">
        <v>-70.34</v>
      </c>
      <c r="D52" s="160" t="s">
        <v>7</v>
      </c>
      <c r="E52" s="35" t="s">
        <v>789</v>
      </c>
      <c r="F52" s="169"/>
    </row>
    <row r="53" spans="1:6" ht="15.75" customHeight="1">
      <c r="A53" s="158">
        <v>45509</v>
      </c>
      <c r="B53" s="10" t="s">
        <v>829</v>
      </c>
      <c r="C53" s="159">
        <v>-71.930000000000007</v>
      </c>
      <c r="D53" s="160" t="s">
        <v>7</v>
      </c>
      <c r="E53" s="37" t="s">
        <v>789</v>
      </c>
      <c r="F53" s="164"/>
    </row>
    <row r="54" spans="1:6" ht="15.75" customHeight="1">
      <c r="A54" s="158">
        <v>45509</v>
      </c>
      <c r="B54" s="10" t="s">
        <v>830</v>
      </c>
      <c r="C54" s="159">
        <v>-93.48</v>
      </c>
      <c r="D54" s="160" t="s">
        <v>7</v>
      </c>
      <c r="E54" s="35" t="s">
        <v>785</v>
      </c>
      <c r="F54" s="169"/>
    </row>
    <row r="55" spans="1:6" ht="15.75" customHeight="1">
      <c r="A55" s="158">
        <v>45510</v>
      </c>
      <c r="B55" s="10" t="s">
        <v>831</v>
      </c>
      <c r="C55" s="159">
        <v>-2300</v>
      </c>
      <c r="D55" s="160" t="s">
        <v>7</v>
      </c>
      <c r="E55" s="37" t="s">
        <v>785</v>
      </c>
      <c r="F55" s="164"/>
    </row>
    <row r="56" spans="1:6" ht="15.75" customHeight="1">
      <c r="A56" s="158">
        <v>45535</v>
      </c>
      <c r="B56" s="10" t="s">
        <v>832</v>
      </c>
      <c r="C56" s="159">
        <v>-2160.38</v>
      </c>
      <c r="D56" s="160" t="s">
        <v>7</v>
      </c>
      <c r="E56" s="35" t="s">
        <v>785</v>
      </c>
      <c r="F56" s="169"/>
    </row>
    <row r="57" spans="1:6" ht="15.75" customHeight="1">
      <c r="A57" s="158">
        <v>45536</v>
      </c>
      <c r="B57" s="10" t="s">
        <v>796</v>
      </c>
      <c r="C57" s="159">
        <v>-2240</v>
      </c>
      <c r="D57" s="160" t="s">
        <v>7</v>
      </c>
      <c r="E57" s="37" t="s">
        <v>797</v>
      </c>
      <c r="F57" s="164"/>
    </row>
    <row r="58" spans="1:6" ht="15.75" customHeight="1">
      <c r="A58" s="158">
        <v>45548</v>
      </c>
      <c r="B58" s="10" t="s">
        <v>800</v>
      </c>
      <c r="C58" s="159">
        <v>-49.48</v>
      </c>
      <c r="D58" s="160" t="s">
        <v>7</v>
      </c>
      <c r="E58" s="35" t="s">
        <v>785</v>
      </c>
      <c r="F58" s="169"/>
    </row>
    <row r="59" spans="1:6" ht="15.75" customHeight="1">
      <c r="A59" s="158">
        <v>45558</v>
      </c>
      <c r="B59" s="10" t="s">
        <v>833</v>
      </c>
      <c r="C59" s="159">
        <v>2000</v>
      </c>
      <c r="D59" s="160" t="s">
        <v>792</v>
      </c>
      <c r="E59" s="37" t="s">
        <v>785</v>
      </c>
      <c r="F59" s="164"/>
    </row>
    <row r="60" spans="1:6" ht="15.75" customHeight="1">
      <c r="A60" s="158">
        <v>45568</v>
      </c>
      <c r="B60" s="10" t="s">
        <v>796</v>
      </c>
      <c r="C60" s="159">
        <v>-2240</v>
      </c>
      <c r="D60" s="160" t="s">
        <v>7</v>
      </c>
      <c r="E60" s="35" t="s">
        <v>797</v>
      </c>
      <c r="F60" s="169"/>
    </row>
    <row r="61" spans="1:6" ht="15.75" customHeight="1">
      <c r="A61" s="158">
        <v>45572</v>
      </c>
      <c r="B61" s="10" t="s">
        <v>830</v>
      </c>
      <c r="C61" s="159">
        <v>-52.25</v>
      </c>
      <c r="D61" s="160" t="s">
        <v>7</v>
      </c>
      <c r="E61" s="37" t="s">
        <v>785</v>
      </c>
      <c r="F61" s="164"/>
    </row>
    <row r="62" spans="1:6" ht="13">
      <c r="A62" s="158">
        <v>45580</v>
      </c>
      <c r="B62" s="10" t="s">
        <v>800</v>
      </c>
      <c r="C62" s="159">
        <v>-31.64</v>
      </c>
      <c r="D62" s="160" t="s">
        <v>7</v>
      </c>
      <c r="E62" s="35" t="s">
        <v>785</v>
      </c>
      <c r="F62" s="169"/>
    </row>
    <row r="63" spans="1:6" ht="13">
      <c r="A63" s="158">
        <v>45588</v>
      </c>
      <c r="B63" s="10" t="s">
        <v>834</v>
      </c>
      <c r="C63" s="159">
        <v>-90.3</v>
      </c>
      <c r="D63" s="160" t="s">
        <v>7</v>
      </c>
      <c r="E63" s="37" t="s">
        <v>785</v>
      </c>
      <c r="F63" s="164"/>
    </row>
    <row r="64" spans="1:6" ht="13">
      <c r="A64" s="158">
        <v>45590</v>
      </c>
      <c r="B64" s="10" t="s">
        <v>835</v>
      </c>
      <c r="C64" s="159">
        <v>-149</v>
      </c>
      <c r="D64" s="160" t="s">
        <v>7</v>
      </c>
      <c r="E64" s="35" t="s">
        <v>785</v>
      </c>
      <c r="F64" s="169"/>
    </row>
    <row r="65" spans="1:6" ht="13">
      <c r="A65" s="158">
        <v>45594</v>
      </c>
      <c r="B65" s="10" t="s">
        <v>836</v>
      </c>
      <c r="C65" s="159">
        <v>-181.25</v>
      </c>
      <c r="D65" s="160" t="s">
        <v>7</v>
      </c>
      <c r="E65" s="37" t="s">
        <v>785</v>
      </c>
      <c r="F65" s="164"/>
    </row>
    <row r="66" spans="1:6" ht="13">
      <c r="A66" s="158">
        <v>45597</v>
      </c>
      <c r="B66" s="10" t="s">
        <v>796</v>
      </c>
      <c r="C66" s="159">
        <v>-2240</v>
      </c>
      <c r="D66" s="160" t="s">
        <v>7</v>
      </c>
      <c r="E66" s="35" t="s">
        <v>797</v>
      </c>
      <c r="F66" s="169"/>
    </row>
    <row r="67" spans="1:6" ht="13">
      <c r="A67" s="158">
        <v>45597</v>
      </c>
      <c r="B67" s="10" t="s">
        <v>796</v>
      </c>
      <c r="C67" s="159">
        <v>-2240</v>
      </c>
      <c r="D67" s="160" t="s">
        <v>7</v>
      </c>
      <c r="E67" s="37" t="s">
        <v>797</v>
      </c>
      <c r="F67" s="164"/>
    </row>
    <row r="68" spans="1:6" ht="13">
      <c r="A68" s="158">
        <v>45600</v>
      </c>
      <c r="B68" s="10" t="s">
        <v>837</v>
      </c>
      <c r="C68" s="159">
        <v>-183.71</v>
      </c>
      <c r="D68" s="160" t="s">
        <v>7</v>
      </c>
      <c r="E68" s="35" t="s">
        <v>785</v>
      </c>
      <c r="F68" s="169"/>
    </row>
    <row r="69" spans="1:6" ht="13">
      <c r="A69" s="158">
        <v>45600</v>
      </c>
      <c r="B69" s="10" t="s">
        <v>830</v>
      </c>
      <c r="C69" s="159">
        <v>-29.46</v>
      </c>
      <c r="D69" s="160" t="s">
        <v>7</v>
      </c>
      <c r="E69" s="37" t="s">
        <v>785</v>
      </c>
      <c r="F69" s="164"/>
    </row>
    <row r="70" spans="1:6" ht="13">
      <c r="A70" s="158">
        <v>45601</v>
      </c>
      <c r="B70" s="10" t="s">
        <v>834</v>
      </c>
      <c r="C70" s="159">
        <v>-79.94</v>
      </c>
      <c r="D70" s="160" t="s">
        <v>7</v>
      </c>
      <c r="E70" s="35" t="s">
        <v>785</v>
      </c>
      <c r="F70" s="169"/>
    </row>
    <row r="71" spans="1:6" ht="13">
      <c r="A71" s="158">
        <v>45603</v>
      </c>
      <c r="B71" s="10" t="s">
        <v>838</v>
      </c>
      <c r="C71" s="159">
        <v>-15</v>
      </c>
      <c r="D71" s="160" t="s">
        <v>7</v>
      </c>
      <c r="E71" s="37" t="s">
        <v>785</v>
      </c>
      <c r="F71" s="164"/>
    </row>
    <row r="72" spans="1:6" ht="13">
      <c r="A72" s="158">
        <v>45608</v>
      </c>
      <c r="B72" s="10" t="s">
        <v>800</v>
      </c>
      <c r="C72" s="159">
        <v>-31.72</v>
      </c>
      <c r="D72" s="160" t="s">
        <v>7</v>
      </c>
      <c r="E72" s="35" t="s">
        <v>785</v>
      </c>
      <c r="F72" s="169"/>
    </row>
    <row r="73" spans="1:6" ht="13">
      <c r="A73" s="158">
        <v>45609</v>
      </c>
      <c r="B73" s="10" t="s">
        <v>839</v>
      </c>
      <c r="C73" s="159">
        <v>-670</v>
      </c>
      <c r="D73" s="160" t="s">
        <v>7</v>
      </c>
      <c r="E73" s="37" t="s">
        <v>785</v>
      </c>
      <c r="F73" s="164"/>
    </row>
    <row r="74" spans="1:6" ht="13">
      <c r="A74" s="158">
        <v>45611</v>
      </c>
      <c r="B74" s="10" t="s">
        <v>840</v>
      </c>
      <c r="C74" s="159">
        <v>-235</v>
      </c>
      <c r="D74" s="160" t="s">
        <v>7</v>
      </c>
      <c r="E74" s="35" t="s">
        <v>785</v>
      </c>
      <c r="F74" s="169"/>
    </row>
    <row r="75" spans="1:6" ht="13">
      <c r="A75" s="158">
        <v>45617</v>
      </c>
      <c r="B75" s="10" t="s">
        <v>841</v>
      </c>
      <c r="C75" s="159">
        <v>-550</v>
      </c>
      <c r="D75" s="160" t="s">
        <v>7</v>
      </c>
      <c r="E75" s="37" t="s">
        <v>785</v>
      </c>
      <c r="F75" s="164"/>
    </row>
    <row r="76" spans="1:6" ht="13">
      <c r="A76" s="158">
        <v>45618</v>
      </c>
      <c r="B76" s="10" t="s">
        <v>842</v>
      </c>
      <c r="C76" s="159">
        <v>-495</v>
      </c>
      <c r="D76" s="160" t="s">
        <v>7</v>
      </c>
      <c r="E76" s="35" t="s">
        <v>785</v>
      </c>
      <c r="F76" s="169"/>
    </row>
    <row r="77" spans="1:6" ht="13">
      <c r="A77" s="158">
        <v>45622</v>
      </c>
      <c r="B77" s="10" t="s">
        <v>843</v>
      </c>
      <c r="C77" s="159">
        <v>750.25</v>
      </c>
      <c r="D77" s="160" t="s">
        <v>22</v>
      </c>
      <c r="E77" s="37"/>
      <c r="F77" s="164"/>
    </row>
    <row r="78" spans="1:6" ht="13">
      <c r="A78" s="158">
        <v>45625</v>
      </c>
      <c r="B78" s="10" t="s">
        <v>844</v>
      </c>
      <c r="C78" s="159">
        <v>-100</v>
      </c>
      <c r="D78" s="160" t="s">
        <v>7</v>
      </c>
      <c r="E78" s="35"/>
      <c r="F78" s="169"/>
    </row>
    <row r="79" spans="1:6" ht="13">
      <c r="A79" s="158">
        <v>45628</v>
      </c>
      <c r="B79" s="10" t="s">
        <v>844</v>
      </c>
      <c r="C79" s="159">
        <v>-100</v>
      </c>
      <c r="D79" s="160" t="s">
        <v>7</v>
      </c>
      <c r="E79" s="37"/>
      <c r="F79" s="164"/>
    </row>
    <row r="80" spans="1:6" ht="13">
      <c r="A80" s="158">
        <v>45630</v>
      </c>
      <c r="B80" s="10" t="s">
        <v>845</v>
      </c>
      <c r="C80" s="159">
        <v>-123.64</v>
      </c>
      <c r="D80" s="160" t="s">
        <v>7</v>
      </c>
      <c r="E80" s="35" t="s">
        <v>789</v>
      </c>
      <c r="F80" s="169"/>
    </row>
    <row r="81" spans="1:6" ht="13">
      <c r="A81" s="158">
        <v>45630</v>
      </c>
      <c r="B81" s="10" t="s">
        <v>846</v>
      </c>
      <c r="C81" s="159">
        <v>-650</v>
      </c>
      <c r="D81" s="160" t="s">
        <v>7</v>
      </c>
      <c r="E81" s="37"/>
      <c r="F81" s="164"/>
    </row>
    <row r="82" spans="1:6" ht="13">
      <c r="A82" s="158">
        <v>45632</v>
      </c>
      <c r="B82" s="10" t="s">
        <v>840</v>
      </c>
      <c r="C82" s="159">
        <v>-17.940000000000001</v>
      </c>
      <c r="D82" s="160" t="s">
        <v>7</v>
      </c>
      <c r="E82" s="35"/>
      <c r="F82" s="169"/>
    </row>
    <row r="83" spans="1:6" ht="13">
      <c r="A83" s="158">
        <v>45632</v>
      </c>
      <c r="B83" s="10" t="s">
        <v>847</v>
      </c>
      <c r="C83" s="159">
        <v>-2402</v>
      </c>
      <c r="D83" s="160" t="s">
        <v>7</v>
      </c>
      <c r="E83" s="37" t="s">
        <v>797</v>
      </c>
      <c r="F83" s="164"/>
    </row>
    <row r="84" spans="1:6" ht="13">
      <c r="A84" s="158">
        <v>45632</v>
      </c>
      <c r="B84" s="10" t="s">
        <v>848</v>
      </c>
      <c r="C84" s="159">
        <v>-25</v>
      </c>
      <c r="D84" s="160" t="s">
        <v>7</v>
      </c>
      <c r="E84" s="35"/>
      <c r="F84" s="169"/>
    </row>
    <row r="85" spans="1:6" ht="13">
      <c r="A85" s="158">
        <v>45633</v>
      </c>
      <c r="B85" s="10" t="s">
        <v>838</v>
      </c>
      <c r="C85" s="159">
        <v>-15</v>
      </c>
      <c r="D85" s="160" t="s">
        <v>7</v>
      </c>
      <c r="E85" s="37"/>
      <c r="F85" s="164"/>
    </row>
    <row r="86" spans="1:6" ht="13">
      <c r="A86" s="158">
        <v>45642</v>
      </c>
      <c r="B86" s="10" t="s">
        <v>800</v>
      </c>
      <c r="C86" s="159">
        <v>-32.49</v>
      </c>
      <c r="D86" s="160" t="s">
        <v>7</v>
      </c>
      <c r="E86" s="35"/>
      <c r="F86" s="169"/>
    </row>
    <row r="87" spans="1:6" ht="13">
      <c r="A87" s="158">
        <v>45642</v>
      </c>
      <c r="B87" s="10" t="s">
        <v>834</v>
      </c>
      <c r="C87" s="159">
        <v>-80.27</v>
      </c>
      <c r="D87" s="160" t="s">
        <v>7</v>
      </c>
      <c r="E87" s="37"/>
      <c r="F87" s="164"/>
    </row>
    <row r="88" spans="1:6" ht="13">
      <c r="A88" s="158">
        <v>45663</v>
      </c>
      <c r="B88" s="10" t="s">
        <v>844</v>
      </c>
      <c r="C88" s="159">
        <v>-120</v>
      </c>
      <c r="D88" s="160" t="s">
        <v>7</v>
      </c>
      <c r="E88" s="35"/>
      <c r="F88" s="169"/>
    </row>
    <row r="89" spans="1:6" ht="13">
      <c r="A89" s="158">
        <v>45664</v>
      </c>
      <c r="B89" s="10" t="s">
        <v>838</v>
      </c>
      <c r="C89" s="159">
        <v>-15</v>
      </c>
      <c r="D89" s="160" t="s">
        <v>7</v>
      </c>
      <c r="E89" s="37"/>
      <c r="F89" s="164"/>
    </row>
    <row r="90" spans="1:6" ht="13">
      <c r="A90" s="158">
        <v>45695</v>
      </c>
      <c r="B90" s="10" t="s">
        <v>838</v>
      </c>
      <c r="C90" s="159">
        <v>-15</v>
      </c>
      <c r="D90" s="160" t="s">
        <v>7</v>
      </c>
      <c r="E90" s="42"/>
      <c r="F90" s="172"/>
    </row>
    <row r="91" spans="1:6" ht="13">
      <c r="A91" s="173"/>
      <c r="B91" s="9"/>
      <c r="C91" s="174"/>
      <c r="D91" s="2"/>
    </row>
    <row r="92" spans="1:6" ht="13">
      <c r="A92" s="173"/>
      <c r="B92" s="9"/>
      <c r="C92" s="174"/>
      <c r="D92" s="2"/>
    </row>
    <row r="93" spans="1:6" ht="13">
      <c r="A93" s="173"/>
      <c r="B93" s="9"/>
      <c r="C93" s="174"/>
      <c r="D93" s="2"/>
    </row>
    <row r="94" spans="1:6" ht="13">
      <c r="A94" s="173"/>
      <c r="B94" s="9"/>
      <c r="C94" s="174"/>
      <c r="D94" s="2"/>
    </row>
    <row r="95" spans="1:6" ht="13">
      <c r="A95" s="173"/>
      <c r="B95" s="9"/>
      <c r="C95" s="174"/>
      <c r="D95" s="2"/>
    </row>
    <row r="96" spans="1:6" ht="13">
      <c r="A96" s="173"/>
      <c r="B96" s="9"/>
      <c r="C96" s="174"/>
      <c r="D96" s="2"/>
    </row>
    <row r="97" spans="1:4" ht="13">
      <c r="A97" s="173"/>
      <c r="B97" s="9"/>
      <c r="C97" s="174"/>
      <c r="D97" s="2"/>
    </row>
    <row r="98" spans="1:4" ht="13">
      <c r="A98" s="173"/>
      <c r="B98" s="9"/>
      <c r="C98" s="174"/>
      <c r="D98" s="2"/>
    </row>
    <row r="99" spans="1:4" ht="13">
      <c r="A99" s="173"/>
      <c r="B99" s="9"/>
      <c r="C99" s="174"/>
      <c r="D99" s="2"/>
    </row>
    <row r="100" spans="1:4" ht="13">
      <c r="A100" s="173"/>
      <c r="B100" s="9"/>
      <c r="C100" s="174"/>
      <c r="D100" s="2"/>
    </row>
    <row r="101" spans="1:4" ht="13">
      <c r="A101" s="173"/>
      <c r="B101" s="9"/>
      <c r="C101" s="174"/>
      <c r="D101" s="2"/>
    </row>
    <row r="102" spans="1:4" ht="13">
      <c r="A102" s="173"/>
      <c r="B102" s="9"/>
      <c r="C102" s="174"/>
      <c r="D102" s="2"/>
    </row>
    <row r="103" spans="1:4" ht="13">
      <c r="A103" s="173"/>
      <c r="B103" s="9"/>
      <c r="C103" s="174"/>
      <c r="D103" s="2"/>
    </row>
    <row r="104" spans="1:4" ht="13">
      <c r="A104" s="173"/>
      <c r="B104" s="9"/>
      <c r="C104" s="174"/>
      <c r="D104" s="2"/>
    </row>
    <row r="105" spans="1:4" ht="13">
      <c r="A105" s="173"/>
      <c r="B105" s="9"/>
      <c r="C105" s="174"/>
      <c r="D105" s="2"/>
    </row>
    <row r="106" spans="1:4" ht="13">
      <c r="A106" s="173"/>
      <c r="B106" s="9"/>
      <c r="C106" s="174"/>
      <c r="D106" s="2"/>
    </row>
    <row r="107" spans="1:4" ht="13">
      <c r="A107" s="173"/>
      <c r="B107" s="9"/>
      <c r="C107" s="174"/>
      <c r="D107" s="2"/>
    </row>
    <row r="108" spans="1:4" ht="13">
      <c r="A108" s="173"/>
      <c r="B108" s="9"/>
      <c r="C108" s="174"/>
      <c r="D108" s="2"/>
    </row>
    <row r="109" spans="1:4" ht="13">
      <c r="A109" s="173"/>
      <c r="B109" s="9"/>
      <c r="C109" s="174"/>
      <c r="D109" s="2"/>
    </row>
    <row r="110" spans="1:4" ht="13">
      <c r="A110" s="173"/>
      <c r="B110" s="9"/>
      <c r="C110" s="174"/>
      <c r="D110" s="2"/>
    </row>
    <row r="111" spans="1:4" ht="13">
      <c r="A111" s="173"/>
      <c r="B111" s="9"/>
      <c r="C111" s="174"/>
      <c r="D111" s="2"/>
    </row>
    <row r="112" spans="1:4" ht="13">
      <c r="A112" s="173"/>
      <c r="B112" s="9"/>
      <c r="C112" s="174"/>
      <c r="D112" s="2"/>
    </row>
    <row r="113" spans="1:4" ht="13">
      <c r="A113" s="173"/>
      <c r="B113" s="9"/>
      <c r="C113" s="174"/>
      <c r="D113" s="2"/>
    </row>
    <row r="114" spans="1:4" ht="13">
      <c r="A114" s="173"/>
      <c r="B114" s="9"/>
      <c r="C114" s="174"/>
      <c r="D114" s="2"/>
    </row>
    <row r="115" spans="1:4" ht="13">
      <c r="A115" s="173"/>
      <c r="B115" s="9"/>
      <c r="C115" s="174"/>
      <c r="D115" s="2"/>
    </row>
    <row r="116" spans="1:4" ht="13">
      <c r="A116" s="173"/>
      <c r="B116" s="9"/>
      <c r="C116" s="174"/>
      <c r="D116" s="2"/>
    </row>
    <row r="117" spans="1:4" ht="13">
      <c r="A117" s="173"/>
      <c r="B117" s="9"/>
      <c r="C117" s="174"/>
      <c r="D117" s="2"/>
    </row>
    <row r="118" spans="1:4" ht="13">
      <c r="A118" s="173"/>
      <c r="B118" s="9"/>
      <c r="C118" s="174"/>
      <c r="D118" s="2"/>
    </row>
    <row r="119" spans="1:4" ht="13">
      <c r="A119" s="173"/>
      <c r="B119" s="9"/>
      <c r="C119" s="174"/>
      <c r="D119" s="2"/>
    </row>
    <row r="120" spans="1:4" ht="13">
      <c r="A120" s="173"/>
      <c r="B120" s="9"/>
      <c r="C120" s="174"/>
      <c r="D120" s="2"/>
    </row>
    <row r="121" spans="1:4" ht="13">
      <c r="A121" s="173"/>
      <c r="B121" s="9"/>
      <c r="C121" s="174"/>
      <c r="D121" s="2"/>
    </row>
    <row r="122" spans="1:4" ht="13">
      <c r="A122" s="173"/>
      <c r="B122" s="9"/>
      <c r="C122" s="174"/>
      <c r="D122" s="2"/>
    </row>
    <row r="123" spans="1:4" ht="13">
      <c r="A123" s="173"/>
      <c r="B123" s="9"/>
      <c r="C123" s="174"/>
      <c r="D123" s="2"/>
    </row>
    <row r="124" spans="1:4" ht="13">
      <c r="A124" s="173"/>
      <c r="B124" s="9"/>
      <c r="C124" s="174"/>
      <c r="D124" s="2"/>
    </row>
    <row r="125" spans="1:4" ht="13">
      <c r="A125" s="173"/>
      <c r="B125" s="9"/>
      <c r="C125" s="174"/>
      <c r="D125" s="2"/>
    </row>
    <row r="126" spans="1:4" ht="13">
      <c r="A126" s="173"/>
      <c r="B126" s="9"/>
      <c r="C126" s="174"/>
      <c r="D126" s="2"/>
    </row>
    <row r="127" spans="1:4" ht="13">
      <c r="A127" s="173"/>
      <c r="B127" s="9"/>
      <c r="C127" s="174"/>
      <c r="D127" s="2"/>
    </row>
    <row r="128" spans="1:4" ht="13">
      <c r="A128" s="173"/>
      <c r="B128" s="9"/>
      <c r="C128" s="174"/>
      <c r="D128" s="2"/>
    </row>
    <row r="129" spans="1:4" ht="13">
      <c r="A129" s="173"/>
      <c r="B129" s="9"/>
      <c r="C129" s="174"/>
      <c r="D129" s="2"/>
    </row>
    <row r="130" spans="1:4" ht="13">
      <c r="A130" s="173"/>
      <c r="B130" s="9"/>
      <c r="C130" s="174"/>
      <c r="D130" s="2"/>
    </row>
    <row r="131" spans="1:4" ht="13">
      <c r="A131" s="173"/>
      <c r="B131" s="9"/>
      <c r="C131" s="174"/>
      <c r="D131" s="2"/>
    </row>
    <row r="132" spans="1:4" ht="13">
      <c r="A132" s="173"/>
      <c r="B132" s="9"/>
      <c r="C132" s="174"/>
      <c r="D132" s="2"/>
    </row>
    <row r="133" spans="1:4" ht="13">
      <c r="A133" s="173"/>
      <c r="B133" s="9"/>
      <c r="C133" s="174"/>
      <c r="D133" s="2"/>
    </row>
    <row r="134" spans="1:4" ht="13">
      <c r="A134" s="173"/>
      <c r="B134" s="9"/>
      <c r="C134" s="174"/>
      <c r="D134" s="2"/>
    </row>
    <row r="135" spans="1:4" ht="13">
      <c r="A135" s="173"/>
      <c r="B135" s="9"/>
      <c r="C135" s="174"/>
      <c r="D135" s="2"/>
    </row>
    <row r="136" spans="1:4" ht="13">
      <c r="A136" s="173"/>
      <c r="B136" s="9"/>
      <c r="C136" s="174"/>
      <c r="D136" s="2"/>
    </row>
    <row r="137" spans="1:4" ht="13">
      <c r="A137" s="173"/>
      <c r="B137" s="9"/>
      <c r="C137" s="174"/>
      <c r="D137" s="2"/>
    </row>
    <row r="138" spans="1:4" ht="13">
      <c r="A138" s="173"/>
      <c r="B138" s="9"/>
      <c r="C138" s="174"/>
      <c r="D138" s="2"/>
    </row>
    <row r="139" spans="1:4" ht="13">
      <c r="A139" s="173"/>
      <c r="B139" s="9"/>
      <c r="C139" s="174"/>
      <c r="D139" s="2"/>
    </row>
    <row r="140" spans="1:4" ht="13">
      <c r="A140" s="173"/>
      <c r="B140" s="9"/>
      <c r="C140" s="174"/>
      <c r="D140" s="2"/>
    </row>
    <row r="141" spans="1:4" ht="13">
      <c r="A141" s="173"/>
      <c r="B141" s="9"/>
      <c r="C141" s="174"/>
      <c r="D141" s="2"/>
    </row>
    <row r="142" spans="1:4" ht="13">
      <c r="A142" s="173"/>
      <c r="B142" s="9"/>
      <c r="C142" s="174"/>
      <c r="D142" s="2"/>
    </row>
    <row r="143" spans="1:4" ht="13">
      <c r="A143" s="173"/>
      <c r="B143" s="9"/>
      <c r="C143" s="174"/>
      <c r="D143" s="2"/>
    </row>
    <row r="144" spans="1:4" ht="13">
      <c r="A144" s="173"/>
      <c r="B144" s="9"/>
      <c r="C144" s="174"/>
      <c r="D144" s="2"/>
    </row>
    <row r="145" spans="1:4" ht="13">
      <c r="A145" s="173"/>
      <c r="B145" s="9"/>
      <c r="C145" s="174"/>
      <c r="D145" s="2"/>
    </row>
    <row r="146" spans="1:4" ht="13">
      <c r="A146" s="173"/>
      <c r="B146" s="9"/>
      <c r="C146" s="174"/>
      <c r="D146" s="2"/>
    </row>
    <row r="147" spans="1:4" ht="13">
      <c r="A147" s="173"/>
      <c r="B147" s="9"/>
      <c r="C147" s="174"/>
      <c r="D147" s="2"/>
    </row>
    <row r="148" spans="1:4" ht="13">
      <c r="A148" s="173"/>
      <c r="B148" s="9"/>
      <c r="C148" s="174"/>
      <c r="D148" s="2"/>
    </row>
    <row r="149" spans="1:4" ht="13">
      <c r="A149" s="173"/>
      <c r="B149" s="9"/>
      <c r="C149" s="174"/>
      <c r="D149" s="2"/>
    </row>
    <row r="150" spans="1:4" ht="13">
      <c r="A150" s="173"/>
      <c r="B150" s="9"/>
      <c r="C150" s="174"/>
      <c r="D150" s="2"/>
    </row>
    <row r="151" spans="1:4" ht="13">
      <c r="A151" s="173"/>
      <c r="B151" s="9"/>
      <c r="C151" s="174"/>
      <c r="D151" s="2"/>
    </row>
    <row r="152" spans="1:4" ht="13">
      <c r="A152" s="173"/>
      <c r="B152" s="9"/>
      <c r="C152" s="174"/>
      <c r="D152" s="2"/>
    </row>
    <row r="153" spans="1:4" ht="13">
      <c r="A153" s="173"/>
      <c r="B153" s="9"/>
      <c r="C153" s="174"/>
      <c r="D153" s="2"/>
    </row>
    <row r="154" spans="1:4" ht="13">
      <c r="A154" s="173"/>
      <c r="B154" s="9"/>
      <c r="C154" s="174"/>
      <c r="D154" s="2"/>
    </row>
    <row r="155" spans="1:4" ht="13">
      <c r="A155" s="173"/>
      <c r="B155" s="9"/>
      <c r="C155" s="174"/>
      <c r="D155" s="2"/>
    </row>
    <row r="156" spans="1:4" ht="13">
      <c r="A156" s="173"/>
      <c r="B156" s="9"/>
      <c r="C156" s="174"/>
      <c r="D156" s="2"/>
    </row>
    <row r="157" spans="1:4" ht="13">
      <c r="A157" s="173"/>
      <c r="B157" s="9"/>
      <c r="C157" s="174"/>
      <c r="D157" s="2"/>
    </row>
    <row r="158" spans="1:4" ht="13">
      <c r="A158" s="173"/>
      <c r="B158" s="9"/>
      <c r="C158" s="174"/>
      <c r="D158" s="2"/>
    </row>
    <row r="159" spans="1:4" ht="13">
      <c r="A159" s="173"/>
      <c r="B159" s="9"/>
      <c r="C159" s="174"/>
      <c r="D159" s="2"/>
    </row>
    <row r="160" spans="1:4" ht="13">
      <c r="A160" s="173"/>
      <c r="B160" s="9"/>
      <c r="C160" s="174"/>
      <c r="D160" s="2"/>
    </row>
    <row r="161" spans="1:4" ht="13">
      <c r="A161" s="173"/>
      <c r="B161" s="9"/>
      <c r="C161" s="174"/>
      <c r="D161" s="2"/>
    </row>
    <row r="162" spans="1:4" ht="13">
      <c r="A162" s="173"/>
      <c r="B162" s="9"/>
      <c r="C162" s="174"/>
      <c r="D162" s="2"/>
    </row>
    <row r="163" spans="1:4" ht="13">
      <c r="A163" s="173"/>
      <c r="B163" s="9"/>
      <c r="C163" s="174"/>
      <c r="D163" s="2"/>
    </row>
    <row r="164" spans="1:4" ht="13">
      <c r="A164" s="173"/>
      <c r="B164" s="9"/>
      <c r="C164" s="174"/>
      <c r="D164" s="2"/>
    </row>
    <row r="165" spans="1:4" ht="13">
      <c r="A165" s="173"/>
      <c r="B165" s="9"/>
      <c r="C165" s="174"/>
      <c r="D165" s="2"/>
    </row>
    <row r="166" spans="1:4" ht="13">
      <c r="A166" s="173"/>
      <c r="B166" s="9"/>
      <c r="C166" s="174"/>
      <c r="D166" s="2"/>
    </row>
    <row r="167" spans="1:4" ht="13">
      <c r="A167" s="173"/>
      <c r="B167" s="9"/>
      <c r="C167" s="174"/>
      <c r="D167" s="2"/>
    </row>
    <row r="168" spans="1:4" ht="13">
      <c r="A168" s="173"/>
      <c r="B168" s="9"/>
      <c r="C168" s="174"/>
      <c r="D168" s="2"/>
    </row>
    <row r="169" spans="1:4" ht="13">
      <c r="A169" s="173"/>
      <c r="B169" s="9"/>
      <c r="C169" s="174"/>
      <c r="D169" s="2"/>
    </row>
    <row r="170" spans="1:4" ht="13">
      <c r="A170" s="173"/>
      <c r="B170" s="9"/>
      <c r="C170" s="174"/>
      <c r="D170" s="2"/>
    </row>
    <row r="171" spans="1:4" ht="13">
      <c r="A171" s="173"/>
      <c r="B171" s="9"/>
      <c r="C171" s="174"/>
      <c r="D171" s="2"/>
    </row>
    <row r="172" spans="1:4" ht="13">
      <c r="A172" s="173"/>
      <c r="B172" s="9"/>
      <c r="C172" s="174"/>
      <c r="D172" s="2"/>
    </row>
    <row r="173" spans="1:4" ht="13">
      <c r="A173" s="173"/>
      <c r="B173" s="9"/>
      <c r="C173" s="174"/>
      <c r="D173" s="2"/>
    </row>
    <row r="174" spans="1:4" ht="13">
      <c r="A174" s="173"/>
      <c r="B174" s="9"/>
      <c r="C174" s="174"/>
      <c r="D174" s="2"/>
    </row>
    <row r="175" spans="1:4" ht="13">
      <c r="A175" s="173"/>
      <c r="B175" s="9"/>
      <c r="C175" s="174"/>
      <c r="D175" s="2"/>
    </row>
    <row r="176" spans="1:4" ht="13">
      <c r="A176" s="173"/>
      <c r="B176" s="9"/>
      <c r="C176" s="174"/>
      <c r="D176" s="2"/>
    </row>
    <row r="177" spans="1:4" ht="13">
      <c r="A177" s="173"/>
      <c r="B177" s="9"/>
      <c r="C177" s="174"/>
      <c r="D177" s="2"/>
    </row>
    <row r="178" spans="1:4" ht="13">
      <c r="A178" s="173"/>
      <c r="B178" s="9"/>
      <c r="C178" s="174"/>
      <c r="D178" s="2"/>
    </row>
    <row r="179" spans="1:4" ht="13">
      <c r="A179" s="173"/>
      <c r="B179" s="9"/>
      <c r="C179" s="174"/>
      <c r="D179" s="2"/>
    </row>
    <row r="180" spans="1:4" ht="13">
      <c r="A180" s="173"/>
      <c r="B180" s="9"/>
      <c r="C180" s="174"/>
      <c r="D180" s="2"/>
    </row>
    <row r="181" spans="1:4" ht="13">
      <c r="A181" s="173"/>
      <c r="B181" s="9"/>
      <c r="C181" s="174"/>
      <c r="D181" s="2"/>
    </row>
    <row r="182" spans="1:4" ht="13">
      <c r="A182" s="173"/>
      <c r="B182" s="9"/>
      <c r="C182" s="174"/>
      <c r="D182" s="2"/>
    </row>
    <row r="183" spans="1:4" ht="13">
      <c r="A183" s="173"/>
      <c r="B183" s="9"/>
      <c r="C183" s="174"/>
      <c r="D183" s="2"/>
    </row>
    <row r="184" spans="1:4" ht="13">
      <c r="A184" s="173"/>
      <c r="B184" s="9"/>
      <c r="C184" s="174"/>
      <c r="D184" s="2"/>
    </row>
    <row r="185" spans="1:4" ht="13">
      <c r="A185" s="173"/>
      <c r="B185" s="9"/>
      <c r="C185" s="174"/>
      <c r="D185" s="2"/>
    </row>
    <row r="186" spans="1:4" ht="13">
      <c r="A186" s="173"/>
      <c r="B186" s="9"/>
      <c r="C186" s="174"/>
      <c r="D186" s="2"/>
    </row>
    <row r="187" spans="1:4" ht="13">
      <c r="A187" s="173"/>
      <c r="B187" s="9"/>
      <c r="C187" s="174"/>
      <c r="D187" s="2"/>
    </row>
    <row r="188" spans="1:4" ht="13">
      <c r="A188" s="173"/>
      <c r="B188" s="9"/>
      <c r="C188" s="174"/>
      <c r="D188" s="2"/>
    </row>
    <row r="189" spans="1:4" ht="13">
      <c r="A189" s="173"/>
      <c r="B189" s="9"/>
      <c r="C189" s="174"/>
      <c r="D189" s="2"/>
    </row>
    <row r="190" spans="1:4" ht="13">
      <c r="A190" s="173"/>
      <c r="B190" s="9"/>
      <c r="C190" s="174"/>
      <c r="D190" s="2"/>
    </row>
    <row r="191" spans="1:4" ht="13">
      <c r="A191" s="173"/>
      <c r="B191" s="9"/>
      <c r="C191" s="174"/>
      <c r="D191" s="2"/>
    </row>
    <row r="192" spans="1:4" ht="13">
      <c r="A192" s="173"/>
      <c r="B192" s="9"/>
      <c r="C192" s="174"/>
      <c r="D192" s="2"/>
    </row>
    <row r="193" spans="1:4" ht="13">
      <c r="A193" s="173"/>
      <c r="B193" s="9"/>
      <c r="C193" s="174"/>
      <c r="D193" s="2"/>
    </row>
    <row r="194" spans="1:4" ht="13">
      <c r="A194" s="173"/>
      <c r="B194" s="9"/>
      <c r="C194" s="174"/>
      <c r="D194" s="2"/>
    </row>
    <row r="195" spans="1:4" ht="13">
      <c r="A195" s="173"/>
      <c r="B195" s="9"/>
      <c r="C195" s="174"/>
      <c r="D195" s="2"/>
    </row>
    <row r="196" spans="1:4" ht="13">
      <c r="A196" s="173"/>
      <c r="B196" s="9"/>
      <c r="C196" s="174"/>
      <c r="D196" s="2"/>
    </row>
    <row r="197" spans="1:4" ht="13">
      <c r="A197" s="173"/>
      <c r="B197" s="9"/>
      <c r="C197" s="174"/>
      <c r="D197" s="2"/>
    </row>
    <row r="198" spans="1:4" ht="13">
      <c r="A198" s="173"/>
      <c r="B198" s="9"/>
      <c r="C198" s="174"/>
      <c r="D198" s="2"/>
    </row>
    <row r="199" spans="1:4" ht="13">
      <c r="A199" s="173"/>
      <c r="B199" s="9"/>
      <c r="C199" s="174"/>
      <c r="D199" s="2"/>
    </row>
    <row r="200" spans="1:4" ht="13">
      <c r="A200" s="173"/>
      <c r="B200" s="9"/>
      <c r="C200" s="174"/>
      <c r="D200" s="2"/>
    </row>
    <row r="201" spans="1:4" ht="13">
      <c r="A201" s="173"/>
      <c r="B201" s="9"/>
      <c r="C201" s="174"/>
      <c r="D201" s="2"/>
    </row>
    <row r="202" spans="1:4" ht="13">
      <c r="A202" s="173"/>
      <c r="B202" s="9"/>
      <c r="C202" s="174"/>
      <c r="D202" s="2"/>
    </row>
    <row r="203" spans="1:4" ht="13">
      <c r="A203" s="173"/>
      <c r="B203" s="9"/>
      <c r="C203" s="174"/>
      <c r="D203" s="2"/>
    </row>
    <row r="204" spans="1:4" ht="13">
      <c r="A204" s="173"/>
      <c r="B204" s="9"/>
      <c r="C204" s="174"/>
      <c r="D204" s="2"/>
    </row>
    <row r="205" spans="1:4" ht="13">
      <c r="A205" s="173"/>
      <c r="B205" s="9"/>
      <c r="C205" s="174"/>
      <c r="D205" s="2"/>
    </row>
    <row r="206" spans="1:4" ht="13">
      <c r="A206" s="173"/>
      <c r="B206" s="9"/>
      <c r="C206" s="174"/>
      <c r="D206" s="2"/>
    </row>
    <row r="207" spans="1:4" ht="13">
      <c r="A207" s="173"/>
      <c r="B207" s="9"/>
      <c r="C207" s="174"/>
      <c r="D207" s="2"/>
    </row>
    <row r="208" spans="1:4" ht="13">
      <c r="A208" s="173"/>
      <c r="B208" s="9"/>
      <c r="C208" s="174"/>
      <c r="D208" s="2"/>
    </row>
    <row r="209" spans="1:4" ht="13">
      <c r="A209" s="173"/>
      <c r="B209" s="9"/>
      <c r="C209" s="174"/>
      <c r="D209" s="2"/>
    </row>
    <row r="210" spans="1:4" ht="13">
      <c r="A210" s="173"/>
      <c r="B210" s="9"/>
      <c r="C210" s="174"/>
      <c r="D210" s="2"/>
    </row>
    <row r="211" spans="1:4" ht="13">
      <c r="A211" s="173"/>
      <c r="B211" s="9"/>
      <c r="C211" s="174"/>
      <c r="D211" s="2"/>
    </row>
    <row r="212" spans="1:4" ht="13">
      <c r="A212" s="173"/>
      <c r="B212" s="9"/>
      <c r="C212" s="174"/>
      <c r="D212" s="2"/>
    </row>
    <row r="213" spans="1:4" ht="13">
      <c r="A213" s="173"/>
      <c r="B213" s="9"/>
      <c r="C213" s="174"/>
      <c r="D213" s="2"/>
    </row>
    <row r="214" spans="1:4" ht="13">
      <c r="A214" s="173"/>
      <c r="B214" s="9"/>
      <c r="C214" s="174"/>
      <c r="D214" s="2"/>
    </row>
    <row r="215" spans="1:4" ht="13">
      <c r="A215" s="173"/>
      <c r="B215" s="9"/>
      <c r="C215" s="174"/>
      <c r="D215" s="2"/>
    </row>
    <row r="216" spans="1:4" ht="13">
      <c r="A216" s="173"/>
      <c r="B216" s="9"/>
      <c r="C216" s="174"/>
      <c r="D216" s="2"/>
    </row>
    <row r="217" spans="1:4" ht="13">
      <c r="A217" s="173"/>
      <c r="B217" s="9"/>
      <c r="C217" s="174"/>
      <c r="D217" s="2"/>
    </row>
    <row r="218" spans="1:4" ht="13">
      <c r="A218" s="173"/>
      <c r="B218" s="9"/>
      <c r="C218" s="174"/>
      <c r="D218" s="2"/>
    </row>
    <row r="219" spans="1:4" ht="13">
      <c r="A219" s="173"/>
      <c r="B219" s="9"/>
      <c r="C219" s="174"/>
      <c r="D219" s="2"/>
    </row>
    <row r="220" spans="1:4" ht="13">
      <c r="A220" s="173"/>
      <c r="B220" s="9"/>
      <c r="C220" s="174"/>
      <c r="D220" s="2"/>
    </row>
    <row r="221" spans="1:4" ht="13">
      <c r="A221" s="173"/>
      <c r="B221" s="9"/>
      <c r="C221" s="174"/>
      <c r="D221" s="2"/>
    </row>
    <row r="222" spans="1:4" ht="13">
      <c r="A222" s="173"/>
      <c r="B222" s="9"/>
      <c r="C222" s="174"/>
      <c r="D222" s="2"/>
    </row>
    <row r="223" spans="1:4" ht="13">
      <c r="A223" s="173"/>
      <c r="B223" s="9"/>
      <c r="C223" s="174"/>
      <c r="D223" s="2"/>
    </row>
    <row r="224" spans="1:4" ht="13">
      <c r="A224" s="173"/>
      <c r="B224" s="9"/>
      <c r="C224" s="174"/>
      <c r="D224" s="2"/>
    </row>
    <row r="225" spans="1:4" ht="13">
      <c r="A225" s="173"/>
      <c r="B225" s="9"/>
      <c r="C225" s="174"/>
      <c r="D225" s="2"/>
    </row>
    <row r="226" spans="1:4" ht="13">
      <c r="A226" s="173"/>
      <c r="B226" s="9"/>
      <c r="C226" s="174"/>
      <c r="D226" s="2"/>
    </row>
    <row r="227" spans="1:4" ht="13">
      <c r="A227" s="173"/>
      <c r="B227" s="9"/>
      <c r="C227" s="174"/>
      <c r="D227" s="2"/>
    </row>
    <row r="228" spans="1:4" ht="13">
      <c r="A228" s="173"/>
      <c r="B228" s="9"/>
      <c r="C228" s="174"/>
      <c r="D228" s="2"/>
    </row>
    <row r="229" spans="1:4" ht="13">
      <c r="A229" s="173"/>
      <c r="B229" s="9"/>
      <c r="C229" s="174"/>
      <c r="D229" s="2"/>
    </row>
    <row r="230" spans="1:4" ht="13">
      <c r="A230" s="173"/>
      <c r="B230" s="9"/>
      <c r="C230" s="174"/>
      <c r="D230" s="2"/>
    </row>
    <row r="231" spans="1:4" ht="13">
      <c r="A231" s="173"/>
      <c r="B231" s="9"/>
      <c r="C231" s="174"/>
      <c r="D231" s="2"/>
    </row>
    <row r="232" spans="1:4" ht="13">
      <c r="A232" s="173"/>
      <c r="B232" s="9"/>
      <c r="C232" s="174"/>
      <c r="D232" s="2"/>
    </row>
    <row r="233" spans="1:4" ht="13">
      <c r="A233" s="173"/>
      <c r="B233" s="9"/>
      <c r="C233" s="174"/>
      <c r="D233" s="2"/>
    </row>
    <row r="234" spans="1:4" ht="13">
      <c r="A234" s="173"/>
      <c r="B234" s="9"/>
      <c r="C234" s="174"/>
      <c r="D234" s="2"/>
    </row>
    <row r="235" spans="1:4" ht="13">
      <c r="A235" s="173"/>
      <c r="B235" s="9"/>
      <c r="C235" s="174"/>
      <c r="D235" s="2"/>
    </row>
    <row r="236" spans="1:4" ht="13">
      <c r="A236" s="173"/>
      <c r="B236" s="9"/>
      <c r="C236" s="174"/>
      <c r="D236" s="2"/>
    </row>
    <row r="237" spans="1:4" ht="13">
      <c r="A237" s="173"/>
      <c r="B237" s="9"/>
      <c r="C237" s="174"/>
      <c r="D237" s="2"/>
    </row>
    <row r="238" spans="1:4" ht="13">
      <c r="A238" s="173"/>
      <c r="B238" s="9"/>
      <c r="C238" s="174"/>
      <c r="D238" s="2"/>
    </row>
    <row r="239" spans="1:4" ht="13">
      <c r="A239" s="173"/>
      <c r="B239" s="9"/>
      <c r="C239" s="174"/>
      <c r="D239" s="2"/>
    </row>
    <row r="240" spans="1:4" ht="13">
      <c r="A240" s="173"/>
      <c r="B240" s="9"/>
      <c r="C240" s="174"/>
      <c r="D240" s="2"/>
    </row>
    <row r="241" spans="1:4" ht="13">
      <c r="A241" s="173"/>
      <c r="B241" s="9"/>
      <c r="C241" s="174"/>
      <c r="D241" s="2"/>
    </row>
    <row r="242" spans="1:4" ht="13">
      <c r="A242" s="173"/>
      <c r="B242" s="9"/>
      <c r="C242" s="174"/>
      <c r="D242" s="2"/>
    </row>
    <row r="243" spans="1:4" ht="13">
      <c r="A243" s="173"/>
      <c r="B243" s="9"/>
      <c r="C243" s="174"/>
      <c r="D243" s="2"/>
    </row>
    <row r="244" spans="1:4" ht="13">
      <c r="A244" s="173"/>
      <c r="B244" s="9"/>
      <c r="C244" s="174"/>
      <c r="D244" s="2"/>
    </row>
    <row r="245" spans="1:4" ht="13">
      <c r="A245" s="173"/>
      <c r="B245" s="9"/>
      <c r="C245" s="174"/>
      <c r="D245" s="2"/>
    </row>
    <row r="246" spans="1:4" ht="13">
      <c r="A246" s="173"/>
      <c r="B246" s="9"/>
      <c r="C246" s="174"/>
      <c r="D246" s="2"/>
    </row>
    <row r="247" spans="1:4" ht="13">
      <c r="A247" s="173"/>
      <c r="B247" s="9"/>
      <c r="C247" s="174"/>
      <c r="D247" s="2"/>
    </row>
    <row r="248" spans="1:4" ht="13">
      <c r="A248" s="173"/>
      <c r="B248" s="9"/>
      <c r="C248" s="174"/>
      <c r="D248" s="2"/>
    </row>
    <row r="249" spans="1:4" ht="13">
      <c r="A249" s="173"/>
      <c r="B249" s="9"/>
      <c r="C249" s="174"/>
      <c r="D249" s="2"/>
    </row>
    <row r="250" spans="1:4" ht="13">
      <c r="A250" s="173"/>
      <c r="B250" s="9"/>
      <c r="C250" s="174"/>
      <c r="D250" s="2"/>
    </row>
    <row r="251" spans="1:4" ht="13">
      <c r="A251" s="173"/>
      <c r="B251" s="9"/>
      <c r="C251" s="174"/>
      <c r="D251" s="2"/>
    </row>
    <row r="252" spans="1:4" ht="13">
      <c r="A252" s="173"/>
      <c r="B252" s="9"/>
      <c r="C252" s="174"/>
      <c r="D252" s="2"/>
    </row>
    <row r="253" spans="1:4" ht="13">
      <c r="A253" s="173"/>
      <c r="B253" s="9"/>
      <c r="C253" s="174"/>
      <c r="D253" s="2"/>
    </row>
    <row r="254" spans="1:4" ht="13">
      <c r="A254" s="173"/>
      <c r="B254" s="9"/>
      <c r="C254" s="174"/>
      <c r="D254" s="2"/>
    </row>
    <row r="255" spans="1:4" ht="13">
      <c r="A255" s="173"/>
      <c r="B255" s="9"/>
      <c r="C255" s="174"/>
      <c r="D255" s="2"/>
    </row>
    <row r="256" spans="1:4" ht="13">
      <c r="A256" s="173"/>
      <c r="B256" s="9"/>
      <c r="C256" s="174"/>
      <c r="D256" s="2"/>
    </row>
    <row r="257" spans="1:4" ht="13">
      <c r="A257" s="173"/>
      <c r="B257" s="9"/>
      <c r="C257" s="174"/>
      <c r="D257" s="2"/>
    </row>
    <row r="258" spans="1:4" ht="13">
      <c r="A258" s="173"/>
      <c r="B258" s="9"/>
      <c r="C258" s="174"/>
      <c r="D258" s="2"/>
    </row>
    <row r="259" spans="1:4" ht="13">
      <c r="A259" s="173"/>
      <c r="B259" s="9"/>
      <c r="C259" s="174"/>
      <c r="D259" s="2"/>
    </row>
    <row r="260" spans="1:4" ht="13">
      <c r="A260" s="173"/>
      <c r="B260" s="9"/>
      <c r="C260" s="174"/>
      <c r="D260" s="2"/>
    </row>
    <row r="261" spans="1:4" ht="13">
      <c r="A261" s="173"/>
      <c r="B261" s="9"/>
      <c r="C261" s="174"/>
      <c r="D261" s="2"/>
    </row>
    <row r="262" spans="1:4" ht="13">
      <c r="A262" s="173"/>
      <c r="B262" s="9"/>
      <c r="C262" s="174"/>
      <c r="D262" s="2"/>
    </row>
    <row r="263" spans="1:4" ht="13">
      <c r="A263" s="173"/>
      <c r="B263" s="9"/>
      <c r="C263" s="174"/>
      <c r="D263" s="2"/>
    </row>
    <row r="264" spans="1:4" ht="13">
      <c r="A264" s="173"/>
      <c r="B264" s="9"/>
      <c r="C264" s="174"/>
      <c r="D264" s="2"/>
    </row>
    <row r="265" spans="1:4" ht="13">
      <c r="A265" s="173"/>
      <c r="B265" s="9"/>
      <c r="C265" s="174"/>
      <c r="D265" s="2"/>
    </row>
    <row r="266" spans="1:4" ht="13">
      <c r="A266" s="173"/>
      <c r="B266" s="9"/>
      <c r="C266" s="174"/>
      <c r="D266" s="2"/>
    </row>
    <row r="267" spans="1:4" ht="13">
      <c r="A267" s="173"/>
      <c r="B267" s="9"/>
      <c r="C267" s="174"/>
      <c r="D267" s="2"/>
    </row>
    <row r="268" spans="1:4" ht="13">
      <c r="A268" s="173"/>
      <c r="B268" s="9"/>
      <c r="C268" s="174"/>
      <c r="D268" s="2"/>
    </row>
    <row r="269" spans="1:4" ht="13">
      <c r="A269" s="173"/>
      <c r="B269" s="9"/>
      <c r="C269" s="174"/>
      <c r="D269" s="2"/>
    </row>
    <row r="270" spans="1:4" ht="13">
      <c r="A270" s="173"/>
      <c r="B270" s="9"/>
      <c r="C270" s="174"/>
      <c r="D270" s="2"/>
    </row>
    <row r="271" spans="1:4" ht="13">
      <c r="A271" s="173"/>
      <c r="B271" s="9"/>
      <c r="C271" s="174"/>
      <c r="D271" s="2"/>
    </row>
    <row r="272" spans="1:4" ht="13">
      <c r="A272" s="173"/>
      <c r="B272" s="9"/>
      <c r="C272" s="174"/>
      <c r="D272" s="2"/>
    </row>
    <row r="273" spans="1:4" ht="13">
      <c r="A273" s="173"/>
      <c r="B273" s="9"/>
      <c r="C273" s="174"/>
      <c r="D273" s="2"/>
    </row>
    <row r="274" spans="1:4" ht="13">
      <c r="A274" s="173"/>
      <c r="B274" s="9"/>
      <c r="C274" s="174"/>
      <c r="D274" s="2"/>
    </row>
    <row r="275" spans="1:4" ht="13">
      <c r="A275" s="173"/>
      <c r="B275" s="9"/>
      <c r="C275" s="174"/>
      <c r="D275" s="2"/>
    </row>
    <row r="276" spans="1:4" ht="13">
      <c r="A276" s="173"/>
      <c r="B276" s="9"/>
      <c r="C276" s="174"/>
      <c r="D276" s="2"/>
    </row>
    <row r="277" spans="1:4" ht="13">
      <c r="A277" s="173"/>
      <c r="B277" s="9"/>
      <c r="C277" s="174"/>
      <c r="D277" s="2"/>
    </row>
    <row r="278" spans="1:4" ht="13">
      <c r="A278" s="173"/>
      <c r="B278" s="9"/>
      <c r="C278" s="174"/>
      <c r="D278" s="2"/>
    </row>
    <row r="279" spans="1:4" ht="13">
      <c r="A279" s="173"/>
      <c r="B279" s="9"/>
      <c r="C279" s="174"/>
      <c r="D279" s="2"/>
    </row>
    <row r="280" spans="1:4" ht="13">
      <c r="A280" s="173"/>
      <c r="B280" s="9"/>
      <c r="C280" s="174"/>
      <c r="D280" s="2"/>
    </row>
    <row r="281" spans="1:4" ht="13">
      <c r="A281" s="173"/>
      <c r="B281" s="9"/>
      <c r="C281" s="174"/>
      <c r="D281" s="2"/>
    </row>
    <row r="282" spans="1:4" ht="13">
      <c r="A282" s="173"/>
      <c r="B282" s="9"/>
      <c r="C282" s="174"/>
      <c r="D282" s="2"/>
    </row>
    <row r="283" spans="1:4" ht="13">
      <c r="A283" s="173"/>
      <c r="B283" s="9"/>
      <c r="C283" s="174"/>
      <c r="D283" s="2"/>
    </row>
    <row r="284" spans="1:4" ht="13">
      <c r="A284" s="173"/>
      <c r="B284" s="9"/>
      <c r="C284" s="174"/>
      <c r="D284" s="2"/>
    </row>
    <row r="285" spans="1:4" ht="13">
      <c r="A285" s="173"/>
      <c r="B285" s="9"/>
      <c r="C285" s="174"/>
      <c r="D285" s="2"/>
    </row>
    <row r="286" spans="1:4" ht="13">
      <c r="A286" s="173"/>
      <c r="B286" s="9"/>
      <c r="C286" s="174"/>
      <c r="D286" s="2"/>
    </row>
    <row r="287" spans="1:4" ht="13">
      <c r="A287" s="173"/>
      <c r="B287" s="9"/>
      <c r="C287" s="174"/>
      <c r="D287" s="2"/>
    </row>
    <row r="288" spans="1:4" ht="13">
      <c r="A288" s="173"/>
      <c r="B288" s="9"/>
      <c r="C288" s="174"/>
      <c r="D288" s="2"/>
    </row>
    <row r="289" spans="1:4" ht="13">
      <c r="A289" s="173"/>
      <c r="B289" s="9"/>
      <c r="C289" s="174"/>
      <c r="D289" s="2"/>
    </row>
    <row r="290" spans="1:4" ht="13">
      <c r="A290" s="173"/>
      <c r="B290" s="9"/>
      <c r="C290" s="174"/>
      <c r="D290" s="2"/>
    </row>
    <row r="291" spans="1:4" ht="13">
      <c r="A291" s="173"/>
      <c r="B291" s="9"/>
      <c r="C291" s="174"/>
      <c r="D291" s="2"/>
    </row>
    <row r="292" spans="1:4" ht="13">
      <c r="A292" s="173"/>
      <c r="B292" s="9"/>
      <c r="C292" s="174"/>
      <c r="D292" s="2"/>
    </row>
    <row r="293" spans="1:4" ht="13">
      <c r="A293" s="173"/>
      <c r="B293" s="9"/>
      <c r="C293" s="174"/>
      <c r="D293" s="2"/>
    </row>
    <row r="294" spans="1:4" ht="13">
      <c r="A294" s="173"/>
      <c r="B294" s="9"/>
      <c r="C294" s="174"/>
      <c r="D294" s="2"/>
    </row>
    <row r="295" spans="1:4" ht="13">
      <c r="A295" s="173"/>
      <c r="B295" s="9"/>
      <c r="C295" s="174"/>
      <c r="D295" s="2"/>
    </row>
    <row r="296" spans="1:4" ht="13">
      <c r="A296" s="173"/>
      <c r="B296" s="9"/>
      <c r="C296" s="174"/>
      <c r="D296" s="2"/>
    </row>
    <row r="297" spans="1:4" ht="13">
      <c r="A297" s="173"/>
      <c r="B297" s="9"/>
      <c r="C297" s="174"/>
      <c r="D297" s="2"/>
    </row>
    <row r="298" spans="1:4" ht="13">
      <c r="A298" s="173"/>
      <c r="B298" s="9"/>
      <c r="C298" s="174"/>
      <c r="D298" s="2"/>
    </row>
    <row r="299" spans="1:4" ht="13">
      <c r="A299" s="173"/>
      <c r="B299" s="9"/>
      <c r="C299" s="174"/>
      <c r="D299" s="2"/>
    </row>
    <row r="300" spans="1:4" ht="13">
      <c r="A300" s="173"/>
      <c r="B300" s="9"/>
      <c r="C300" s="174"/>
      <c r="D300" s="2"/>
    </row>
    <row r="301" spans="1:4" ht="13">
      <c r="A301" s="173"/>
      <c r="B301" s="9"/>
      <c r="C301" s="174"/>
      <c r="D301" s="2"/>
    </row>
    <row r="302" spans="1:4" ht="13">
      <c r="A302" s="173"/>
      <c r="B302" s="9"/>
      <c r="C302" s="174"/>
      <c r="D302" s="2"/>
    </row>
    <row r="303" spans="1:4" ht="13">
      <c r="A303" s="173"/>
      <c r="B303" s="9"/>
      <c r="C303" s="174"/>
      <c r="D303" s="2"/>
    </row>
    <row r="304" spans="1:4" ht="13">
      <c r="A304" s="173"/>
      <c r="B304" s="9"/>
      <c r="C304" s="174"/>
      <c r="D304" s="2"/>
    </row>
    <row r="305" spans="1:4" ht="13">
      <c r="A305" s="173"/>
      <c r="B305" s="9"/>
      <c r="C305" s="174"/>
      <c r="D305" s="2"/>
    </row>
    <row r="306" spans="1:4" ht="13">
      <c r="A306" s="173"/>
      <c r="B306" s="9"/>
      <c r="C306" s="174"/>
      <c r="D306" s="2"/>
    </row>
    <row r="307" spans="1:4" ht="13">
      <c r="A307" s="173"/>
      <c r="B307" s="9"/>
      <c r="C307" s="174"/>
      <c r="D307" s="2"/>
    </row>
    <row r="308" spans="1:4" ht="13">
      <c r="A308" s="173"/>
      <c r="B308" s="9"/>
      <c r="C308" s="174"/>
      <c r="D308" s="2"/>
    </row>
    <row r="309" spans="1:4" ht="13">
      <c r="A309" s="173"/>
      <c r="B309" s="9"/>
      <c r="C309" s="174"/>
      <c r="D309" s="2"/>
    </row>
    <row r="310" spans="1:4" ht="13">
      <c r="A310" s="173"/>
      <c r="B310" s="9"/>
      <c r="C310" s="174"/>
      <c r="D310" s="2"/>
    </row>
    <row r="311" spans="1:4" ht="13">
      <c r="A311" s="173"/>
      <c r="B311" s="9"/>
      <c r="C311" s="174"/>
      <c r="D311" s="2"/>
    </row>
    <row r="312" spans="1:4" ht="13">
      <c r="A312" s="173"/>
      <c r="B312" s="9"/>
      <c r="C312" s="174"/>
      <c r="D312" s="2"/>
    </row>
    <row r="313" spans="1:4" ht="13">
      <c r="A313" s="173"/>
      <c r="B313" s="9"/>
      <c r="C313" s="174"/>
      <c r="D313" s="2"/>
    </row>
    <row r="314" spans="1:4" ht="13">
      <c r="A314" s="173"/>
      <c r="B314" s="9"/>
      <c r="C314" s="174"/>
      <c r="D314" s="2"/>
    </row>
    <row r="315" spans="1:4" ht="13">
      <c r="A315" s="173"/>
      <c r="B315" s="9"/>
      <c r="C315" s="174"/>
      <c r="D315" s="2"/>
    </row>
    <row r="316" spans="1:4" ht="13">
      <c r="A316" s="173"/>
      <c r="B316" s="9"/>
      <c r="C316" s="174"/>
      <c r="D316" s="2"/>
    </row>
    <row r="317" spans="1:4" ht="13">
      <c r="A317" s="173"/>
      <c r="B317" s="9"/>
      <c r="C317" s="174"/>
      <c r="D317" s="2"/>
    </row>
    <row r="318" spans="1:4" ht="13">
      <c r="A318" s="173"/>
      <c r="B318" s="9"/>
      <c r="C318" s="174"/>
      <c r="D318" s="2"/>
    </row>
    <row r="319" spans="1:4" ht="13">
      <c r="A319" s="173"/>
      <c r="B319" s="9"/>
      <c r="C319" s="174"/>
      <c r="D319" s="2"/>
    </row>
    <row r="320" spans="1:4" ht="13">
      <c r="A320" s="173"/>
      <c r="B320" s="9"/>
      <c r="C320" s="174"/>
      <c r="D320" s="2"/>
    </row>
    <row r="321" spans="1:4" ht="13">
      <c r="A321" s="173"/>
      <c r="B321" s="9"/>
      <c r="C321" s="174"/>
      <c r="D321" s="2"/>
    </row>
    <row r="322" spans="1:4" ht="13">
      <c r="A322" s="173"/>
      <c r="B322" s="9"/>
      <c r="C322" s="174"/>
      <c r="D322" s="2"/>
    </row>
    <row r="323" spans="1:4" ht="13">
      <c r="A323" s="173"/>
      <c r="B323" s="9"/>
      <c r="C323" s="174"/>
      <c r="D323" s="2"/>
    </row>
    <row r="324" spans="1:4" ht="13">
      <c r="A324" s="173"/>
      <c r="B324" s="9"/>
      <c r="C324" s="174"/>
      <c r="D324" s="2"/>
    </row>
    <row r="325" spans="1:4" ht="13">
      <c r="A325" s="173"/>
      <c r="B325" s="9"/>
      <c r="C325" s="174"/>
      <c r="D325" s="2"/>
    </row>
    <row r="326" spans="1:4" ht="13">
      <c r="A326" s="173"/>
      <c r="B326" s="9"/>
      <c r="C326" s="174"/>
      <c r="D326" s="2"/>
    </row>
    <row r="327" spans="1:4" ht="13">
      <c r="A327" s="173"/>
      <c r="B327" s="9"/>
      <c r="C327" s="174"/>
      <c r="D327" s="2"/>
    </row>
    <row r="328" spans="1:4" ht="13">
      <c r="A328" s="173"/>
      <c r="B328" s="9"/>
      <c r="C328" s="174"/>
      <c r="D328" s="2"/>
    </row>
    <row r="329" spans="1:4" ht="13">
      <c r="A329" s="173"/>
      <c r="B329" s="9"/>
      <c r="C329" s="174"/>
      <c r="D329" s="2"/>
    </row>
    <row r="330" spans="1:4" ht="13">
      <c r="A330" s="173"/>
      <c r="B330" s="9"/>
      <c r="C330" s="174"/>
      <c r="D330" s="2"/>
    </row>
    <row r="331" spans="1:4" ht="13">
      <c r="A331" s="173"/>
      <c r="B331" s="9"/>
      <c r="C331" s="174"/>
      <c r="D331" s="2"/>
    </row>
    <row r="332" spans="1:4" ht="13">
      <c r="A332" s="173"/>
      <c r="B332" s="9"/>
      <c r="C332" s="174"/>
      <c r="D332" s="2"/>
    </row>
    <row r="333" spans="1:4" ht="13">
      <c r="A333" s="173"/>
      <c r="B333" s="9"/>
      <c r="C333" s="174"/>
      <c r="D333" s="2"/>
    </row>
    <row r="334" spans="1:4" ht="13">
      <c r="A334" s="173"/>
      <c r="B334" s="9"/>
      <c r="C334" s="174"/>
      <c r="D334" s="2"/>
    </row>
    <row r="335" spans="1:4" ht="13">
      <c r="A335" s="173"/>
      <c r="B335" s="9"/>
      <c r="C335" s="174"/>
      <c r="D335" s="2"/>
    </row>
    <row r="336" spans="1:4" ht="13">
      <c r="A336" s="173"/>
      <c r="B336" s="9"/>
      <c r="C336" s="174"/>
      <c r="D336" s="2"/>
    </row>
    <row r="337" spans="1:4" ht="13">
      <c r="A337" s="173"/>
      <c r="B337" s="9"/>
      <c r="C337" s="174"/>
      <c r="D337" s="2"/>
    </row>
    <row r="338" spans="1:4" ht="13">
      <c r="A338" s="173"/>
      <c r="B338" s="9"/>
      <c r="C338" s="174"/>
      <c r="D338" s="2"/>
    </row>
    <row r="339" spans="1:4" ht="13">
      <c r="A339" s="173"/>
      <c r="B339" s="9"/>
      <c r="C339" s="174"/>
      <c r="D339" s="2"/>
    </row>
    <row r="340" spans="1:4" ht="13">
      <c r="A340" s="173"/>
      <c r="B340" s="9"/>
      <c r="C340" s="174"/>
      <c r="D340" s="2"/>
    </row>
    <row r="341" spans="1:4" ht="13">
      <c r="A341" s="173"/>
      <c r="B341" s="9"/>
      <c r="C341" s="174"/>
      <c r="D341" s="2"/>
    </row>
    <row r="342" spans="1:4" ht="13">
      <c r="A342" s="173"/>
      <c r="B342" s="9"/>
      <c r="C342" s="174"/>
      <c r="D342" s="2"/>
    </row>
    <row r="343" spans="1:4" ht="13">
      <c r="A343" s="173"/>
      <c r="B343" s="9"/>
      <c r="C343" s="174"/>
      <c r="D343" s="2"/>
    </row>
    <row r="344" spans="1:4" ht="13">
      <c r="A344" s="173"/>
      <c r="B344" s="9"/>
      <c r="C344" s="174"/>
      <c r="D344" s="2"/>
    </row>
    <row r="345" spans="1:4" ht="13">
      <c r="A345" s="173"/>
      <c r="B345" s="9"/>
      <c r="C345" s="174"/>
      <c r="D345" s="2"/>
    </row>
    <row r="346" spans="1:4" ht="13">
      <c r="A346" s="173"/>
      <c r="B346" s="9"/>
      <c r="C346" s="174"/>
      <c r="D346" s="2"/>
    </row>
    <row r="347" spans="1:4" ht="13">
      <c r="A347" s="173"/>
      <c r="B347" s="9"/>
      <c r="C347" s="174"/>
      <c r="D347" s="2"/>
    </row>
    <row r="348" spans="1:4" ht="13">
      <c r="A348" s="173"/>
      <c r="B348" s="9"/>
      <c r="C348" s="174"/>
      <c r="D348" s="2"/>
    </row>
    <row r="349" spans="1:4" ht="13">
      <c r="A349" s="173"/>
      <c r="B349" s="9"/>
      <c r="C349" s="174"/>
      <c r="D349" s="2"/>
    </row>
    <row r="350" spans="1:4" ht="13">
      <c r="A350" s="173"/>
      <c r="B350" s="9"/>
      <c r="C350" s="174"/>
      <c r="D350" s="2"/>
    </row>
    <row r="351" spans="1:4" ht="13">
      <c r="A351" s="173"/>
      <c r="B351" s="9"/>
      <c r="C351" s="174"/>
      <c r="D351" s="2"/>
    </row>
    <row r="352" spans="1:4" ht="13">
      <c r="A352" s="173"/>
      <c r="B352" s="9"/>
      <c r="C352" s="174"/>
      <c r="D352" s="2"/>
    </row>
    <row r="353" spans="1:4" ht="13">
      <c r="A353" s="173"/>
      <c r="B353" s="9"/>
      <c r="C353" s="174"/>
      <c r="D353" s="2"/>
    </row>
    <row r="354" spans="1:4" ht="13">
      <c r="A354" s="173"/>
      <c r="B354" s="9"/>
      <c r="C354" s="174"/>
      <c r="D354" s="2"/>
    </row>
    <row r="355" spans="1:4" ht="13">
      <c r="A355" s="173"/>
      <c r="B355" s="9"/>
      <c r="C355" s="174"/>
      <c r="D355" s="2"/>
    </row>
    <row r="356" spans="1:4" ht="13">
      <c r="A356" s="173"/>
      <c r="B356" s="9"/>
      <c r="C356" s="174"/>
      <c r="D356" s="2"/>
    </row>
    <row r="357" spans="1:4" ht="13">
      <c r="A357" s="173"/>
      <c r="B357" s="9"/>
      <c r="C357" s="174"/>
      <c r="D357" s="2"/>
    </row>
    <row r="358" spans="1:4" ht="13">
      <c r="A358" s="173"/>
      <c r="B358" s="9"/>
      <c r="C358" s="174"/>
      <c r="D358" s="2"/>
    </row>
    <row r="359" spans="1:4" ht="13">
      <c r="A359" s="173"/>
      <c r="B359" s="9"/>
      <c r="C359" s="174"/>
      <c r="D359" s="2"/>
    </row>
    <row r="360" spans="1:4" ht="13">
      <c r="A360" s="173"/>
      <c r="B360" s="9"/>
      <c r="C360" s="174"/>
      <c r="D360" s="2"/>
    </row>
    <row r="361" spans="1:4" ht="13">
      <c r="A361" s="173"/>
      <c r="B361" s="9"/>
      <c r="C361" s="174"/>
      <c r="D361" s="2"/>
    </row>
    <row r="362" spans="1:4" ht="13">
      <c r="A362" s="173"/>
      <c r="B362" s="9"/>
      <c r="C362" s="174"/>
      <c r="D362" s="2"/>
    </row>
    <row r="363" spans="1:4" ht="13">
      <c r="A363" s="173"/>
      <c r="B363" s="9"/>
      <c r="C363" s="174"/>
      <c r="D363" s="2"/>
    </row>
    <row r="364" spans="1:4" ht="13">
      <c r="A364" s="173"/>
      <c r="B364" s="9"/>
      <c r="C364" s="174"/>
      <c r="D364" s="2"/>
    </row>
    <row r="365" spans="1:4" ht="13">
      <c r="A365" s="173"/>
      <c r="B365" s="9"/>
      <c r="C365" s="174"/>
      <c r="D365" s="2"/>
    </row>
    <row r="366" spans="1:4" ht="13">
      <c r="A366" s="173"/>
      <c r="B366" s="9"/>
      <c r="C366" s="174"/>
      <c r="D366" s="2"/>
    </row>
    <row r="367" spans="1:4" ht="13">
      <c r="A367" s="173"/>
      <c r="B367" s="9"/>
      <c r="C367" s="174"/>
      <c r="D367" s="2"/>
    </row>
    <row r="368" spans="1:4" ht="13">
      <c r="A368" s="173"/>
      <c r="B368" s="9"/>
      <c r="C368" s="174"/>
      <c r="D368" s="2"/>
    </row>
    <row r="369" spans="1:4" ht="13">
      <c r="A369" s="173"/>
      <c r="B369" s="9"/>
      <c r="C369" s="174"/>
      <c r="D369" s="2"/>
    </row>
    <row r="370" spans="1:4" ht="13">
      <c r="A370" s="173"/>
      <c r="B370" s="9"/>
      <c r="C370" s="174"/>
      <c r="D370" s="2"/>
    </row>
    <row r="371" spans="1:4" ht="13">
      <c r="A371" s="173"/>
      <c r="B371" s="9"/>
      <c r="C371" s="174"/>
      <c r="D371" s="2"/>
    </row>
    <row r="372" spans="1:4" ht="13">
      <c r="A372" s="173"/>
      <c r="B372" s="9"/>
      <c r="C372" s="174"/>
      <c r="D372" s="2"/>
    </row>
    <row r="373" spans="1:4" ht="13">
      <c r="A373" s="173"/>
      <c r="B373" s="9"/>
      <c r="C373" s="174"/>
      <c r="D373" s="2"/>
    </row>
    <row r="374" spans="1:4" ht="13">
      <c r="A374" s="173"/>
      <c r="B374" s="9"/>
      <c r="C374" s="174"/>
      <c r="D374" s="2"/>
    </row>
    <row r="375" spans="1:4" ht="13">
      <c r="A375" s="173"/>
      <c r="B375" s="9"/>
      <c r="C375" s="174"/>
      <c r="D375" s="2"/>
    </row>
    <row r="376" spans="1:4" ht="13">
      <c r="A376" s="173"/>
      <c r="B376" s="9"/>
      <c r="C376" s="174"/>
      <c r="D376" s="2"/>
    </row>
    <row r="377" spans="1:4" ht="13">
      <c r="A377" s="173"/>
      <c r="B377" s="9"/>
      <c r="C377" s="174"/>
      <c r="D377" s="2"/>
    </row>
    <row r="378" spans="1:4" ht="13">
      <c r="A378" s="173"/>
      <c r="B378" s="9"/>
      <c r="C378" s="174"/>
      <c r="D378" s="2"/>
    </row>
    <row r="379" spans="1:4" ht="13">
      <c r="A379" s="173"/>
      <c r="B379" s="9"/>
      <c r="C379" s="174"/>
      <c r="D379" s="2"/>
    </row>
    <row r="380" spans="1:4" ht="13">
      <c r="A380" s="173"/>
      <c r="B380" s="9"/>
      <c r="C380" s="174"/>
      <c r="D380" s="2"/>
    </row>
    <row r="381" spans="1:4" ht="13">
      <c r="A381" s="173"/>
      <c r="B381" s="9"/>
      <c r="C381" s="174"/>
      <c r="D381" s="2"/>
    </row>
    <row r="382" spans="1:4" ht="13">
      <c r="A382" s="173"/>
      <c r="B382" s="9"/>
      <c r="C382" s="174"/>
      <c r="D382" s="2"/>
    </row>
    <row r="383" spans="1:4" ht="13">
      <c r="A383" s="173"/>
      <c r="B383" s="9"/>
      <c r="C383" s="174"/>
      <c r="D383" s="2"/>
    </row>
    <row r="384" spans="1:4" ht="13">
      <c r="A384" s="173"/>
      <c r="B384" s="9"/>
      <c r="C384" s="174"/>
      <c r="D384" s="2"/>
    </row>
    <row r="385" spans="1:4" ht="13">
      <c r="A385" s="173"/>
      <c r="B385" s="9"/>
      <c r="C385" s="174"/>
      <c r="D385" s="2"/>
    </row>
    <row r="386" spans="1:4" ht="13">
      <c r="A386" s="173"/>
      <c r="B386" s="9"/>
      <c r="C386" s="174"/>
      <c r="D386" s="2"/>
    </row>
    <row r="387" spans="1:4" ht="13">
      <c r="A387" s="173"/>
      <c r="B387" s="9"/>
      <c r="C387" s="174"/>
      <c r="D387" s="2"/>
    </row>
    <row r="388" spans="1:4" ht="13">
      <c r="A388" s="173"/>
      <c r="B388" s="9"/>
      <c r="C388" s="174"/>
      <c r="D388" s="2"/>
    </row>
    <row r="389" spans="1:4" ht="13">
      <c r="A389" s="173"/>
      <c r="B389" s="9"/>
      <c r="C389" s="174"/>
      <c r="D389" s="2"/>
    </row>
    <row r="390" spans="1:4" ht="13">
      <c r="A390" s="173"/>
      <c r="B390" s="9"/>
      <c r="C390" s="174"/>
      <c r="D390" s="2"/>
    </row>
    <row r="391" spans="1:4" ht="13">
      <c r="A391" s="173"/>
      <c r="B391" s="9"/>
      <c r="C391" s="174"/>
      <c r="D391" s="2"/>
    </row>
    <row r="392" spans="1:4" ht="13">
      <c r="A392" s="173"/>
      <c r="B392" s="9"/>
      <c r="C392" s="174"/>
      <c r="D392" s="2"/>
    </row>
    <row r="393" spans="1:4" ht="13">
      <c r="A393" s="173"/>
      <c r="B393" s="9"/>
      <c r="C393" s="174"/>
      <c r="D393" s="2"/>
    </row>
    <row r="394" spans="1:4" ht="13">
      <c r="A394" s="173"/>
      <c r="B394" s="9"/>
      <c r="C394" s="174"/>
      <c r="D394" s="2"/>
    </row>
    <row r="395" spans="1:4" ht="13">
      <c r="A395" s="173"/>
      <c r="B395" s="9"/>
      <c r="C395" s="174"/>
      <c r="D395" s="2"/>
    </row>
    <row r="396" spans="1:4" ht="13">
      <c r="A396" s="173"/>
      <c r="B396" s="9"/>
      <c r="C396" s="174"/>
      <c r="D396" s="2"/>
    </row>
    <row r="397" spans="1:4" ht="13">
      <c r="A397" s="173"/>
      <c r="B397" s="9"/>
      <c r="C397" s="174"/>
      <c r="D397" s="2"/>
    </row>
    <row r="398" spans="1:4" ht="13">
      <c r="A398" s="173"/>
      <c r="B398" s="9"/>
      <c r="C398" s="174"/>
      <c r="D398" s="2"/>
    </row>
    <row r="399" spans="1:4" ht="13">
      <c r="A399" s="173"/>
      <c r="B399" s="9"/>
      <c r="C399" s="174"/>
      <c r="D399" s="2"/>
    </row>
    <row r="400" spans="1:4" ht="13">
      <c r="A400" s="173"/>
      <c r="B400" s="9"/>
      <c r="C400" s="174"/>
      <c r="D400" s="2"/>
    </row>
    <row r="401" spans="1:4" ht="13">
      <c r="A401" s="173"/>
      <c r="B401" s="9"/>
      <c r="C401" s="174"/>
      <c r="D401" s="2"/>
    </row>
    <row r="402" spans="1:4" ht="13">
      <c r="A402" s="173"/>
      <c r="B402" s="9"/>
      <c r="C402" s="174"/>
      <c r="D402" s="2"/>
    </row>
    <row r="403" spans="1:4" ht="13">
      <c r="A403" s="173"/>
      <c r="B403" s="9"/>
      <c r="C403" s="174"/>
      <c r="D403" s="2"/>
    </row>
    <row r="404" spans="1:4" ht="13">
      <c r="A404" s="173"/>
      <c r="B404" s="9"/>
      <c r="C404" s="174"/>
      <c r="D404" s="2"/>
    </row>
    <row r="405" spans="1:4" ht="13">
      <c r="A405" s="173"/>
      <c r="B405" s="9"/>
      <c r="C405" s="174"/>
      <c r="D405" s="2"/>
    </row>
    <row r="406" spans="1:4" ht="13">
      <c r="A406" s="173"/>
      <c r="B406" s="9"/>
      <c r="C406" s="174"/>
      <c r="D406" s="2"/>
    </row>
    <row r="407" spans="1:4" ht="13">
      <c r="A407" s="173"/>
      <c r="B407" s="9"/>
      <c r="C407" s="174"/>
      <c r="D407" s="2"/>
    </row>
    <row r="408" spans="1:4" ht="13">
      <c r="A408" s="173"/>
      <c r="B408" s="9"/>
      <c r="C408" s="174"/>
      <c r="D408" s="2"/>
    </row>
    <row r="409" spans="1:4" ht="13">
      <c r="A409" s="173"/>
      <c r="B409" s="9"/>
      <c r="C409" s="174"/>
      <c r="D409" s="2"/>
    </row>
    <row r="410" spans="1:4" ht="13">
      <c r="A410" s="173"/>
      <c r="B410" s="9"/>
      <c r="C410" s="174"/>
      <c r="D410" s="2"/>
    </row>
    <row r="411" spans="1:4" ht="13">
      <c r="A411" s="173"/>
      <c r="B411" s="9"/>
      <c r="C411" s="174"/>
      <c r="D411" s="2"/>
    </row>
    <row r="412" spans="1:4" ht="13">
      <c r="A412" s="173"/>
      <c r="B412" s="9"/>
      <c r="C412" s="174"/>
      <c r="D412" s="2"/>
    </row>
    <row r="413" spans="1:4" ht="13">
      <c r="A413" s="173"/>
      <c r="B413" s="9"/>
      <c r="C413" s="174"/>
      <c r="D413" s="2"/>
    </row>
    <row r="414" spans="1:4" ht="13">
      <c r="A414" s="173"/>
      <c r="B414" s="9"/>
      <c r="C414" s="174"/>
      <c r="D414" s="2"/>
    </row>
    <row r="415" spans="1:4" ht="13">
      <c r="A415" s="173"/>
      <c r="B415" s="9"/>
      <c r="C415" s="174"/>
      <c r="D415" s="2"/>
    </row>
    <row r="416" spans="1:4" ht="13">
      <c r="A416" s="173"/>
      <c r="B416" s="9"/>
      <c r="C416" s="174"/>
      <c r="D416" s="2"/>
    </row>
    <row r="417" spans="1:4" ht="13">
      <c r="A417" s="173"/>
      <c r="B417" s="9"/>
      <c r="C417" s="174"/>
      <c r="D417" s="2"/>
    </row>
    <row r="418" spans="1:4" ht="13">
      <c r="A418" s="173"/>
      <c r="B418" s="9"/>
      <c r="C418" s="174"/>
      <c r="D418" s="2"/>
    </row>
    <row r="419" spans="1:4" ht="13">
      <c r="A419" s="173"/>
      <c r="B419" s="9"/>
      <c r="C419" s="174"/>
      <c r="D419" s="2"/>
    </row>
    <row r="420" spans="1:4" ht="13">
      <c r="A420" s="173"/>
      <c r="B420" s="9"/>
      <c r="C420" s="174"/>
      <c r="D420" s="2"/>
    </row>
    <row r="421" spans="1:4" ht="13">
      <c r="A421" s="173"/>
      <c r="B421" s="9"/>
      <c r="C421" s="174"/>
      <c r="D421" s="2"/>
    </row>
    <row r="422" spans="1:4" ht="13">
      <c r="A422" s="173"/>
      <c r="B422" s="9"/>
      <c r="C422" s="174"/>
      <c r="D422" s="2"/>
    </row>
    <row r="423" spans="1:4" ht="13">
      <c r="A423" s="173"/>
      <c r="B423" s="9"/>
      <c r="C423" s="174"/>
      <c r="D423" s="2"/>
    </row>
    <row r="424" spans="1:4" ht="13">
      <c r="A424" s="173"/>
      <c r="B424" s="9"/>
      <c r="C424" s="174"/>
      <c r="D424" s="2"/>
    </row>
    <row r="425" spans="1:4" ht="13">
      <c r="A425" s="173"/>
      <c r="B425" s="9"/>
      <c r="C425" s="174"/>
      <c r="D425" s="2"/>
    </row>
    <row r="426" spans="1:4" ht="13">
      <c r="A426" s="173"/>
      <c r="B426" s="9"/>
      <c r="C426" s="174"/>
      <c r="D426" s="2"/>
    </row>
    <row r="427" spans="1:4" ht="13">
      <c r="A427" s="173"/>
      <c r="B427" s="9"/>
      <c r="C427" s="174"/>
      <c r="D427" s="2"/>
    </row>
    <row r="428" spans="1:4" ht="13">
      <c r="A428" s="173"/>
      <c r="B428" s="9"/>
      <c r="C428" s="174"/>
      <c r="D428" s="2"/>
    </row>
    <row r="429" spans="1:4" ht="13">
      <c r="A429" s="173"/>
      <c r="B429" s="9"/>
      <c r="C429" s="174"/>
      <c r="D429" s="2"/>
    </row>
    <row r="430" spans="1:4" ht="13">
      <c r="A430" s="173"/>
      <c r="B430" s="9"/>
      <c r="C430" s="174"/>
      <c r="D430" s="2"/>
    </row>
    <row r="431" spans="1:4" ht="13">
      <c r="A431" s="173"/>
      <c r="B431" s="9"/>
      <c r="C431" s="174"/>
      <c r="D431" s="2"/>
    </row>
    <row r="432" spans="1:4" ht="13">
      <c r="A432" s="173"/>
      <c r="B432" s="9"/>
      <c r="C432" s="174"/>
      <c r="D432" s="2"/>
    </row>
    <row r="433" spans="1:4" ht="13">
      <c r="A433" s="173"/>
      <c r="B433" s="9"/>
      <c r="C433" s="174"/>
      <c r="D433" s="2"/>
    </row>
    <row r="434" spans="1:4" ht="13">
      <c r="A434" s="173"/>
      <c r="B434" s="9"/>
      <c r="C434" s="174"/>
      <c r="D434" s="2"/>
    </row>
    <row r="435" spans="1:4" ht="13">
      <c r="A435" s="173"/>
      <c r="B435" s="9"/>
      <c r="C435" s="174"/>
      <c r="D435" s="2"/>
    </row>
    <row r="436" spans="1:4" ht="13">
      <c r="A436" s="173"/>
      <c r="B436" s="9"/>
      <c r="C436" s="174"/>
      <c r="D436" s="2"/>
    </row>
    <row r="437" spans="1:4" ht="13">
      <c r="A437" s="173"/>
      <c r="B437" s="9"/>
      <c r="C437" s="174"/>
      <c r="D437" s="2"/>
    </row>
    <row r="438" spans="1:4" ht="13">
      <c r="A438" s="173"/>
      <c r="B438" s="9"/>
      <c r="C438" s="174"/>
      <c r="D438" s="2"/>
    </row>
    <row r="439" spans="1:4" ht="13">
      <c r="A439" s="173"/>
      <c r="B439" s="9"/>
      <c r="C439" s="174"/>
      <c r="D439" s="2"/>
    </row>
    <row r="440" spans="1:4" ht="13">
      <c r="A440" s="173"/>
      <c r="B440" s="9"/>
      <c r="C440" s="174"/>
      <c r="D440" s="2"/>
    </row>
    <row r="441" spans="1:4" ht="13">
      <c r="A441" s="173"/>
      <c r="B441" s="9"/>
      <c r="C441" s="174"/>
      <c r="D441" s="2"/>
    </row>
    <row r="442" spans="1:4" ht="13">
      <c r="A442" s="173"/>
      <c r="B442" s="9"/>
      <c r="C442" s="174"/>
      <c r="D442" s="2"/>
    </row>
    <row r="443" spans="1:4" ht="13">
      <c r="A443" s="173"/>
      <c r="B443" s="9"/>
      <c r="C443" s="174"/>
      <c r="D443" s="2"/>
    </row>
    <row r="444" spans="1:4" ht="13">
      <c r="A444" s="173"/>
      <c r="B444" s="9"/>
      <c r="C444" s="174"/>
      <c r="D444" s="2"/>
    </row>
    <row r="445" spans="1:4" ht="13">
      <c r="A445" s="173"/>
      <c r="B445" s="9"/>
      <c r="C445" s="174"/>
      <c r="D445" s="2"/>
    </row>
    <row r="446" spans="1:4" ht="13">
      <c r="A446" s="173"/>
      <c r="B446" s="9"/>
      <c r="C446" s="174"/>
      <c r="D446" s="2"/>
    </row>
    <row r="447" spans="1:4" ht="13">
      <c r="A447" s="173"/>
      <c r="B447" s="9"/>
      <c r="C447" s="174"/>
      <c r="D447" s="2"/>
    </row>
    <row r="448" spans="1:4" ht="13">
      <c r="A448" s="173"/>
      <c r="B448" s="9"/>
      <c r="C448" s="174"/>
      <c r="D448" s="2"/>
    </row>
    <row r="449" spans="1:4" ht="13">
      <c r="A449" s="173"/>
      <c r="B449" s="9"/>
      <c r="C449" s="174"/>
      <c r="D449" s="2"/>
    </row>
    <row r="450" spans="1:4" ht="13">
      <c r="A450" s="173"/>
      <c r="B450" s="9"/>
      <c r="C450" s="174"/>
      <c r="D450" s="2"/>
    </row>
    <row r="451" spans="1:4" ht="13">
      <c r="A451" s="173"/>
      <c r="B451" s="9"/>
      <c r="C451" s="174"/>
      <c r="D451" s="2"/>
    </row>
    <row r="452" spans="1:4" ht="13">
      <c r="A452" s="173"/>
      <c r="B452" s="9"/>
      <c r="C452" s="174"/>
      <c r="D452" s="2"/>
    </row>
    <row r="453" spans="1:4" ht="13">
      <c r="A453" s="173"/>
      <c r="B453" s="9"/>
      <c r="C453" s="174"/>
      <c r="D453" s="2"/>
    </row>
    <row r="454" spans="1:4" ht="13">
      <c r="A454" s="173"/>
      <c r="B454" s="9"/>
      <c r="C454" s="174"/>
      <c r="D454" s="2"/>
    </row>
    <row r="455" spans="1:4" ht="13">
      <c r="A455" s="173"/>
      <c r="B455" s="9"/>
      <c r="C455" s="174"/>
      <c r="D455" s="2"/>
    </row>
    <row r="456" spans="1:4" ht="13">
      <c r="A456" s="173"/>
      <c r="B456" s="9"/>
      <c r="C456" s="174"/>
      <c r="D456" s="2"/>
    </row>
    <row r="457" spans="1:4" ht="13">
      <c r="A457" s="173"/>
      <c r="B457" s="9"/>
      <c r="C457" s="174"/>
      <c r="D457" s="2"/>
    </row>
    <row r="458" spans="1:4" ht="13">
      <c r="A458" s="173"/>
      <c r="B458" s="9"/>
      <c r="C458" s="174"/>
      <c r="D458" s="2"/>
    </row>
    <row r="459" spans="1:4" ht="13">
      <c r="A459" s="173"/>
      <c r="B459" s="9"/>
      <c r="C459" s="174"/>
      <c r="D459" s="2"/>
    </row>
    <row r="460" spans="1:4" ht="13">
      <c r="A460" s="173"/>
      <c r="B460" s="9"/>
      <c r="C460" s="174"/>
      <c r="D460" s="2"/>
    </row>
    <row r="461" spans="1:4" ht="13">
      <c r="A461" s="173"/>
      <c r="B461" s="9"/>
      <c r="C461" s="174"/>
      <c r="D461" s="2"/>
    </row>
    <row r="462" spans="1:4" ht="13">
      <c r="A462" s="173"/>
      <c r="B462" s="9"/>
      <c r="C462" s="174"/>
      <c r="D462" s="2"/>
    </row>
    <row r="463" spans="1:4" ht="13">
      <c r="A463" s="173"/>
      <c r="B463" s="9"/>
      <c r="C463" s="174"/>
      <c r="D463" s="2"/>
    </row>
    <row r="464" spans="1:4" ht="13">
      <c r="A464" s="173"/>
      <c r="B464" s="9"/>
      <c r="C464" s="174"/>
      <c r="D464" s="2"/>
    </row>
    <row r="465" spans="1:4" ht="13">
      <c r="A465" s="173"/>
      <c r="B465" s="9"/>
      <c r="C465" s="174"/>
      <c r="D465" s="2"/>
    </row>
    <row r="466" spans="1:4" ht="13">
      <c r="A466" s="173"/>
      <c r="B466" s="9"/>
      <c r="C466" s="174"/>
      <c r="D466" s="2"/>
    </row>
    <row r="467" spans="1:4" ht="13">
      <c r="A467" s="173"/>
      <c r="B467" s="9"/>
      <c r="C467" s="174"/>
      <c r="D467" s="2"/>
    </row>
    <row r="468" spans="1:4" ht="13">
      <c r="A468" s="173"/>
      <c r="B468" s="9"/>
      <c r="C468" s="174"/>
      <c r="D468" s="2"/>
    </row>
    <row r="469" spans="1:4" ht="13">
      <c r="A469" s="173"/>
      <c r="B469" s="9"/>
      <c r="C469" s="174"/>
      <c r="D469" s="2"/>
    </row>
    <row r="470" spans="1:4" ht="13">
      <c r="A470" s="173"/>
      <c r="B470" s="9"/>
      <c r="C470" s="174"/>
      <c r="D470" s="2"/>
    </row>
    <row r="471" spans="1:4" ht="13">
      <c r="A471" s="173"/>
      <c r="B471" s="9"/>
      <c r="C471" s="174"/>
      <c r="D471" s="2"/>
    </row>
    <row r="472" spans="1:4" ht="13">
      <c r="A472" s="173"/>
      <c r="B472" s="9"/>
      <c r="C472" s="174"/>
      <c r="D472" s="2"/>
    </row>
    <row r="473" spans="1:4" ht="13">
      <c r="A473" s="173"/>
      <c r="B473" s="9"/>
      <c r="C473" s="174"/>
      <c r="D473" s="2"/>
    </row>
    <row r="474" spans="1:4" ht="13">
      <c r="A474" s="173"/>
      <c r="B474" s="9"/>
      <c r="C474" s="174"/>
      <c r="D474" s="2"/>
    </row>
    <row r="475" spans="1:4" ht="13">
      <c r="A475" s="173"/>
      <c r="B475" s="9"/>
      <c r="C475" s="174"/>
      <c r="D475" s="2"/>
    </row>
    <row r="476" spans="1:4" ht="13">
      <c r="A476" s="173"/>
      <c r="B476" s="9"/>
      <c r="C476" s="174"/>
      <c r="D476" s="2"/>
    </row>
    <row r="477" spans="1:4" ht="13">
      <c r="A477" s="173"/>
      <c r="B477" s="9"/>
      <c r="C477" s="174"/>
      <c r="D477" s="2"/>
    </row>
    <row r="478" spans="1:4" ht="13">
      <c r="A478" s="173"/>
      <c r="B478" s="9"/>
      <c r="C478" s="174"/>
      <c r="D478" s="2"/>
    </row>
    <row r="479" spans="1:4" ht="13">
      <c r="A479" s="173"/>
      <c r="B479" s="9"/>
      <c r="C479" s="174"/>
      <c r="D479" s="2"/>
    </row>
    <row r="480" spans="1:4" ht="13">
      <c r="A480" s="173"/>
      <c r="B480" s="9"/>
      <c r="C480" s="174"/>
      <c r="D480" s="2"/>
    </row>
    <row r="481" spans="1:4" ht="13">
      <c r="A481" s="173"/>
      <c r="B481" s="9"/>
      <c r="C481" s="174"/>
      <c r="D481" s="2"/>
    </row>
    <row r="482" spans="1:4" ht="13">
      <c r="A482" s="173"/>
      <c r="B482" s="9"/>
      <c r="C482" s="174"/>
      <c r="D482" s="2"/>
    </row>
    <row r="483" spans="1:4" ht="13">
      <c r="A483" s="173"/>
      <c r="B483" s="9"/>
      <c r="C483" s="174"/>
      <c r="D483" s="2"/>
    </row>
    <row r="484" spans="1:4" ht="13">
      <c r="A484" s="173"/>
      <c r="B484" s="9"/>
      <c r="C484" s="174"/>
      <c r="D484" s="2"/>
    </row>
    <row r="485" spans="1:4" ht="13">
      <c r="A485" s="173"/>
      <c r="B485" s="9"/>
      <c r="C485" s="174"/>
      <c r="D485" s="2"/>
    </row>
    <row r="486" spans="1:4" ht="13">
      <c r="A486" s="173"/>
      <c r="B486" s="9"/>
      <c r="C486" s="174"/>
      <c r="D486" s="2"/>
    </row>
    <row r="487" spans="1:4" ht="13">
      <c r="A487" s="173"/>
      <c r="B487" s="9"/>
      <c r="C487" s="174"/>
      <c r="D487" s="2"/>
    </row>
    <row r="488" spans="1:4" ht="13">
      <c r="A488" s="173"/>
      <c r="B488" s="9"/>
      <c r="C488" s="174"/>
      <c r="D488" s="2"/>
    </row>
    <row r="489" spans="1:4" ht="13">
      <c r="A489" s="173"/>
      <c r="B489" s="9"/>
      <c r="C489" s="174"/>
      <c r="D489" s="2"/>
    </row>
    <row r="490" spans="1:4" ht="13">
      <c r="A490" s="173"/>
      <c r="B490" s="9"/>
      <c r="C490" s="174"/>
      <c r="D490" s="2"/>
    </row>
    <row r="491" spans="1:4" ht="13">
      <c r="A491" s="173"/>
      <c r="B491" s="9"/>
      <c r="C491" s="174"/>
      <c r="D491" s="2"/>
    </row>
    <row r="492" spans="1:4" ht="13">
      <c r="A492" s="173"/>
      <c r="B492" s="9"/>
      <c r="C492" s="174"/>
      <c r="D492" s="2"/>
    </row>
    <row r="493" spans="1:4" ht="13">
      <c r="A493" s="173"/>
      <c r="B493" s="9"/>
      <c r="C493" s="174"/>
      <c r="D493" s="2"/>
    </row>
    <row r="494" spans="1:4" ht="13">
      <c r="A494" s="173"/>
      <c r="B494" s="9"/>
      <c r="C494" s="174"/>
      <c r="D494" s="2"/>
    </row>
    <row r="495" spans="1:4" ht="13">
      <c r="A495" s="173"/>
      <c r="B495" s="9"/>
      <c r="C495" s="174"/>
      <c r="D495" s="2"/>
    </row>
    <row r="496" spans="1:4" ht="13">
      <c r="A496" s="173"/>
      <c r="B496" s="9"/>
      <c r="C496" s="174"/>
      <c r="D496" s="2"/>
    </row>
    <row r="497" spans="1:4" ht="13">
      <c r="A497" s="173"/>
      <c r="B497" s="9"/>
      <c r="C497" s="174"/>
      <c r="D497" s="2"/>
    </row>
    <row r="498" spans="1:4" ht="13">
      <c r="A498" s="173"/>
      <c r="B498" s="9"/>
      <c r="C498" s="174"/>
      <c r="D498" s="2"/>
    </row>
    <row r="499" spans="1:4" ht="13">
      <c r="A499" s="173"/>
      <c r="B499" s="9"/>
      <c r="C499" s="174"/>
      <c r="D499" s="2"/>
    </row>
    <row r="500" spans="1:4" ht="13">
      <c r="A500" s="173"/>
      <c r="B500" s="9"/>
      <c r="C500" s="174"/>
      <c r="D500" s="2"/>
    </row>
    <row r="501" spans="1:4" ht="13">
      <c r="A501" s="173"/>
      <c r="B501" s="9"/>
      <c r="C501" s="174"/>
      <c r="D501" s="2"/>
    </row>
    <row r="502" spans="1:4" ht="13">
      <c r="A502" s="173"/>
      <c r="B502" s="9"/>
      <c r="C502" s="174"/>
      <c r="D502" s="2"/>
    </row>
    <row r="503" spans="1:4" ht="13">
      <c r="A503" s="173"/>
      <c r="B503" s="9"/>
      <c r="C503" s="174"/>
      <c r="D503" s="2"/>
    </row>
    <row r="504" spans="1:4" ht="13">
      <c r="A504" s="173"/>
      <c r="B504" s="9"/>
      <c r="C504" s="174"/>
      <c r="D504" s="2"/>
    </row>
    <row r="505" spans="1:4" ht="13">
      <c r="A505" s="173"/>
      <c r="B505" s="9"/>
      <c r="C505" s="174"/>
      <c r="D505" s="2"/>
    </row>
    <row r="506" spans="1:4" ht="13">
      <c r="A506" s="173"/>
      <c r="B506" s="9"/>
      <c r="C506" s="174"/>
      <c r="D506" s="2"/>
    </row>
    <row r="507" spans="1:4" ht="13">
      <c r="A507" s="173"/>
      <c r="B507" s="9"/>
      <c r="C507" s="174"/>
      <c r="D507" s="2"/>
    </row>
    <row r="508" spans="1:4" ht="13">
      <c r="A508" s="173"/>
      <c r="B508" s="9"/>
      <c r="C508" s="174"/>
      <c r="D508" s="2"/>
    </row>
    <row r="509" spans="1:4" ht="13">
      <c r="A509" s="173"/>
      <c r="B509" s="9"/>
      <c r="C509" s="174"/>
      <c r="D509" s="2"/>
    </row>
    <row r="510" spans="1:4" ht="13">
      <c r="A510" s="173"/>
      <c r="B510" s="9"/>
      <c r="C510" s="174"/>
      <c r="D510" s="2"/>
    </row>
    <row r="511" spans="1:4" ht="13">
      <c r="A511" s="173"/>
      <c r="B511" s="9"/>
      <c r="C511" s="174"/>
      <c r="D511" s="2"/>
    </row>
    <row r="512" spans="1:4" ht="13">
      <c r="A512" s="173"/>
      <c r="B512" s="9"/>
      <c r="C512" s="174"/>
      <c r="D512" s="2"/>
    </row>
    <row r="513" spans="1:4" ht="13">
      <c r="A513" s="173"/>
      <c r="B513" s="9"/>
      <c r="C513" s="174"/>
      <c r="D513" s="2"/>
    </row>
    <row r="514" spans="1:4" ht="13">
      <c r="A514" s="173"/>
      <c r="B514" s="9"/>
      <c r="C514" s="174"/>
      <c r="D514" s="2"/>
    </row>
    <row r="515" spans="1:4" ht="13">
      <c r="A515" s="173"/>
      <c r="B515" s="9"/>
      <c r="C515" s="174"/>
      <c r="D515" s="2"/>
    </row>
    <row r="516" spans="1:4" ht="13">
      <c r="A516" s="173"/>
      <c r="B516" s="9"/>
      <c r="C516" s="174"/>
      <c r="D516" s="2"/>
    </row>
    <row r="517" spans="1:4" ht="13">
      <c r="A517" s="173"/>
      <c r="B517" s="9"/>
      <c r="C517" s="174"/>
      <c r="D517" s="2"/>
    </row>
    <row r="518" spans="1:4" ht="13">
      <c r="A518" s="173"/>
      <c r="B518" s="9"/>
      <c r="C518" s="174"/>
      <c r="D518" s="2"/>
    </row>
    <row r="519" spans="1:4" ht="13">
      <c r="A519" s="173"/>
      <c r="B519" s="9"/>
      <c r="C519" s="174"/>
      <c r="D519" s="2"/>
    </row>
    <row r="520" spans="1:4" ht="13">
      <c r="A520" s="173"/>
      <c r="B520" s="9"/>
      <c r="C520" s="174"/>
      <c r="D520" s="2"/>
    </row>
    <row r="521" spans="1:4" ht="13">
      <c r="A521" s="173"/>
      <c r="B521" s="9"/>
      <c r="C521" s="174"/>
      <c r="D521" s="2"/>
    </row>
    <row r="522" spans="1:4" ht="13">
      <c r="A522" s="173"/>
      <c r="B522" s="9"/>
      <c r="C522" s="174"/>
      <c r="D522" s="2"/>
    </row>
    <row r="523" spans="1:4" ht="13">
      <c r="A523" s="173"/>
      <c r="B523" s="9"/>
      <c r="C523" s="174"/>
      <c r="D523" s="2"/>
    </row>
    <row r="524" spans="1:4" ht="13">
      <c r="A524" s="173"/>
      <c r="B524" s="9"/>
      <c r="C524" s="174"/>
      <c r="D524" s="2"/>
    </row>
    <row r="525" spans="1:4" ht="13">
      <c r="A525" s="173"/>
      <c r="B525" s="9"/>
      <c r="C525" s="174"/>
      <c r="D525" s="2"/>
    </row>
    <row r="526" spans="1:4" ht="13">
      <c r="A526" s="173"/>
      <c r="B526" s="9"/>
      <c r="C526" s="174"/>
      <c r="D526" s="2"/>
    </row>
    <row r="527" spans="1:4" ht="13">
      <c r="A527" s="173"/>
      <c r="B527" s="9"/>
      <c r="C527" s="174"/>
      <c r="D527" s="2"/>
    </row>
    <row r="528" spans="1:4" ht="13">
      <c r="A528" s="173"/>
      <c r="B528" s="9"/>
      <c r="C528" s="174"/>
      <c r="D528" s="2"/>
    </row>
    <row r="529" spans="1:4" ht="13">
      <c r="A529" s="173"/>
      <c r="B529" s="9"/>
      <c r="C529" s="174"/>
      <c r="D529" s="2"/>
    </row>
    <row r="530" spans="1:4" ht="13">
      <c r="A530" s="173"/>
      <c r="B530" s="9"/>
      <c r="C530" s="174"/>
      <c r="D530" s="2"/>
    </row>
    <row r="531" spans="1:4" ht="13">
      <c r="A531" s="173"/>
      <c r="B531" s="9"/>
      <c r="C531" s="174"/>
      <c r="D531" s="2"/>
    </row>
    <row r="532" spans="1:4" ht="13">
      <c r="A532" s="173"/>
      <c r="B532" s="9"/>
      <c r="C532" s="174"/>
      <c r="D532" s="2"/>
    </row>
    <row r="533" spans="1:4" ht="13">
      <c r="A533" s="173"/>
      <c r="B533" s="9"/>
      <c r="C533" s="174"/>
      <c r="D533" s="2"/>
    </row>
    <row r="534" spans="1:4" ht="13">
      <c r="A534" s="173"/>
      <c r="B534" s="9"/>
      <c r="C534" s="174"/>
      <c r="D534" s="2"/>
    </row>
    <row r="535" spans="1:4" ht="13">
      <c r="A535" s="173"/>
      <c r="B535" s="9"/>
      <c r="C535" s="174"/>
      <c r="D535" s="2"/>
    </row>
    <row r="536" spans="1:4" ht="13">
      <c r="A536" s="173"/>
      <c r="B536" s="9"/>
      <c r="C536" s="174"/>
      <c r="D536" s="2"/>
    </row>
    <row r="537" spans="1:4" ht="13">
      <c r="A537" s="173"/>
      <c r="B537" s="9"/>
      <c r="C537" s="174"/>
      <c r="D537" s="2"/>
    </row>
    <row r="538" spans="1:4" ht="13">
      <c r="A538" s="173"/>
      <c r="B538" s="9"/>
      <c r="C538" s="174"/>
      <c r="D538" s="2"/>
    </row>
    <row r="539" spans="1:4" ht="13">
      <c r="A539" s="173"/>
      <c r="B539" s="9"/>
      <c r="C539" s="174"/>
      <c r="D539" s="2"/>
    </row>
    <row r="540" spans="1:4" ht="13">
      <c r="A540" s="173"/>
      <c r="B540" s="9"/>
      <c r="C540" s="174"/>
      <c r="D540" s="2"/>
    </row>
    <row r="541" spans="1:4" ht="13">
      <c r="A541" s="173"/>
      <c r="B541" s="9"/>
      <c r="C541" s="174"/>
      <c r="D541" s="2"/>
    </row>
    <row r="542" spans="1:4" ht="13">
      <c r="A542" s="173"/>
      <c r="B542" s="9"/>
      <c r="C542" s="174"/>
      <c r="D542" s="2"/>
    </row>
    <row r="543" spans="1:4" ht="13">
      <c r="A543" s="173"/>
      <c r="B543" s="9"/>
      <c r="C543" s="174"/>
      <c r="D543" s="2"/>
    </row>
    <row r="544" spans="1:4" ht="13">
      <c r="A544" s="173"/>
      <c r="B544" s="9"/>
      <c r="C544" s="174"/>
      <c r="D544" s="2"/>
    </row>
    <row r="545" spans="1:4" ht="13">
      <c r="A545" s="173"/>
      <c r="B545" s="9"/>
      <c r="C545" s="174"/>
      <c r="D545" s="2"/>
    </row>
    <row r="546" spans="1:4" ht="13">
      <c r="A546" s="173"/>
      <c r="B546" s="9"/>
      <c r="C546" s="174"/>
      <c r="D546" s="2"/>
    </row>
    <row r="547" spans="1:4" ht="13">
      <c r="A547" s="173"/>
      <c r="B547" s="9"/>
      <c r="C547" s="174"/>
      <c r="D547" s="2"/>
    </row>
    <row r="548" spans="1:4" ht="13">
      <c r="A548" s="173"/>
      <c r="B548" s="9"/>
      <c r="C548" s="174"/>
      <c r="D548" s="2"/>
    </row>
    <row r="549" spans="1:4" ht="13">
      <c r="A549" s="173"/>
      <c r="B549" s="9"/>
      <c r="C549" s="174"/>
      <c r="D549" s="2"/>
    </row>
    <row r="550" spans="1:4" ht="13">
      <c r="A550" s="173"/>
      <c r="B550" s="9"/>
      <c r="C550" s="174"/>
      <c r="D550" s="2"/>
    </row>
    <row r="551" spans="1:4" ht="13">
      <c r="A551" s="173"/>
      <c r="B551" s="9"/>
      <c r="C551" s="174"/>
      <c r="D551" s="2"/>
    </row>
    <row r="552" spans="1:4" ht="13">
      <c r="A552" s="173"/>
      <c r="B552" s="9"/>
      <c r="C552" s="174"/>
      <c r="D552" s="2"/>
    </row>
    <row r="553" spans="1:4" ht="13">
      <c r="A553" s="173"/>
      <c r="B553" s="9"/>
      <c r="C553" s="174"/>
      <c r="D553" s="2"/>
    </row>
    <row r="554" spans="1:4" ht="13">
      <c r="A554" s="173"/>
      <c r="B554" s="9"/>
      <c r="C554" s="174"/>
      <c r="D554" s="2"/>
    </row>
    <row r="555" spans="1:4" ht="13">
      <c r="A555" s="173"/>
      <c r="B555" s="9"/>
      <c r="C555" s="174"/>
      <c r="D555" s="2"/>
    </row>
    <row r="556" spans="1:4" ht="13">
      <c r="A556" s="173"/>
      <c r="B556" s="9"/>
      <c r="C556" s="174"/>
      <c r="D556" s="2"/>
    </row>
    <row r="557" spans="1:4" ht="13">
      <c r="A557" s="173"/>
      <c r="B557" s="9"/>
      <c r="C557" s="174"/>
      <c r="D557" s="2"/>
    </row>
    <row r="558" spans="1:4" ht="13">
      <c r="A558" s="173"/>
      <c r="B558" s="9"/>
      <c r="C558" s="174"/>
      <c r="D558" s="2"/>
    </row>
    <row r="559" spans="1:4" ht="13">
      <c r="A559" s="173"/>
      <c r="B559" s="9"/>
      <c r="C559" s="174"/>
      <c r="D559" s="2"/>
    </row>
    <row r="560" spans="1:4" ht="13">
      <c r="A560" s="173"/>
      <c r="B560" s="9"/>
      <c r="C560" s="174"/>
      <c r="D560" s="2"/>
    </row>
    <row r="561" spans="1:4" ht="13">
      <c r="A561" s="173"/>
      <c r="B561" s="9"/>
      <c r="C561" s="174"/>
      <c r="D561" s="2"/>
    </row>
    <row r="562" spans="1:4" ht="13">
      <c r="A562" s="173"/>
      <c r="B562" s="9"/>
      <c r="C562" s="174"/>
      <c r="D562" s="2"/>
    </row>
    <row r="563" spans="1:4" ht="13">
      <c r="A563" s="173"/>
      <c r="B563" s="9"/>
      <c r="C563" s="174"/>
      <c r="D563" s="2"/>
    </row>
    <row r="564" spans="1:4" ht="13">
      <c r="A564" s="173"/>
      <c r="B564" s="9"/>
      <c r="C564" s="174"/>
      <c r="D564" s="2"/>
    </row>
    <row r="565" spans="1:4" ht="13">
      <c r="A565" s="173"/>
      <c r="B565" s="9"/>
      <c r="C565" s="174"/>
      <c r="D565" s="2"/>
    </row>
    <row r="566" spans="1:4" ht="13">
      <c r="A566" s="173"/>
      <c r="B566" s="9"/>
      <c r="C566" s="174"/>
      <c r="D566" s="2"/>
    </row>
    <row r="567" spans="1:4" ht="13">
      <c r="A567" s="173"/>
      <c r="B567" s="9"/>
      <c r="C567" s="174"/>
      <c r="D567" s="2"/>
    </row>
    <row r="568" spans="1:4" ht="13">
      <c r="A568" s="173"/>
      <c r="B568" s="9"/>
      <c r="C568" s="174"/>
      <c r="D568" s="2"/>
    </row>
    <row r="569" spans="1:4" ht="13">
      <c r="A569" s="173"/>
      <c r="B569" s="9"/>
      <c r="C569" s="174"/>
      <c r="D569" s="2"/>
    </row>
    <row r="570" spans="1:4" ht="13">
      <c r="A570" s="173"/>
      <c r="B570" s="9"/>
      <c r="C570" s="174"/>
      <c r="D570" s="2"/>
    </row>
    <row r="571" spans="1:4" ht="13">
      <c r="A571" s="173"/>
      <c r="B571" s="9"/>
      <c r="C571" s="174"/>
      <c r="D571" s="2"/>
    </row>
    <row r="572" spans="1:4" ht="13">
      <c r="A572" s="173"/>
      <c r="B572" s="9"/>
      <c r="C572" s="174"/>
      <c r="D572" s="2"/>
    </row>
    <row r="573" spans="1:4" ht="13">
      <c r="A573" s="173"/>
      <c r="B573" s="9"/>
      <c r="C573" s="174"/>
      <c r="D573" s="2"/>
    </row>
    <row r="574" spans="1:4" ht="13">
      <c r="A574" s="173"/>
      <c r="B574" s="9"/>
      <c r="C574" s="174"/>
      <c r="D574" s="2"/>
    </row>
    <row r="575" spans="1:4" ht="13">
      <c r="A575" s="173"/>
      <c r="B575" s="9"/>
      <c r="C575" s="174"/>
      <c r="D575" s="2"/>
    </row>
    <row r="576" spans="1:4" ht="13">
      <c r="A576" s="173"/>
      <c r="B576" s="9"/>
      <c r="C576" s="174"/>
      <c r="D576" s="2"/>
    </row>
    <row r="577" spans="1:4" ht="13">
      <c r="A577" s="173"/>
      <c r="B577" s="9"/>
      <c r="C577" s="174"/>
      <c r="D577" s="2"/>
    </row>
    <row r="578" spans="1:4" ht="13">
      <c r="A578" s="173"/>
      <c r="B578" s="9"/>
      <c r="C578" s="174"/>
      <c r="D578" s="2"/>
    </row>
    <row r="579" spans="1:4" ht="13">
      <c r="A579" s="173"/>
      <c r="B579" s="9"/>
      <c r="C579" s="174"/>
      <c r="D579" s="2"/>
    </row>
    <row r="580" spans="1:4" ht="13">
      <c r="A580" s="173"/>
      <c r="B580" s="9"/>
      <c r="C580" s="174"/>
      <c r="D580" s="2"/>
    </row>
    <row r="581" spans="1:4" ht="13">
      <c r="A581" s="173"/>
      <c r="B581" s="9"/>
      <c r="C581" s="174"/>
      <c r="D581" s="2"/>
    </row>
    <row r="582" spans="1:4" ht="13">
      <c r="A582" s="173"/>
      <c r="B582" s="9"/>
      <c r="C582" s="174"/>
      <c r="D582" s="2"/>
    </row>
    <row r="583" spans="1:4" ht="13">
      <c r="A583" s="173"/>
      <c r="B583" s="9"/>
      <c r="C583" s="174"/>
      <c r="D583" s="2"/>
    </row>
    <row r="584" spans="1:4" ht="13">
      <c r="A584" s="173"/>
      <c r="B584" s="9"/>
      <c r="C584" s="174"/>
      <c r="D584" s="2"/>
    </row>
    <row r="585" spans="1:4" ht="13">
      <c r="A585" s="173"/>
      <c r="B585" s="9"/>
      <c r="C585" s="174"/>
      <c r="D585" s="2"/>
    </row>
    <row r="586" spans="1:4" ht="13">
      <c r="A586" s="173"/>
      <c r="B586" s="9"/>
      <c r="C586" s="174"/>
      <c r="D586" s="2"/>
    </row>
    <row r="587" spans="1:4" ht="13">
      <c r="A587" s="173"/>
      <c r="B587" s="9"/>
      <c r="C587" s="174"/>
      <c r="D587" s="2"/>
    </row>
    <row r="588" spans="1:4" ht="13">
      <c r="A588" s="173"/>
      <c r="B588" s="9"/>
      <c r="C588" s="174"/>
      <c r="D588" s="2"/>
    </row>
    <row r="589" spans="1:4" ht="13">
      <c r="A589" s="173"/>
      <c r="B589" s="9"/>
      <c r="C589" s="174"/>
      <c r="D589" s="2"/>
    </row>
    <row r="590" spans="1:4" ht="13">
      <c r="A590" s="173"/>
      <c r="B590" s="9"/>
      <c r="C590" s="174"/>
      <c r="D590" s="2"/>
    </row>
    <row r="591" spans="1:4" ht="13">
      <c r="A591" s="173"/>
      <c r="B591" s="9"/>
      <c r="C591" s="174"/>
      <c r="D591" s="2"/>
    </row>
    <row r="592" spans="1:4" ht="13">
      <c r="A592" s="173"/>
      <c r="B592" s="9"/>
      <c r="C592" s="174"/>
      <c r="D592" s="2"/>
    </row>
    <row r="593" spans="1:4" ht="13">
      <c r="A593" s="173"/>
      <c r="B593" s="9"/>
      <c r="C593" s="174"/>
      <c r="D593" s="2"/>
    </row>
    <row r="594" spans="1:4" ht="13">
      <c r="A594" s="173"/>
      <c r="B594" s="9"/>
      <c r="C594" s="174"/>
      <c r="D594" s="2"/>
    </row>
    <row r="595" spans="1:4" ht="13">
      <c r="A595" s="173"/>
      <c r="B595" s="9"/>
      <c r="C595" s="174"/>
      <c r="D595" s="2"/>
    </row>
    <row r="596" spans="1:4" ht="13">
      <c r="A596" s="173"/>
      <c r="B596" s="9"/>
      <c r="C596" s="174"/>
      <c r="D596" s="2"/>
    </row>
    <row r="597" spans="1:4" ht="13">
      <c r="A597" s="173"/>
      <c r="B597" s="9"/>
      <c r="C597" s="174"/>
      <c r="D597" s="2"/>
    </row>
    <row r="598" spans="1:4" ht="13">
      <c r="A598" s="173"/>
      <c r="B598" s="9"/>
      <c r="C598" s="174"/>
      <c r="D598" s="2"/>
    </row>
    <row r="599" spans="1:4" ht="13">
      <c r="A599" s="173"/>
      <c r="B599" s="9"/>
      <c r="C599" s="174"/>
      <c r="D599" s="2"/>
    </row>
    <row r="600" spans="1:4" ht="13">
      <c r="A600" s="173"/>
      <c r="B600" s="9"/>
      <c r="C600" s="174"/>
      <c r="D600" s="2"/>
    </row>
    <row r="601" spans="1:4" ht="13">
      <c r="A601" s="173"/>
      <c r="B601" s="9"/>
      <c r="C601" s="174"/>
      <c r="D601" s="2"/>
    </row>
    <row r="602" spans="1:4" ht="13">
      <c r="A602" s="173"/>
      <c r="B602" s="9"/>
      <c r="C602" s="174"/>
      <c r="D602" s="2"/>
    </row>
    <row r="603" spans="1:4" ht="13">
      <c r="A603" s="173"/>
      <c r="B603" s="9"/>
      <c r="C603" s="174"/>
      <c r="D603" s="2"/>
    </row>
    <row r="604" spans="1:4" ht="13">
      <c r="A604" s="173"/>
      <c r="B604" s="9"/>
      <c r="C604" s="174"/>
      <c r="D604" s="2"/>
    </row>
    <row r="605" spans="1:4" ht="13">
      <c r="A605" s="173"/>
      <c r="B605" s="9"/>
      <c r="C605" s="174"/>
      <c r="D605" s="2"/>
    </row>
    <row r="606" spans="1:4" ht="13">
      <c r="A606" s="173"/>
      <c r="B606" s="9"/>
      <c r="C606" s="174"/>
      <c r="D606" s="2"/>
    </row>
    <row r="607" spans="1:4" ht="13">
      <c r="A607" s="173"/>
      <c r="B607" s="9"/>
      <c r="C607" s="174"/>
      <c r="D607" s="2"/>
    </row>
    <row r="608" spans="1:4" ht="13">
      <c r="A608" s="173"/>
      <c r="B608" s="9"/>
      <c r="C608" s="174"/>
      <c r="D608" s="2"/>
    </row>
    <row r="609" spans="1:4" ht="13">
      <c r="A609" s="173"/>
      <c r="B609" s="9"/>
      <c r="C609" s="174"/>
      <c r="D609" s="2"/>
    </row>
    <row r="610" spans="1:4" ht="13">
      <c r="A610" s="173"/>
      <c r="B610" s="9"/>
      <c r="C610" s="174"/>
      <c r="D610" s="2"/>
    </row>
    <row r="611" spans="1:4" ht="13">
      <c r="A611" s="173"/>
      <c r="B611" s="9"/>
      <c r="C611" s="174"/>
      <c r="D611" s="2"/>
    </row>
    <row r="612" spans="1:4" ht="13">
      <c r="A612" s="173"/>
      <c r="B612" s="9"/>
      <c r="C612" s="174"/>
      <c r="D612" s="2"/>
    </row>
    <row r="613" spans="1:4" ht="13">
      <c r="A613" s="173"/>
      <c r="B613" s="9"/>
      <c r="C613" s="174"/>
      <c r="D613" s="2"/>
    </row>
    <row r="614" spans="1:4" ht="13">
      <c r="A614" s="173"/>
      <c r="B614" s="9"/>
      <c r="C614" s="174"/>
      <c r="D614" s="2"/>
    </row>
    <row r="615" spans="1:4" ht="13">
      <c r="A615" s="173"/>
      <c r="B615" s="9"/>
      <c r="C615" s="174"/>
      <c r="D615" s="2"/>
    </row>
    <row r="616" spans="1:4" ht="13">
      <c r="A616" s="173"/>
      <c r="B616" s="9"/>
      <c r="C616" s="174"/>
      <c r="D616" s="2"/>
    </row>
    <row r="617" spans="1:4" ht="13">
      <c r="A617" s="173"/>
      <c r="B617" s="9"/>
      <c r="C617" s="174"/>
      <c r="D617" s="2"/>
    </row>
    <row r="618" spans="1:4" ht="13">
      <c r="A618" s="173"/>
      <c r="B618" s="9"/>
      <c r="C618" s="174"/>
      <c r="D618" s="2"/>
    </row>
    <row r="619" spans="1:4" ht="13">
      <c r="A619" s="173"/>
      <c r="B619" s="9"/>
      <c r="C619" s="174"/>
      <c r="D619" s="2"/>
    </row>
    <row r="620" spans="1:4" ht="13">
      <c r="A620" s="173"/>
      <c r="B620" s="9"/>
      <c r="C620" s="174"/>
      <c r="D620" s="2"/>
    </row>
    <row r="621" spans="1:4" ht="13">
      <c r="A621" s="173"/>
      <c r="B621" s="9"/>
      <c r="C621" s="174"/>
      <c r="D621" s="2"/>
    </row>
    <row r="622" spans="1:4" ht="13">
      <c r="A622" s="173"/>
      <c r="B622" s="9"/>
      <c r="C622" s="174"/>
      <c r="D622" s="2"/>
    </row>
    <row r="623" spans="1:4" ht="13">
      <c r="A623" s="173"/>
      <c r="B623" s="9"/>
      <c r="C623" s="174"/>
      <c r="D623" s="2"/>
    </row>
    <row r="624" spans="1:4" ht="13">
      <c r="A624" s="173"/>
      <c r="B624" s="9"/>
      <c r="C624" s="174"/>
      <c r="D624" s="2"/>
    </row>
    <row r="625" spans="1:4" ht="13">
      <c r="A625" s="173"/>
      <c r="B625" s="9"/>
      <c r="C625" s="174"/>
      <c r="D625" s="2"/>
    </row>
    <row r="626" spans="1:4" ht="13">
      <c r="A626" s="173"/>
      <c r="B626" s="9"/>
      <c r="C626" s="174"/>
      <c r="D626" s="2"/>
    </row>
    <row r="627" spans="1:4" ht="13">
      <c r="A627" s="173"/>
      <c r="B627" s="9"/>
      <c r="C627" s="174"/>
      <c r="D627" s="2"/>
    </row>
    <row r="628" spans="1:4" ht="13">
      <c r="A628" s="173"/>
      <c r="B628" s="9"/>
      <c r="C628" s="174"/>
      <c r="D628" s="2"/>
    </row>
    <row r="629" spans="1:4" ht="13">
      <c r="A629" s="173"/>
      <c r="B629" s="9"/>
      <c r="C629" s="174"/>
      <c r="D629" s="2"/>
    </row>
    <row r="630" spans="1:4" ht="13">
      <c r="A630" s="173"/>
      <c r="B630" s="9"/>
      <c r="C630" s="174"/>
      <c r="D630" s="2"/>
    </row>
    <row r="631" spans="1:4" ht="13">
      <c r="A631" s="173"/>
      <c r="B631" s="9"/>
      <c r="C631" s="174"/>
      <c r="D631" s="2"/>
    </row>
    <row r="632" spans="1:4" ht="13">
      <c r="A632" s="173"/>
      <c r="B632" s="9"/>
      <c r="C632" s="174"/>
      <c r="D632" s="2"/>
    </row>
    <row r="633" spans="1:4" ht="13">
      <c r="A633" s="173"/>
      <c r="B633" s="9"/>
      <c r="C633" s="174"/>
      <c r="D633" s="2"/>
    </row>
    <row r="634" spans="1:4" ht="13">
      <c r="A634" s="173"/>
      <c r="B634" s="9"/>
      <c r="C634" s="174"/>
      <c r="D634" s="2"/>
    </row>
    <row r="635" spans="1:4" ht="13">
      <c r="A635" s="173"/>
      <c r="B635" s="9"/>
      <c r="C635" s="174"/>
      <c r="D635" s="2"/>
    </row>
    <row r="636" spans="1:4" ht="13">
      <c r="A636" s="173"/>
      <c r="B636" s="9"/>
      <c r="C636" s="174"/>
      <c r="D636" s="2"/>
    </row>
    <row r="637" spans="1:4" ht="13">
      <c r="A637" s="173"/>
      <c r="B637" s="9"/>
      <c r="C637" s="174"/>
      <c r="D637" s="2"/>
    </row>
    <row r="638" spans="1:4" ht="13">
      <c r="A638" s="173"/>
      <c r="B638" s="9"/>
      <c r="C638" s="174"/>
      <c r="D638" s="2"/>
    </row>
    <row r="639" spans="1:4" ht="13">
      <c r="A639" s="173"/>
      <c r="B639" s="9"/>
      <c r="C639" s="174"/>
      <c r="D639" s="2"/>
    </row>
    <row r="640" spans="1:4" ht="13">
      <c r="A640" s="173"/>
      <c r="B640" s="9"/>
      <c r="C640" s="174"/>
      <c r="D640" s="2"/>
    </row>
    <row r="641" spans="1:4" ht="13">
      <c r="A641" s="173"/>
      <c r="B641" s="9"/>
      <c r="C641" s="174"/>
      <c r="D641" s="2"/>
    </row>
    <row r="642" spans="1:4" ht="13">
      <c r="A642" s="173"/>
      <c r="B642" s="9"/>
      <c r="C642" s="174"/>
      <c r="D642" s="2"/>
    </row>
    <row r="643" spans="1:4" ht="13">
      <c r="A643" s="173"/>
      <c r="B643" s="9"/>
      <c r="C643" s="174"/>
      <c r="D643" s="2"/>
    </row>
    <row r="644" spans="1:4" ht="13">
      <c r="A644" s="173"/>
      <c r="B644" s="9"/>
      <c r="C644" s="174"/>
      <c r="D644" s="2"/>
    </row>
    <row r="645" spans="1:4" ht="13">
      <c r="A645" s="173"/>
      <c r="B645" s="9"/>
      <c r="C645" s="174"/>
      <c r="D645" s="2"/>
    </row>
    <row r="646" spans="1:4" ht="13">
      <c r="A646" s="173"/>
      <c r="B646" s="9"/>
      <c r="C646" s="174"/>
      <c r="D646" s="2"/>
    </row>
    <row r="647" spans="1:4" ht="13">
      <c r="A647" s="173"/>
      <c r="B647" s="9"/>
      <c r="C647" s="174"/>
      <c r="D647" s="2"/>
    </row>
    <row r="648" spans="1:4" ht="13">
      <c r="A648" s="173"/>
      <c r="B648" s="9"/>
      <c r="C648" s="174"/>
      <c r="D648" s="2"/>
    </row>
    <row r="649" spans="1:4" ht="13">
      <c r="A649" s="173"/>
      <c r="B649" s="9"/>
      <c r="C649" s="174"/>
      <c r="D649" s="2"/>
    </row>
    <row r="650" spans="1:4" ht="13">
      <c r="A650" s="173"/>
      <c r="B650" s="9"/>
      <c r="C650" s="174"/>
      <c r="D650" s="2"/>
    </row>
    <row r="651" spans="1:4" ht="13">
      <c r="A651" s="173"/>
      <c r="B651" s="9"/>
      <c r="C651" s="174"/>
      <c r="D651" s="2"/>
    </row>
    <row r="652" spans="1:4" ht="13">
      <c r="A652" s="173"/>
      <c r="B652" s="9"/>
      <c r="C652" s="174"/>
      <c r="D652" s="2"/>
    </row>
    <row r="653" spans="1:4" ht="13">
      <c r="A653" s="173"/>
      <c r="B653" s="9"/>
      <c r="C653" s="174"/>
      <c r="D653" s="2"/>
    </row>
    <row r="654" spans="1:4" ht="13">
      <c r="A654" s="173"/>
      <c r="B654" s="9"/>
      <c r="C654" s="174"/>
      <c r="D654" s="2"/>
    </row>
    <row r="655" spans="1:4" ht="13">
      <c r="A655" s="173"/>
      <c r="B655" s="9"/>
      <c r="C655" s="174"/>
      <c r="D655" s="2"/>
    </row>
    <row r="656" spans="1:4" ht="13">
      <c r="A656" s="173"/>
      <c r="B656" s="9"/>
      <c r="C656" s="174"/>
      <c r="D656" s="2"/>
    </row>
    <row r="657" spans="1:4" ht="13">
      <c r="A657" s="173"/>
      <c r="B657" s="9"/>
      <c r="C657" s="174"/>
      <c r="D657" s="2"/>
    </row>
    <row r="658" spans="1:4" ht="13">
      <c r="A658" s="173"/>
      <c r="B658" s="9"/>
      <c r="C658" s="174"/>
      <c r="D658" s="2"/>
    </row>
    <row r="659" spans="1:4" ht="13">
      <c r="A659" s="173"/>
      <c r="B659" s="9"/>
      <c r="C659" s="174"/>
      <c r="D659" s="2"/>
    </row>
    <row r="660" spans="1:4" ht="13">
      <c r="A660" s="173"/>
      <c r="B660" s="9"/>
      <c r="C660" s="174"/>
      <c r="D660" s="2"/>
    </row>
    <row r="661" spans="1:4" ht="13">
      <c r="A661" s="173"/>
      <c r="B661" s="9"/>
      <c r="C661" s="174"/>
      <c r="D661" s="2"/>
    </row>
    <row r="662" spans="1:4" ht="13">
      <c r="A662" s="173"/>
      <c r="B662" s="9"/>
      <c r="C662" s="174"/>
      <c r="D662" s="2"/>
    </row>
    <row r="663" spans="1:4" ht="13">
      <c r="A663" s="173"/>
      <c r="B663" s="9"/>
      <c r="C663" s="174"/>
      <c r="D663" s="2"/>
    </row>
    <row r="664" spans="1:4" ht="13">
      <c r="A664" s="173"/>
      <c r="B664" s="9"/>
      <c r="C664" s="174"/>
      <c r="D664" s="2"/>
    </row>
    <row r="665" spans="1:4" ht="13">
      <c r="A665" s="173"/>
      <c r="B665" s="9"/>
      <c r="C665" s="174"/>
      <c r="D665" s="2"/>
    </row>
    <row r="666" spans="1:4" ht="13">
      <c r="A666" s="173"/>
      <c r="B666" s="9"/>
      <c r="C666" s="174"/>
      <c r="D666" s="2"/>
    </row>
    <row r="667" spans="1:4" ht="13">
      <c r="A667" s="173"/>
      <c r="B667" s="9"/>
      <c r="C667" s="174"/>
      <c r="D667" s="2"/>
    </row>
    <row r="668" spans="1:4" ht="13">
      <c r="A668" s="173"/>
      <c r="B668" s="9"/>
      <c r="C668" s="174"/>
      <c r="D668" s="2"/>
    </row>
    <row r="669" spans="1:4" ht="13">
      <c r="A669" s="173"/>
      <c r="B669" s="9"/>
      <c r="C669" s="174"/>
      <c r="D669" s="2"/>
    </row>
    <row r="670" spans="1:4" ht="13">
      <c r="A670" s="173"/>
      <c r="B670" s="9"/>
      <c r="C670" s="174"/>
      <c r="D670" s="2"/>
    </row>
    <row r="671" spans="1:4" ht="13">
      <c r="A671" s="173"/>
      <c r="B671" s="9"/>
      <c r="C671" s="174"/>
      <c r="D671" s="2"/>
    </row>
    <row r="672" spans="1:4" ht="13">
      <c r="A672" s="173"/>
      <c r="B672" s="9"/>
      <c r="C672" s="174"/>
      <c r="D672" s="2"/>
    </row>
    <row r="673" spans="1:4" ht="13">
      <c r="A673" s="173"/>
      <c r="B673" s="9"/>
      <c r="C673" s="174"/>
      <c r="D673" s="2"/>
    </row>
    <row r="674" spans="1:4" ht="13">
      <c r="A674" s="173"/>
      <c r="B674" s="9"/>
      <c r="C674" s="174"/>
      <c r="D674" s="2"/>
    </row>
    <row r="675" spans="1:4" ht="13">
      <c r="A675" s="173"/>
      <c r="B675" s="9"/>
      <c r="C675" s="174"/>
      <c r="D675" s="2"/>
    </row>
    <row r="676" spans="1:4" ht="13">
      <c r="A676" s="173"/>
      <c r="B676" s="9"/>
      <c r="C676" s="174"/>
      <c r="D676" s="2"/>
    </row>
    <row r="677" spans="1:4" ht="13">
      <c r="A677" s="173"/>
      <c r="B677" s="9"/>
      <c r="C677" s="174"/>
      <c r="D677" s="2"/>
    </row>
    <row r="678" spans="1:4" ht="13">
      <c r="A678" s="173"/>
      <c r="B678" s="9"/>
      <c r="C678" s="174"/>
      <c r="D678" s="2"/>
    </row>
    <row r="679" spans="1:4" ht="13">
      <c r="A679" s="173"/>
      <c r="B679" s="9"/>
      <c r="C679" s="174"/>
      <c r="D679" s="2"/>
    </row>
    <row r="680" spans="1:4" ht="13">
      <c r="A680" s="173"/>
      <c r="B680" s="9"/>
      <c r="C680" s="174"/>
      <c r="D680" s="2"/>
    </row>
    <row r="681" spans="1:4" ht="13">
      <c r="A681" s="173"/>
      <c r="B681" s="9"/>
      <c r="C681" s="174"/>
      <c r="D681" s="2"/>
    </row>
    <row r="682" spans="1:4" ht="13">
      <c r="A682" s="173"/>
      <c r="B682" s="9"/>
      <c r="C682" s="174"/>
      <c r="D682" s="2"/>
    </row>
    <row r="683" spans="1:4" ht="13">
      <c r="A683" s="173"/>
      <c r="B683" s="9"/>
      <c r="C683" s="174"/>
      <c r="D683" s="2"/>
    </row>
    <row r="684" spans="1:4" ht="13">
      <c r="A684" s="173"/>
      <c r="B684" s="9"/>
      <c r="C684" s="174"/>
      <c r="D684" s="2"/>
    </row>
    <row r="685" spans="1:4" ht="13">
      <c r="A685" s="173"/>
      <c r="B685" s="9"/>
      <c r="C685" s="174"/>
      <c r="D685" s="2"/>
    </row>
    <row r="686" spans="1:4" ht="13">
      <c r="A686" s="173"/>
      <c r="B686" s="9"/>
      <c r="C686" s="174"/>
      <c r="D686" s="2"/>
    </row>
    <row r="687" spans="1:4" ht="13">
      <c r="A687" s="173"/>
      <c r="B687" s="9"/>
      <c r="C687" s="174"/>
      <c r="D687" s="2"/>
    </row>
    <row r="688" spans="1:4" ht="13">
      <c r="A688" s="173"/>
      <c r="B688" s="9"/>
      <c r="C688" s="174"/>
      <c r="D688" s="2"/>
    </row>
    <row r="689" spans="1:4" ht="13">
      <c r="A689" s="173"/>
      <c r="B689" s="9"/>
      <c r="C689" s="174"/>
      <c r="D689" s="2"/>
    </row>
    <row r="690" spans="1:4" ht="13">
      <c r="A690" s="173"/>
      <c r="B690" s="9"/>
      <c r="C690" s="174"/>
      <c r="D690" s="2"/>
    </row>
    <row r="691" spans="1:4" ht="13">
      <c r="A691" s="173"/>
      <c r="B691" s="9"/>
      <c r="C691" s="174"/>
      <c r="D691" s="2"/>
    </row>
    <row r="692" spans="1:4" ht="13">
      <c r="A692" s="173"/>
      <c r="B692" s="9"/>
      <c r="C692" s="174"/>
      <c r="D692" s="2"/>
    </row>
    <row r="693" spans="1:4" ht="13">
      <c r="A693" s="173"/>
      <c r="B693" s="9"/>
      <c r="C693" s="174"/>
      <c r="D693" s="2"/>
    </row>
    <row r="694" spans="1:4" ht="13">
      <c r="A694" s="173"/>
      <c r="B694" s="9"/>
      <c r="C694" s="174"/>
      <c r="D694" s="2"/>
    </row>
    <row r="695" spans="1:4" ht="13">
      <c r="A695" s="173"/>
      <c r="B695" s="9"/>
      <c r="C695" s="174"/>
      <c r="D695" s="2"/>
    </row>
    <row r="696" spans="1:4" ht="13">
      <c r="A696" s="173"/>
      <c r="B696" s="9"/>
      <c r="C696" s="174"/>
      <c r="D696" s="2"/>
    </row>
    <row r="697" spans="1:4" ht="13">
      <c r="A697" s="173"/>
      <c r="B697" s="9"/>
      <c r="C697" s="174"/>
      <c r="D697" s="2"/>
    </row>
    <row r="698" spans="1:4" ht="13">
      <c r="A698" s="173"/>
      <c r="B698" s="9"/>
      <c r="C698" s="174"/>
      <c r="D698" s="2"/>
    </row>
    <row r="699" spans="1:4" ht="13">
      <c r="A699" s="173"/>
      <c r="B699" s="9"/>
      <c r="C699" s="174"/>
      <c r="D699" s="2"/>
    </row>
    <row r="700" spans="1:4" ht="13">
      <c r="A700" s="173"/>
      <c r="B700" s="9"/>
      <c r="C700" s="174"/>
      <c r="D700" s="2"/>
    </row>
    <row r="701" spans="1:4" ht="13">
      <c r="A701" s="173"/>
      <c r="B701" s="9"/>
      <c r="C701" s="174"/>
      <c r="D701" s="2"/>
    </row>
    <row r="702" spans="1:4" ht="13">
      <c r="A702" s="173"/>
      <c r="B702" s="9"/>
      <c r="C702" s="174"/>
      <c r="D702" s="2"/>
    </row>
    <row r="703" spans="1:4" ht="13">
      <c r="A703" s="173"/>
      <c r="B703" s="9"/>
      <c r="C703" s="174"/>
      <c r="D703" s="2"/>
    </row>
    <row r="704" spans="1:4" ht="13">
      <c r="A704" s="173"/>
      <c r="B704" s="9"/>
      <c r="C704" s="174"/>
      <c r="D704" s="2"/>
    </row>
    <row r="705" spans="1:4" ht="13">
      <c r="A705" s="173"/>
      <c r="B705" s="9"/>
      <c r="C705" s="174"/>
      <c r="D705" s="2"/>
    </row>
    <row r="706" spans="1:4" ht="13">
      <c r="A706" s="173"/>
      <c r="B706" s="9"/>
      <c r="C706" s="174"/>
      <c r="D706" s="2"/>
    </row>
    <row r="707" spans="1:4" ht="13">
      <c r="A707" s="173"/>
      <c r="B707" s="9"/>
      <c r="C707" s="174"/>
      <c r="D707" s="2"/>
    </row>
    <row r="708" spans="1:4" ht="13">
      <c r="A708" s="173"/>
      <c r="B708" s="9"/>
      <c r="C708" s="174"/>
      <c r="D708" s="2"/>
    </row>
    <row r="709" spans="1:4" ht="13">
      <c r="A709" s="173"/>
      <c r="B709" s="9"/>
      <c r="C709" s="174"/>
      <c r="D709" s="2"/>
    </row>
    <row r="710" spans="1:4" ht="13">
      <c r="A710" s="173"/>
      <c r="B710" s="9"/>
      <c r="C710" s="174"/>
      <c r="D710" s="2"/>
    </row>
    <row r="711" spans="1:4" ht="13">
      <c r="A711" s="173"/>
      <c r="B711" s="9"/>
      <c r="C711" s="174"/>
      <c r="D711" s="2"/>
    </row>
    <row r="712" spans="1:4" ht="13">
      <c r="A712" s="173"/>
      <c r="B712" s="9"/>
      <c r="C712" s="174"/>
      <c r="D712" s="2"/>
    </row>
    <row r="713" spans="1:4" ht="13">
      <c r="A713" s="173"/>
      <c r="B713" s="9"/>
      <c r="C713" s="174"/>
      <c r="D713" s="2"/>
    </row>
    <row r="714" spans="1:4" ht="13">
      <c r="A714" s="173"/>
      <c r="B714" s="9"/>
      <c r="C714" s="174"/>
      <c r="D714" s="2"/>
    </row>
    <row r="715" spans="1:4" ht="13">
      <c r="A715" s="173"/>
      <c r="B715" s="9"/>
      <c r="C715" s="174"/>
      <c r="D715" s="2"/>
    </row>
    <row r="716" spans="1:4" ht="13">
      <c r="A716" s="173"/>
      <c r="B716" s="9"/>
      <c r="C716" s="174"/>
      <c r="D716" s="2"/>
    </row>
    <row r="717" spans="1:4" ht="13">
      <c r="A717" s="173"/>
      <c r="B717" s="9"/>
      <c r="C717" s="174"/>
      <c r="D717" s="2"/>
    </row>
    <row r="718" spans="1:4" ht="13">
      <c r="A718" s="173"/>
      <c r="B718" s="9"/>
      <c r="C718" s="174"/>
      <c r="D718" s="2"/>
    </row>
    <row r="719" spans="1:4" ht="13">
      <c r="A719" s="173"/>
      <c r="B719" s="9"/>
      <c r="C719" s="174"/>
      <c r="D719" s="2"/>
    </row>
    <row r="720" spans="1:4" ht="13">
      <c r="A720" s="173"/>
      <c r="B720" s="9"/>
      <c r="C720" s="174"/>
      <c r="D720" s="2"/>
    </row>
    <row r="721" spans="1:4" ht="13">
      <c r="A721" s="173"/>
      <c r="B721" s="9"/>
      <c r="C721" s="174"/>
      <c r="D721" s="2"/>
    </row>
    <row r="722" spans="1:4" ht="13">
      <c r="A722" s="173"/>
      <c r="B722" s="9"/>
      <c r="C722" s="174"/>
      <c r="D722" s="2"/>
    </row>
    <row r="723" spans="1:4" ht="13">
      <c r="A723" s="173"/>
      <c r="B723" s="9"/>
      <c r="C723" s="174"/>
      <c r="D723" s="2"/>
    </row>
    <row r="724" spans="1:4" ht="13">
      <c r="A724" s="173"/>
      <c r="B724" s="9"/>
      <c r="C724" s="174"/>
      <c r="D724" s="2"/>
    </row>
    <row r="725" spans="1:4" ht="13">
      <c r="A725" s="173"/>
      <c r="B725" s="9"/>
      <c r="C725" s="174"/>
      <c r="D725" s="2"/>
    </row>
    <row r="726" spans="1:4" ht="13">
      <c r="A726" s="173"/>
      <c r="B726" s="9"/>
      <c r="C726" s="174"/>
      <c r="D726" s="2"/>
    </row>
    <row r="727" spans="1:4" ht="13">
      <c r="A727" s="173"/>
      <c r="B727" s="9"/>
      <c r="C727" s="174"/>
      <c r="D727" s="2"/>
    </row>
    <row r="728" spans="1:4" ht="13">
      <c r="A728" s="173"/>
      <c r="B728" s="9"/>
      <c r="C728" s="174"/>
      <c r="D728" s="2"/>
    </row>
    <row r="729" spans="1:4" ht="13">
      <c r="A729" s="173"/>
      <c r="B729" s="9"/>
      <c r="C729" s="174"/>
      <c r="D729" s="2"/>
    </row>
    <row r="730" spans="1:4" ht="13">
      <c r="A730" s="173"/>
      <c r="B730" s="9"/>
      <c r="C730" s="174"/>
      <c r="D730" s="2"/>
    </row>
    <row r="731" spans="1:4" ht="13">
      <c r="A731" s="173"/>
      <c r="B731" s="9"/>
      <c r="C731" s="174"/>
      <c r="D731" s="2"/>
    </row>
    <row r="732" spans="1:4" ht="13">
      <c r="A732" s="173"/>
      <c r="B732" s="9"/>
      <c r="C732" s="174"/>
      <c r="D732" s="2"/>
    </row>
    <row r="733" spans="1:4" ht="13">
      <c r="A733" s="173"/>
      <c r="B733" s="9"/>
      <c r="C733" s="174"/>
      <c r="D733" s="2"/>
    </row>
    <row r="734" spans="1:4" ht="13">
      <c r="A734" s="173"/>
      <c r="B734" s="9"/>
      <c r="C734" s="174"/>
      <c r="D734" s="2"/>
    </row>
    <row r="735" spans="1:4" ht="13">
      <c r="A735" s="173"/>
      <c r="B735" s="9"/>
      <c r="C735" s="174"/>
      <c r="D735" s="2"/>
    </row>
    <row r="736" spans="1:4" ht="13">
      <c r="A736" s="173"/>
      <c r="B736" s="9"/>
      <c r="C736" s="174"/>
      <c r="D736" s="2"/>
    </row>
    <row r="737" spans="1:4" ht="13">
      <c r="A737" s="173"/>
      <c r="B737" s="9"/>
      <c r="C737" s="174"/>
      <c r="D737" s="2"/>
    </row>
    <row r="738" spans="1:4" ht="13">
      <c r="A738" s="173"/>
      <c r="B738" s="9"/>
      <c r="C738" s="174"/>
      <c r="D738" s="2"/>
    </row>
    <row r="739" spans="1:4" ht="13">
      <c r="A739" s="173"/>
      <c r="B739" s="9"/>
      <c r="C739" s="174"/>
      <c r="D739" s="2"/>
    </row>
    <row r="740" spans="1:4" ht="13">
      <c r="A740" s="173"/>
      <c r="B740" s="9"/>
      <c r="C740" s="174"/>
      <c r="D740" s="2"/>
    </row>
    <row r="741" spans="1:4" ht="13">
      <c r="A741" s="173"/>
      <c r="B741" s="9"/>
      <c r="C741" s="174"/>
      <c r="D741" s="2"/>
    </row>
    <row r="742" spans="1:4" ht="13">
      <c r="A742" s="173"/>
      <c r="B742" s="9"/>
      <c r="C742" s="174"/>
      <c r="D742" s="2"/>
    </row>
    <row r="743" spans="1:4" ht="13">
      <c r="A743" s="173"/>
      <c r="B743" s="9"/>
      <c r="C743" s="174"/>
      <c r="D743" s="2"/>
    </row>
    <row r="744" spans="1:4" ht="13">
      <c r="A744" s="173"/>
      <c r="B744" s="9"/>
      <c r="C744" s="174"/>
      <c r="D744" s="2"/>
    </row>
    <row r="745" spans="1:4" ht="13">
      <c r="A745" s="173"/>
      <c r="B745" s="9"/>
      <c r="C745" s="174"/>
      <c r="D745" s="2"/>
    </row>
    <row r="746" spans="1:4" ht="13">
      <c r="A746" s="173"/>
      <c r="B746" s="9"/>
      <c r="C746" s="174"/>
      <c r="D746" s="2"/>
    </row>
    <row r="747" spans="1:4" ht="13">
      <c r="A747" s="173"/>
      <c r="B747" s="9"/>
      <c r="C747" s="174"/>
      <c r="D747" s="2"/>
    </row>
    <row r="748" spans="1:4" ht="13">
      <c r="A748" s="173"/>
      <c r="B748" s="9"/>
      <c r="C748" s="174"/>
      <c r="D748" s="2"/>
    </row>
    <row r="749" spans="1:4" ht="13">
      <c r="A749" s="173"/>
      <c r="B749" s="9"/>
      <c r="C749" s="174"/>
      <c r="D749" s="2"/>
    </row>
    <row r="750" spans="1:4" ht="13">
      <c r="A750" s="173"/>
      <c r="B750" s="9"/>
      <c r="C750" s="174"/>
      <c r="D750" s="2"/>
    </row>
    <row r="751" spans="1:4" ht="13">
      <c r="A751" s="173"/>
      <c r="B751" s="9"/>
      <c r="C751" s="174"/>
      <c r="D751" s="2"/>
    </row>
    <row r="752" spans="1:4" ht="13">
      <c r="A752" s="173"/>
      <c r="B752" s="9"/>
      <c r="C752" s="174"/>
      <c r="D752" s="2"/>
    </row>
    <row r="753" spans="1:4" ht="13">
      <c r="A753" s="173"/>
      <c r="B753" s="9"/>
      <c r="C753" s="174"/>
      <c r="D753" s="2"/>
    </row>
    <row r="754" spans="1:4" ht="13">
      <c r="A754" s="173"/>
      <c r="B754" s="9"/>
      <c r="C754" s="174"/>
      <c r="D754" s="2"/>
    </row>
    <row r="755" spans="1:4" ht="13">
      <c r="A755" s="173"/>
      <c r="B755" s="9"/>
      <c r="C755" s="174"/>
      <c r="D755" s="2"/>
    </row>
    <row r="756" spans="1:4" ht="13">
      <c r="A756" s="173"/>
      <c r="B756" s="9"/>
      <c r="C756" s="174"/>
      <c r="D756" s="2"/>
    </row>
    <row r="757" spans="1:4" ht="13">
      <c r="A757" s="173"/>
      <c r="B757" s="9"/>
      <c r="C757" s="174"/>
      <c r="D757" s="2"/>
    </row>
    <row r="758" spans="1:4" ht="13">
      <c r="A758" s="173"/>
      <c r="B758" s="9"/>
      <c r="C758" s="174"/>
      <c r="D758" s="2"/>
    </row>
    <row r="759" spans="1:4" ht="13">
      <c r="A759" s="173"/>
      <c r="B759" s="9"/>
      <c r="C759" s="174"/>
      <c r="D759" s="2"/>
    </row>
    <row r="760" spans="1:4" ht="13">
      <c r="A760" s="173"/>
      <c r="B760" s="9"/>
      <c r="C760" s="174"/>
      <c r="D760" s="2"/>
    </row>
    <row r="761" spans="1:4" ht="13">
      <c r="A761" s="173"/>
      <c r="B761" s="9"/>
      <c r="C761" s="174"/>
      <c r="D761" s="2"/>
    </row>
    <row r="762" spans="1:4" ht="13">
      <c r="A762" s="173"/>
      <c r="B762" s="9"/>
      <c r="C762" s="174"/>
      <c r="D762" s="2"/>
    </row>
    <row r="763" spans="1:4" ht="13">
      <c r="A763" s="173"/>
      <c r="B763" s="9"/>
      <c r="C763" s="174"/>
      <c r="D763" s="2"/>
    </row>
    <row r="764" spans="1:4" ht="13">
      <c r="A764" s="173"/>
      <c r="B764" s="9"/>
      <c r="C764" s="174"/>
      <c r="D764" s="2"/>
    </row>
    <row r="765" spans="1:4" ht="13">
      <c r="A765" s="173"/>
      <c r="B765" s="9"/>
      <c r="C765" s="174"/>
      <c r="D765" s="2"/>
    </row>
    <row r="766" spans="1:4" ht="13">
      <c r="A766" s="173"/>
      <c r="B766" s="9"/>
      <c r="C766" s="174"/>
      <c r="D766" s="2"/>
    </row>
    <row r="767" spans="1:4" ht="13">
      <c r="A767" s="173"/>
      <c r="B767" s="9"/>
      <c r="C767" s="174"/>
      <c r="D767" s="2"/>
    </row>
    <row r="768" spans="1:4" ht="13">
      <c r="A768" s="173"/>
      <c r="B768" s="9"/>
      <c r="C768" s="174"/>
      <c r="D768" s="2"/>
    </row>
    <row r="769" spans="1:4" ht="13">
      <c r="A769" s="173"/>
      <c r="B769" s="9"/>
      <c r="C769" s="174"/>
      <c r="D769" s="2"/>
    </row>
    <row r="770" spans="1:4" ht="13">
      <c r="A770" s="173"/>
      <c r="B770" s="9"/>
      <c r="C770" s="174"/>
      <c r="D770" s="2"/>
    </row>
    <row r="771" spans="1:4" ht="13">
      <c r="A771" s="173"/>
      <c r="B771" s="9"/>
      <c r="C771" s="174"/>
      <c r="D771" s="2"/>
    </row>
    <row r="772" spans="1:4" ht="13">
      <c r="A772" s="173"/>
      <c r="B772" s="9"/>
      <c r="C772" s="174"/>
      <c r="D772" s="2"/>
    </row>
    <row r="773" spans="1:4" ht="13">
      <c r="A773" s="173"/>
      <c r="B773" s="9"/>
      <c r="C773" s="174"/>
      <c r="D773" s="2"/>
    </row>
    <row r="774" spans="1:4" ht="13">
      <c r="A774" s="173"/>
      <c r="B774" s="9"/>
      <c r="C774" s="174"/>
      <c r="D774" s="2"/>
    </row>
    <row r="775" spans="1:4" ht="13">
      <c r="A775" s="173"/>
      <c r="B775" s="9"/>
      <c r="C775" s="174"/>
      <c r="D775" s="2"/>
    </row>
    <row r="776" spans="1:4" ht="13">
      <c r="A776" s="173"/>
      <c r="B776" s="9"/>
      <c r="C776" s="174"/>
      <c r="D776" s="2"/>
    </row>
    <row r="777" spans="1:4" ht="13">
      <c r="A777" s="173"/>
      <c r="B777" s="9"/>
      <c r="C777" s="174"/>
      <c r="D777" s="2"/>
    </row>
    <row r="778" spans="1:4" ht="13">
      <c r="A778" s="173"/>
      <c r="B778" s="9"/>
      <c r="C778" s="174"/>
      <c r="D778" s="2"/>
    </row>
    <row r="779" spans="1:4" ht="13">
      <c r="A779" s="173"/>
      <c r="B779" s="9"/>
      <c r="C779" s="174"/>
      <c r="D779" s="2"/>
    </row>
    <row r="780" spans="1:4" ht="13">
      <c r="A780" s="173"/>
      <c r="B780" s="9"/>
      <c r="C780" s="174"/>
      <c r="D780" s="2"/>
    </row>
    <row r="781" spans="1:4" ht="13">
      <c r="A781" s="173"/>
      <c r="B781" s="9"/>
      <c r="C781" s="174"/>
      <c r="D781" s="2"/>
    </row>
    <row r="782" spans="1:4" ht="13">
      <c r="A782" s="173"/>
      <c r="B782" s="9"/>
      <c r="C782" s="174"/>
      <c r="D782" s="2"/>
    </row>
    <row r="783" spans="1:4" ht="13">
      <c r="A783" s="173"/>
      <c r="B783" s="9"/>
      <c r="C783" s="174"/>
      <c r="D783" s="2"/>
    </row>
    <row r="784" spans="1:4" ht="13">
      <c r="A784" s="173"/>
      <c r="B784" s="9"/>
      <c r="C784" s="174"/>
      <c r="D784" s="2"/>
    </row>
    <row r="785" spans="1:4" ht="13">
      <c r="A785" s="173"/>
      <c r="B785" s="9"/>
      <c r="C785" s="174"/>
      <c r="D785" s="2"/>
    </row>
    <row r="786" spans="1:4" ht="13">
      <c r="A786" s="173"/>
      <c r="B786" s="9"/>
      <c r="C786" s="174"/>
      <c r="D786" s="2"/>
    </row>
    <row r="787" spans="1:4" ht="13">
      <c r="A787" s="173"/>
      <c r="B787" s="9"/>
      <c r="C787" s="174"/>
      <c r="D787" s="2"/>
    </row>
    <row r="788" spans="1:4" ht="13">
      <c r="A788" s="173"/>
      <c r="B788" s="9"/>
      <c r="C788" s="174"/>
      <c r="D788" s="2"/>
    </row>
    <row r="789" spans="1:4" ht="13">
      <c r="A789" s="173"/>
      <c r="B789" s="9"/>
      <c r="C789" s="174"/>
      <c r="D789" s="2"/>
    </row>
    <row r="790" spans="1:4" ht="13">
      <c r="A790" s="173"/>
      <c r="B790" s="9"/>
      <c r="C790" s="174"/>
      <c r="D790" s="2"/>
    </row>
    <row r="791" spans="1:4" ht="13">
      <c r="A791" s="173"/>
      <c r="B791" s="9"/>
      <c r="C791" s="174"/>
      <c r="D791" s="2"/>
    </row>
    <row r="792" spans="1:4" ht="13">
      <c r="A792" s="173"/>
      <c r="B792" s="9"/>
      <c r="C792" s="174"/>
      <c r="D792" s="2"/>
    </row>
    <row r="793" spans="1:4" ht="13">
      <c r="A793" s="173"/>
      <c r="B793" s="9"/>
      <c r="C793" s="174"/>
      <c r="D793" s="2"/>
    </row>
    <row r="794" spans="1:4" ht="13">
      <c r="A794" s="173"/>
      <c r="B794" s="9"/>
      <c r="C794" s="174"/>
      <c r="D794" s="2"/>
    </row>
    <row r="795" spans="1:4" ht="13">
      <c r="A795" s="173"/>
      <c r="B795" s="9"/>
      <c r="C795" s="174"/>
      <c r="D795" s="2"/>
    </row>
    <row r="796" spans="1:4" ht="13">
      <c r="A796" s="173"/>
      <c r="B796" s="9"/>
      <c r="C796" s="174"/>
      <c r="D796" s="2"/>
    </row>
    <row r="797" spans="1:4" ht="13">
      <c r="A797" s="173"/>
      <c r="B797" s="9"/>
      <c r="C797" s="174"/>
      <c r="D797" s="2"/>
    </row>
    <row r="798" spans="1:4" ht="13">
      <c r="A798" s="173"/>
      <c r="B798" s="9"/>
      <c r="C798" s="174"/>
      <c r="D798" s="2"/>
    </row>
    <row r="799" spans="1:4" ht="13">
      <c r="A799" s="173"/>
      <c r="B799" s="9"/>
      <c r="C799" s="174"/>
      <c r="D799" s="2"/>
    </row>
    <row r="800" spans="1:4" ht="13">
      <c r="A800" s="173"/>
      <c r="B800" s="9"/>
      <c r="C800" s="174"/>
      <c r="D800" s="2"/>
    </row>
    <row r="801" spans="1:4" ht="13">
      <c r="A801" s="173"/>
      <c r="B801" s="9"/>
      <c r="C801" s="174"/>
      <c r="D801" s="2"/>
    </row>
    <row r="802" spans="1:4" ht="13">
      <c r="A802" s="173"/>
      <c r="B802" s="9"/>
      <c r="C802" s="174"/>
      <c r="D802" s="2"/>
    </row>
    <row r="803" spans="1:4" ht="13">
      <c r="A803" s="173"/>
      <c r="B803" s="9"/>
      <c r="C803" s="174"/>
      <c r="D803" s="2"/>
    </row>
    <row r="804" spans="1:4" ht="13">
      <c r="A804" s="173"/>
      <c r="B804" s="9"/>
      <c r="C804" s="174"/>
      <c r="D804" s="2"/>
    </row>
    <row r="805" spans="1:4" ht="13">
      <c r="A805" s="173"/>
      <c r="B805" s="9"/>
      <c r="C805" s="174"/>
      <c r="D805" s="2"/>
    </row>
    <row r="806" spans="1:4" ht="13">
      <c r="A806" s="173"/>
      <c r="B806" s="9"/>
      <c r="C806" s="174"/>
      <c r="D806" s="2"/>
    </row>
    <row r="807" spans="1:4" ht="13">
      <c r="A807" s="173"/>
      <c r="B807" s="9"/>
      <c r="C807" s="174"/>
      <c r="D807" s="2"/>
    </row>
    <row r="808" spans="1:4" ht="13">
      <c r="A808" s="173"/>
      <c r="B808" s="9"/>
      <c r="C808" s="174"/>
      <c r="D808" s="2"/>
    </row>
    <row r="809" spans="1:4" ht="13">
      <c r="A809" s="173"/>
      <c r="B809" s="9"/>
      <c r="C809" s="174"/>
      <c r="D809" s="2"/>
    </row>
    <row r="810" spans="1:4" ht="13">
      <c r="A810" s="173"/>
      <c r="B810" s="9"/>
      <c r="C810" s="174"/>
      <c r="D810" s="2"/>
    </row>
    <row r="811" spans="1:4" ht="13">
      <c r="A811" s="173"/>
      <c r="B811" s="9"/>
      <c r="C811" s="174"/>
      <c r="D811" s="2"/>
    </row>
    <row r="812" spans="1:4" ht="13">
      <c r="A812" s="173"/>
      <c r="B812" s="9"/>
      <c r="C812" s="174"/>
      <c r="D812" s="2"/>
    </row>
    <row r="813" spans="1:4" ht="13">
      <c r="A813" s="173"/>
      <c r="B813" s="9"/>
      <c r="C813" s="174"/>
      <c r="D813" s="2"/>
    </row>
    <row r="814" spans="1:4" ht="13">
      <c r="A814" s="173"/>
      <c r="B814" s="9"/>
      <c r="C814" s="174"/>
      <c r="D814" s="2"/>
    </row>
    <row r="815" spans="1:4" ht="13">
      <c r="A815" s="173"/>
      <c r="B815" s="9"/>
      <c r="C815" s="174"/>
      <c r="D815" s="2"/>
    </row>
    <row r="816" spans="1:4" ht="13">
      <c r="A816" s="173"/>
      <c r="B816" s="9"/>
      <c r="C816" s="174"/>
      <c r="D816" s="2"/>
    </row>
    <row r="817" spans="1:4" ht="13">
      <c r="A817" s="173"/>
      <c r="B817" s="9"/>
      <c r="C817" s="174"/>
      <c r="D817" s="2"/>
    </row>
    <row r="818" spans="1:4" ht="13">
      <c r="A818" s="173"/>
      <c r="B818" s="9"/>
      <c r="C818" s="174"/>
      <c r="D818" s="2"/>
    </row>
    <row r="819" spans="1:4" ht="13">
      <c r="A819" s="173"/>
      <c r="B819" s="9"/>
      <c r="C819" s="174"/>
      <c r="D819" s="2"/>
    </row>
    <row r="820" spans="1:4" ht="13">
      <c r="A820" s="173"/>
      <c r="B820" s="9"/>
      <c r="C820" s="174"/>
      <c r="D820" s="2"/>
    </row>
    <row r="821" spans="1:4" ht="13">
      <c r="A821" s="173"/>
      <c r="B821" s="9"/>
      <c r="C821" s="174"/>
      <c r="D821" s="2"/>
    </row>
    <row r="822" spans="1:4" ht="13">
      <c r="A822" s="173"/>
      <c r="B822" s="9"/>
      <c r="C822" s="174"/>
      <c r="D822" s="2"/>
    </row>
    <row r="823" spans="1:4" ht="13">
      <c r="A823" s="173"/>
      <c r="B823" s="9"/>
      <c r="C823" s="174"/>
      <c r="D823" s="2"/>
    </row>
    <row r="824" spans="1:4" ht="13">
      <c r="A824" s="173"/>
      <c r="B824" s="9"/>
      <c r="C824" s="174"/>
      <c r="D824" s="2"/>
    </row>
    <row r="825" spans="1:4" ht="13">
      <c r="A825" s="173"/>
      <c r="B825" s="9"/>
      <c r="C825" s="174"/>
      <c r="D825" s="2"/>
    </row>
    <row r="826" spans="1:4" ht="13">
      <c r="A826" s="173"/>
      <c r="B826" s="9"/>
      <c r="C826" s="174"/>
      <c r="D826" s="2"/>
    </row>
    <row r="827" spans="1:4" ht="13">
      <c r="A827" s="173"/>
      <c r="B827" s="9"/>
      <c r="C827" s="174"/>
      <c r="D827" s="2"/>
    </row>
    <row r="828" spans="1:4" ht="13">
      <c r="A828" s="173"/>
      <c r="B828" s="9"/>
      <c r="C828" s="174"/>
      <c r="D828" s="2"/>
    </row>
    <row r="829" spans="1:4" ht="13">
      <c r="A829" s="173"/>
      <c r="B829" s="9"/>
      <c r="C829" s="174"/>
      <c r="D829" s="2"/>
    </row>
    <row r="830" spans="1:4" ht="13">
      <c r="A830" s="173"/>
      <c r="B830" s="9"/>
      <c r="C830" s="174"/>
      <c r="D830" s="2"/>
    </row>
    <row r="831" spans="1:4" ht="13">
      <c r="A831" s="173"/>
      <c r="B831" s="9"/>
      <c r="C831" s="174"/>
      <c r="D831" s="2"/>
    </row>
    <row r="832" spans="1:4" ht="13">
      <c r="A832" s="173"/>
      <c r="B832" s="9"/>
      <c r="C832" s="174"/>
      <c r="D832" s="2"/>
    </row>
    <row r="833" spans="1:4" ht="13">
      <c r="A833" s="173"/>
      <c r="B833" s="9"/>
      <c r="C833" s="174"/>
      <c r="D833" s="2"/>
    </row>
    <row r="834" spans="1:4" ht="13">
      <c r="A834" s="173"/>
      <c r="B834" s="9"/>
      <c r="C834" s="174"/>
      <c r="D834" s="2"/>
    </row>
    <row r="835" spans="1:4" ht="13">
      <c r="A835" s="173"/>
      <c r="B835" s="9"/>
      <c r="C835" s="174"/>
      <c r="D835" s="2"/>
    </row>
    <row r="836" spans="1:4" ht="13">
      <c r="A836" s="173"/>
      <c r="B836" s="9"/>
      <c r="C836" s="174"/>
      <c r="D836" s="2"/>
    </row>
    <row r="837" spans="1:4" ht="13">
      <c r="A837" s="173"/>
      <c r="B837" s="9"/>
      <c r="C837" s="174"/>
      <c r="D837" s="2"/>
    </row>
    <row r="838" spans="1:4" ht="13">
      <c r="A838" s="173"/>
      <c r="B838" s="9"/>
      <c r="C838" s="174"/>
      <c r="D838" s="2"/>
    </row>
    <row r="839" spans="1:4" ht="13">
      <c r="A839" s="173"/>
      <c r="B839" s="9"/>
      <c r="C839" s="174"/>
      <c r="D839" s="2"/>
    </row>
    <row r="840" spans="1:4" ht="13">
      <c r="A840" s="173"/>
      <c r="B840" s="9"/>
      <c r="C840" s="174"/>
      <c r="D840" s="2"/>
    </row>
    <row r="841" spans="1:4" ht="13">
      <c r="A841" s="173"/>
      <c r="B841" s="9"/>
      <c r="C841" s="174"/>
      <c r="D841" s="2"/>
    </row>
    <row r="842" spans="1:4" ht="13">
      <c r="A842" s="173"/>
      <c r="B842" s="9"/>
      <c r="C842" s="174"/>
      <c r="D842" s="2"/>
    </row>
    <row r="843" spans="1:4" ht="13">
      <c r="A843" s="173"/>
      <c r="B843" s="9"/>
      <c r="C843" s="174"/>
      <c r="D843" s="2"/>
    </row>
    <row r="844" spans="1:4" ht="13">
      <c r="A844" s="173"/>
      <c r="B844" s="9"/>
      <c r="C844" s="174"/>
      <c r="D844" s="2"/>
    </row>
    <row r="845" spans="1:4" ht="13">
      <c r="A845" s="173"/>
      <c r="B845" s="9"/>
      <c r="C845" s="174"/>
      <c r="D845" s="2"/>
    </row>
    <row r="846" spans="1:4" ht="13">
      <c r="A846" s="173"/>
      <c r="B846" s="9"/>
      <c r="C846" s="174"/>
      <c r="D846" s="2"/>
    </row>
    <row r="847" spans="1:4" ht="13">
      <c r="A847" s="173"/>
      <c r="B847" s="9"/>
      <c r="C847" s="174"/>
      <c r="D847" s="2"/>
    </row>
    <row r="848" spans="1:4" ht="13">
      <c r="A848" s="173"/>
      <c r="B848" s="9"/>
      <c r="C848" s="174"/>
      <c r="D848" s="2"/>
    </row>
    <row r="849" spans="1:4" ht="13">
      <c r="A849" s="173"/>
      <c r="B849" s="9"/>
      <c r="C849" s="174"/>
      <c r="D849" s="2"/>
    </row>
    <row r="850" spans="1:4" ht="13">
      <c r="A850" s="173"/>
      <c r="B850" s="9"/>
      <c r="C850" s="174"/>
      <c r="D850" s="2"/>
    </row>
    <row r="851" spans="1:4" ht="13">
      <c r="A851" s="173"/>
      <c r="B851" s="9"/>
      <c r="C851" s="174"/>
      <c r="D851" s="2"/>
    </row>
    <row r="852" spans="1:4" ht="13">
      <c r="A852" s="173"/>
      <c r="B852" s="9"/>
      <c r="C852" s="174"/>
      <c r="D852" s="2"/>
    </row>
    <row r="853" spans="1:4" ht="13">
      <c r="A853" s="173"/>
      <c r="B853" s="9"/>
      <c r="C853" s="174"/>
      <c r="D853" s="2"/>
    </row>
    <row r="854" spans="1:4" ht="13">
      <c r="A854" s="173"/>
      <c r="B854" s="9"/>
      <c r="C854" s="174"/>
      <c r="D854" s="2"/>
    </row>
    <row r="855" spans="1:4" ht="13">
      <c r="A855" s="173"/>
      <c r="B855" s="9"/>
      <c r="C855" s="174"/>
      <c r="D855" s="2"/>
    </row>
    <row r="856" spans="1:4" ht="13">
      <c r="A856" s="173"/>
      <c r="B856" s="9"/>
      <c r="C856" s="174"/>
      <c r="D856" s="2"/>
    </row>
    <row r="857" spans="1:4" ht="13">
      <c r="A857" s="173"/>
      <c r="B857" s="9"/>
      <c r="C857" s="174"/>
      <c r="D857" s="2"/>
    </row>
    <row r="858" spans="1:4" ht="13">
      <c r="A858" s="173"/>
      <c r="B858" s="9"/>
      <c r="C858" s="174"/>
      <c r="D858" s="2"/>
    </row>
    <row r="859" spans="1:4" ht="13">
      <c r="A859" s="173"/>
      <c r="B859" s="9"/>
      <c r="C859" s="174"/>
      <c r="D859" s="2"/>
    </row>
    <row r="860" spans="1:4" ht="13">
      <c r="A860" s="173"/>
      <c r="B860" s="9"/>
      <c r="C860" s="174"/>
      <c r="D860" s="2"/>
    </row>
    <row r="861" spans="1:4" ht="13">
      <c r="A861" s="173"/>
      <c r="B861" s="9"/>
      <c r="C861" s="174"/>
      <c r="D861" s="2"/>
    </row>
    <row r="862" spans="1:4" ht="13">
      <c r="A862" s="173"/>
      <c r="B862" s="9"/>
      <c r="C862" s="174"/>
      <c r="D862" s="2"/>
    </row>
    <row r="863" spans="1:4" ht="13">
      <c r="A863" s="173"/>
      <c r="B863" s="9"/>
      <c r="C863" s="174"/>
      <c r="D863" s="2"/>
    </row>
    <row r="864" spans="1:4" ht="13">
      <c r="A864" s="173"/>
      <c r="B864" s="9"/>
      <c r="C864" s="174"/>
      <c r="D864" s="2"/>
    </row>
    <row r="865" spans="1:4" ht="13">
      <c r="A865" s="173"/>
      <c r="B865" s="9"/>
      <c r="C865" s="174"/>
      <c r="D865" s="2"/>
    </row>
    <row r="866" spans="1:4" ht="13">
      <c r="A866" s="173"/>
      <c r="B866" s="9"/>
      <c r="C866" s="174"/>
      <c r="D866" s="2"/>
    </row>
    <row r="867" spans="1:4" ht="13">
      <c r="A867" s="173"/>
      <c r="B867" s="9"/>
      <c r="C867" s="174"/>
      <c r="D867" s="2"/>
    </row>
    <row r="868" spans="1:4" ht="13">
      <c r="A868" s="173"/>
      <c r="B868" s="9"/>
      <c r="C868" s="174"/>
      <c r="D868" s="2"/>
    </row>
    <row r="869" spans="1:4" ht="13">
      <c r="A869" s="173"/>
      <c r="B869" s="9"/>
      <c r="C869" s="174"/>
      <c r="D869" s="2"/>
    </row>
    <row r="870" spans="1:4" ht="13">
      <c r="A870" s="173"/>
      <c r="B870" s="9"/>
      <c r="C870" s="174"/>
      <c r="D870" s="2"/>
    </row>
    <row r="871" spans="1:4" ht="13">
      <c r="A871" s="173"/>
      <c r="B871" s="9"/>
      <c r="C871" s="174"/>
      <c r="D871" s="2"/>
    </row>
    <row r="872" spans="1:4" ht="13">
      <c r="A872" s="173"/>
      <c r="B872" s="9"/>
      <c r="C872" s="174"/>
      <c r="D872" s="2"/>
    </row>
    <row r="873" spans="1:4" ht="13">
      <c r="A873" s="173"/>
      <c r="B873" s="9"/>
      <c r="C873" s="174"/>
      <c r="D873" s="2"/>
    </row>
    <row r="874" spans="1:4" ht="13">
      <c r="A874" s="173"/>
      <c r="B874" s="9"/>
      <c r="C874" s="174"/>
      <c r="D874" s="2"/>
    </row>
    <row r="875" spans="1:4" ht="13">
      <c r="A875" s="173"/>
      <c r="B875" s="9"/>
      <c r="C875" s="174"/>
      <c r="D875" s="2"/>
    </row>
    <row r="876" spans="1:4" ht="13">
      <c r="A876" s="173"/>
      <c r="B876" s="9"/>
      <c r="C876" s="174"/>
      <c r="D876" s="2"/>
    </row>
    <row r="877" spans="1:4" ht="13">
      <c r="A877" s="173"/>
      <c r="B877" s="9"/>
      <c r="C877" s="174"/>
      <c r="D877" s="2"/>
    </row>
    <row r="878" spans="1:4" ht="13">
      <c r="A878" s="173"/>
      <c r="B878" s="9"/>
      <c r="C878" s="174"/>
      <c r="D878" s="2"/>
    </row>
    <row r="879" spans="1:4" ht="13">
      <c r="A879" s="173"/>
      <c r="B879" s="9"/>
      <c r="C879" s="174"/>
      <c r="D879" s="2"/>
    </row>
    <row r="880" spans="1:4" ht="13">
      <c r="A880" s="173"/>
      <c r="B880" s="9"/>
      <c r="C880" s="174"/>
      <c r="D880" s="2"/>
    </row>
    <row r="881" spans="1:4" ht="13">
      <c r="A881" s="173"/>
      <c r="B881" s="9"/>
      <c r="C881" s="174"/>
      <c r="D881" s="2"/>
    </row>
    <row r="882" spans="1:4" ht="13">
      <c r="A882" s="173"/>
      <c r="B882" s="9"/>
      <c r="C882" s="174"/>
      <c r="D882" s="2"/>
    </row>
    <row r="883" spans="1:4" ht="13">
      <c r="A883" s="173"/>
      <c r="B883" s="9"/>
      <c r="C883" s="174"/>
      <c r="D883" s="2"/>
    </row>
    <row r="884" spans="1:4" ht="13">
      <c r="A884" s="173"/>
      <c r="B884" s="9"/>
      <c r="C884" s="174"/>
      <c r="D884" s="2"/>
    </row>
    <row r="885" spans="1:4" ht="13">
      <c r="A885" s="173"/>
      <c r="B885" s="9"/>
      <c r="C885" s="174"/>
      <c r="D885" s="2"/>
    </row>
    <row r="886" spans="1:4" ht="13">
      <c r="A886" s="173"/>
      <c r="B886" s="9"/>
      <c r="C886" s="174"/>
      <c r="D886" s="2"/>
    </row>
    <row r="887" spans="1:4" ht="13">
      <c r="A887" s="173"/>
      <c r="B887" s="9"/>
      <c r="C887" s="174"/>
      <c r="D887" s="2"/>
    </row>
    <row r="888" spans="1:4" ht="13">
      <c r="A888" s="173"/>
      <c r="B888" s="9"/>
      <c r="C888" s="174"/>
      <c r="D888" s="2"/>
    </row>
    <row r="889" spans="1:4" ht="13">
      <c r="A889" s="173"/>
      <c r="B889" s="9"/>
      <c r="C889" s="174"/>
      <c r="D889" s="2"/>
    </row>
    <row r="890" spans="1:4" ht="13">
      <c r="A890" s="173"/>
      <c r="B890" s="9"/>
      <c r="C890" s="174"/>
      <c r="D890" s="2"/>
    </row>
    <row r="891" spans="1:4" ht="13">
      <c r="A891" s="173"/>
      <c r="B891" s="9"/>
      <c r="C891" s="174"/>
      <c r="D891" s="2"/>
    </row>
    <row r="892" spans="1:4" ht="13">
      <c r="A892" s="173"/>
      <c r="B892" s="9"/>
      <c r="C892" s="174"/>
      <c r="D892" s="2"/>
    </row>
    <row r="893" spans="1:4" ht="13">
      <c r="A893" s="173"/>
      <c r="B893" s="9"/>
      <c r="C893" s="174"/>
      <c r="D893" s="2"/>
    </row>
    <row r="894" spans="1:4" ht="13">
      <c r="A894" s="173"/>
      <c r="B894" s="9"/>
      <c r="C894" s="174"/>
      <c r="D894" s="2"/>
    </row>
    <row r="895" spans="1:4" ht="13">
      <c r="A895" s="173"/>
      <c r="B895" s="9"/>
      <c r="C895" s="174"/>
      <c r="D895" s="2"/>
    </row>
    <row r="896" spans="1:4" ht="13">
      <c r="A896" s="173"/>
      <c r="B896" s="9"/>
      <c r="C896" s="174"/>
      <c r="D896" s="2"/>
    </row>
    <row r="897" spans="1:4" ht="13">
      <c r="A897" s="173"/>
      <c r="B897" s="9"/>
      <c r="C897" s="174"/>
      <c r="D897" s="2"/>
    </row>
    <row r="898" spans="1:4" ht="13">
      <c r="A898" s="173"/>
      <c r="B898" s="9"/>
      <c r="C898" s="174"/>
      <c r="D898" s="2"/>
    </row>
    <row r="899" spans="1:4" ht="13">
      <c r="A899" s="173"/>
      <c r="B899" s="9"/>
      <c r="C899" s="174"/>
      <c r="D899" s="2"/>
    </row>
    <row r="900" spans="1:4" ht="13">
      <c r="A900" s="173"/>
      <c r="B900" s="9"/>
      <c r="C900" s="174"/>
      <c r="D900" s="2"/>
    </row>
    <row r="901" spans="1:4" ht="13">
      <c r="A901" s="173"/>
      <c r="B901" s="9"/>
      <c r="C901" s="174"/>
      <c r="D901" s="2"/>
    </row>
    <row r="902" spans="1:4" ht="13">
      <c r="A902" s="173"/>
      <c r="B902" s="9"/>
      <c r="C902" s="174"/>
      <c r="D902" s="2"/>
    </row>
    <row r="903" spans="1:4" ht="13">
      <c r="A903" s="173"/>
      <c r="B903" s="9"/>
      <c r="C903" s="174"/>
      <c r="D903" s="2"/>
    </row>
    <row r="904" spans="1:4" ht="13">
      <c r="A904" s="173"/>
      <c r="B904" s="9"/>
      <c r="C904" s="174"/>
      <c r="D904" s="2"/>
    </row>
    <row r="905" spans="1:4" ht="13">
      <c r="A905" s="173"/>
      <c r="B905" s="9"/>
      <c r="C905" s="174"/>
      <c r="D905" s="2"/>
    </row>
    <row r="906" spans="1:4" ht="13">
      <c r="A906" s="173"/>
      <c r="B906" s="9"/>
      <c r="C906" s="174"/>
      <c r="D906" s="2"/>
    </row>
    <row r="907" spans="1:4" ht="13">
      <c r="A907" s="173"/>
      <c r="B907" s="9"/>
      <c r="C907" s="174"/>
      <c r="D907" s="2"/>
    </row>
    <row r="908" spans="1:4" ht="13">
      <c r="A908" s="173"/>
      <c r="B908" s="9"/>
      <c r="C908" s="174"/>
      <c r="D908" s="2"/>
    </row>
    <row r="909" spans="1:4" ht="13">
      <c r="A909" s="173"/>
      <c r="B909" s="9"/>
      <c r="C909" s="174"/>
      <c r="D909" s="2"/>
    </row>
    <row r="910" spans="1:4" ht="13">
      <c r="A910" s="173"/>
      <c r="B910" s="9"/>
      <c r="C910" s="174"/>
      <c r="D910" s="2"/>
    </row>
    <row r="911" spans="1:4" ht="13">
      <c r="A911" s="173"/>
      <c r="B911" s="9"/>
      <c r="C911" s="174"/>
      <c r="D911" s="2"/>
    </row>
    <row r="912" spans="1:4" ht="13">
      <c r="A912" s="173"/>
      <c r="B912" s="9"/>
      <c r="C912" s="174"/>
      <c r="D912" s="2"/>
    </row>
    <row r="913" spans="1:4" ht="13">
      <c r="A913" s="173"/>
      <c r="B913" s="9"/>
      <c r="C913" s="174"/>
      <c r="D913" s="2"/>
    </row>
    <row r="914" spans="1:4" ht="13">
      <c r="A914" s="173"/>
      <c r="B914" s="9"/>
      <c r="C914" s="174"/>
      <c r="D914" s="2"/>
    </row>
    <row r="915" spans="1:4" ht="13">
      <c r="A915" s="173"/>
      <c r="B915" s="9"/>
      <c r="C915" s="174"/>
      <c r="D915" s="2"/>
    </row>
    <row r="916" spans="1:4" ht="13">
      <c r="A916" s="173"/>
      <c r="B916" s="9"/>
      <c r="C916" s="174"/>
      <c r="D916" s="2"/>
    </row>
    <row r="917" spans="1:4" ht="13">
      <c r="A917" s="173"/>
      <c r="B917" s="9"/>
      <c r="C917" s="174"/>
      <c r="D917" s="2"/>
    </row>
    <row r="918" spans="1:4" ht="13">
      <c r="A918" s="173"/>
      <c r="B918" s="9"/>
      <c r="C918" s="174"/>
      <c r="D918" s="2"/>
    </row>
    <row r="919" spans="1:4" ht="13">
      <c r="A919" s="173"/>
      <c r="B919" s="9"/>
      <c r="C919" s="174"/>
      <c r="D919" s="2"/>
    </row>
    <row r="920" spans="1:4" ht="13">
      <c r="A920" s="173"/>
      <c r="B920" s="9"/>
      <c r="C920" s="174"/>
      <c r="D920" s="2"/>
    </row>
    <row r="921" spans="1:4" ht="13">
      <c r="A921" s="173"/>
      <c r="B921" s="9"/>
      <c r="C921" s="174"/>
      <c r="D921" s="2"/>
    </row>
    <row r="922" spans="1:4" ht="13">
      <c r="A922" s="173"/>
      <c r="B922" s="9"/>
      <c r="C922" s="174"/>
      <c r="D922" s="2"/>
    </row>
    <row r="923" spans="1:4" ht="13">
      <c r="A923" s="173"/>
      <c r="B923" s="9"/>
      <c r="C923" s="174"/>
      <c r="D923" s="2"/>
    </row>
    <row r="924" spans="1:4" ht="13">
      <c r="A924" s="173"/>
      <c r="B924" s="9"/>
      <c r="C924" s="174"/>
      <c r="D924" s="2"/>
    </row>
    <row r="925" spans="1:4" ht="13">
      <c r="A925" s="173"/>
      <c r="B925" s="9"/>
      <c r="C925" s="174"/>
      <c r="D925" s="2"/>
    </row>
    <row r="926" spans="1:4" ht="13">
      <c r="A926" s="173"/>
      <c r="B926" s="9"/>
      <c r="C926" s="174"/>
      <c r="D926" s="2"/>
    </row>
    <row r="927" spans="1:4" ht="13">
      <c r="A927" s="173"/>
      <c r="B927" s="9"/>
      <c r="C927" s="174"/>
      <c r="D927" s="2"/>
    </row>
    <row r="928" spans="1:4" ht="13">
      <c r="A928" s="173"/>
      <c r="B928" s="9"/>
      <c r="C928" s="174"/>
      <c r="D928" s="2"/>
    </row>
    <row r="929" spans="1:4" ht="13">
      <c r="A929" s="173"/>
      <c r="B929" s="9"/>
      <c r="C929" s="174"/>
      <c r="D929" s="2"/>
    </row>
    <row r="930" spans="1:4" ht="13">
      <c r="A930" s="173"/>
      <c r="B930" s="9"/>
      <c r="C930" s="174"/>
      <c r="D930" s="2"/>
    </row>
    <row r="931" spans="1:4" ht="13">
      <c r="A931" s="173"/>
      <c r="B931" s="9"/>
      <c r="C931" s="174"/>
      <c r="D931" s="2"/>
    </row>
    <row r="932" spans="1:4" ht="13">
      <c r="A932" s="173"/>
      <c r="B932" s="9"/>
      <c r="C932" s="174"/>
      <c r="D932" s="2"/>
    </row>
    <row r="933" spans="1:4" ht="13">
      <c r="A933" s="173"/>
      <c r="B933" s="9"/>
      <c r="C933" s="174"/>
      <c r="D933" s="2"/>
    </row>
    <row r="934" spans="1:4" ht="13">
      <c r="A934" s="173"/>
      <c r="B934" s="9"/>
      <c r="C934" s="174"/>
      <c r="D934" s="2"/>
    </row>
    <row r="935" spans="1:4" ht="13">
      <c r="A935" s="173"/>
      <c r="B935" s="9"/>
      <c r="C935" s="174"/>
      <c r="D935" s="2"/>
    </row>
    <row r="936" spans="1:4" ht="13">
      <c r="A936" s="173"/>
      <c r="B936" s="9"/>
      <c r="C936" s="174"/>
      <c r="D936" s="2"/>
    </row>
    <row r="937" spans="1:4" ht="13">
      <c r="A937" s="173"/>
      <c r="B937" s="9"/>
      <c r="C937" s="174"/>
      <c r="D937" s="2"/>
    </row>
    <row r="938" spans="1:4" ht="13">
      <c r="A938" s="173"/>
      <c r="B938" s="9"/>
      <c r="C938" s="174"/>
      <c r="D938" s="2"/>
    </row>
    <row r="939" spans="1:4" ht="13">
      <c r="A939" s="173"/>
      <c r="B939" s="9"/>
      <c r="C939" s="174"/>
      <c r="D939" s="2"/>
    </row>
    <row r="940" spans="1:4" ht="13">
      <c r="A940" s="173"/>
      <c r="B940" s="9"/>
      <c r="C940" s="174"/>
      <c r="D940" s="2"/>
    </row>
    <row r="941" spans="1:4" ht="13">
      <c r="A941" s="173"/>
      <c r="B941" s="9"/>
      <c r="C941" s="174"/>
      <c r="D941" s="2"/>
    </row>
    <row r="942" spans="1:4" ht="13">
      <c r="A942" s="173"/>
      <c r="B942" s="9"/>
      <c r="C942" s="174"/>
      <c r="D942" s="2"/>
    </row>
    <row r="943" spans="1:4" ht="13">
      <c r="A943" s="173"/>
      <c r="B943" s="9"/>
      <c r="C943" s="174"/>
      <c r="D943" s="2"/>
    </row>
    <row r="944" spans="1:4" ht="13">
      <c r="A944" s="173"/>
      <c r="B944" s="9"/>
      <c r="C944" s="174"/>
      <c r="D944" s="2"/>
    </row>
    <row r="945" spans="1:4" ht="13">
      <c r="A945" s="173"/>
      <c r="B945" s="9"/>
      <c r="C945" s="174"/>
      <c r="D945" s="2"/>
    </row>
    <row r="946" spans="1:4" ht="13">
      <c r="A946" s="173"/>
      <c r="B946" s="9"/>
      <c r="C946" s="174"/>
      <c r="D946" s="2"/>
    </row>
    <row r="947" spans="1:4" ht="13">
      <c r="A947" s="173"/>
      <c r="B947" s="9"/>
      <c r="C947" s="174"/>
      <c r="D947" s="2"/>
    </row>
    <row r="948" spans="1:4" ht="13">
      <c r="A948" s="173"/>
      <c r="B948" s="9"/>
      <c r="C948" s="174"/>
      <c r="D948" s="2"/>
    </row>
    <row r="949" spans="1:4" ht="13">
      <c r="A949" s="173"/>
      <c r="B949" s="9"/>
      <c r="C949" s="174"/>
      <c r="D949" s="2"/>
    </row>
    <row r="950" spans="1:4" ht="13">
      <c r="A950" s="173"/>
      <c r="B950" s="9"/>
      <c r="C950" s="174"/>
      <c r="D950" s="2"/>
    </row>
    <row r="951" spans="1:4" ht="13">
      <c r="A951" s="173"/>
      <c r="B951" s="9"/>
      <c r="C951" s="174"/>
      <c r="D951" s="2"/>
    </row>
    <row r="952" spans="1:4" ht="13">
      <c r="A952" s="173"/>
      <c r="B952" s="9"/>
      <c r="C952" s="174"/>
      <c r="D952" s="2"/>
    </row>
    <row r="953" spans="1:4" ht="13">
      <c r="A953" s="173"/>
      <c r="B953" s="9"/>
      <c r="C953" s="174"/>
      <c r="D953" s="2"/>
    </row>
    <row r="954" spans="1:4" ht="13">
      <c r="A954" s="173"/>
      <c r="B954" s="9"/>
      <c r="C954" s="174"/>
      <c r="D954" s="2"/>
    </row>
    <row r="955" spans="1:4" ht="13">
      <c r="A955" s="173"/>
      <c r="B955" s="9"/>
      <c r="C955" s="174"/>
      <c r="D955" s="2"/>
    </row>
    <row r="956" spans="1:4" ht="13">
      <c r="A956" s="173"/>
      <c r="B956" s="9"/>
      <c r="C956" s="174"/>
      <c r="D956" s="2"/>
    </row>
    <row r="957" spans="1:4" ht="13">
      <c r="A957" s="173"/>
      <c r="B957" s="9"/>
      <c r="C957" s="174"/>
      <c r="D957" s="2"/>
    </row>
    <row r="958" spans="1:4" ht="13">
      <c r="A958" s="173"/>
      <c r="B958" s="9"/>
      <c r="C958" s="174"/>
      <c r="D958" s="2"/>
    </row>
    <row r="959" spans="1:4" ht="13">
      <c r="A959" s="173"/>
      <c r="B959" s="9"/>
      <c r="C959" s="174"/>
      <c r="D959" s="2"/>
    </row>
    <row r="960" spans="1:4" ht="13">
      <c r="A960" s="173"/>
      <c r="B960" s="9"/>
      <c r="C960" s="174"/>
      <c r="D960" s="2"/>
    </row>
    <row r="961" spans="1:4" ht="13">
      <c r="A961" s="173"/>
      <c r="B961" s="9"/>
      <c r="C961" s="174"/>
      <c r="D961" s="2"/>
    </row>
    <row r="962" spans="1:4" ht="13">
      <c r="A962" s="173"/>
      <c r="B962" s="9"/>
      <c r="C962" s="174"/>
      <c r="D962" s="2"/>
    </row>
    <row r="963" spans="1:4" ht="13">
      <c r="A963" s="173"/>
      <c r="B963" s="9"/>
      <c r="C963" s="174"/>
      <c r="D963" s="2"/>
    </row>
    <row r="964" spans="1:4" ht="13">
      <c r="A964" s="173"/>
      <c r="B964" s="9"/>
      <c r="C964" s="174"/>
      <c r="D964" s="2"/>
    </row>
    <row r="965" spans="1:4" ht="13">
      <c r="A965" s="173"/>
      <c r="B965" s="9"/>
      <c r="C965" s="174"/>
      <c r="D965" s="2"/>
    </row>
    <row r="966" spans="1:4" ht="13">
      <c r="A966" s="173"/>
      <c r="B966" s="9"/>
      <c r="C966" s="174"/>
      <c r="D966" s="2"/>
    </row>
    <row r="967" spans="1:4" ht="13">
      <c r="A967" s="173"/>
      <c r="B967" s="9"/>
      <c r="C967" s="174"/>
      <c r="D967" s="2"/>
    </row>
    <row r="968" spans="1:4" ht="13">
      <c r="A968" s="173"/>
      <c r="B968" s="9"/>
      <c r="C968" s="174"/>
      <c r="D968" s="2"/>
    </row>
    <row r="969" spans="1:4" ht="13">
      <c r="A969" s="173"/>
      <c r="B969" s="9"/>
      <c r="C969" s="174"/>
      <c r="D969" s="2"/>
    </row>
    <row r="970" spans="1:4" ht="13">
      <c r="A970" s="173"/>
      <c r="B970" s="9"/>
      <c r="C970" s="174"/>
      <c r="D970" s="2"/>
    </row>
    <row r="971" spans="1:4" ht="13">
      <c r="A971" s="173"/>
      <c r="B971" s="9"/>
      <c r="C971" s="174"/>
      <c r="D971" s="2"/>
    </row>
    <row r="972" spans="1:4" ht="13">
      <c r="A972" s="173"/>
      <c r="B972" s="9"/>
      <c r="C972" s="174"/>
      <c r="D972" s="2"/>
    </row>
    <row r="973" spans="1:4" ht="13">
      <c r="A973" s="173"/>
      <c r="B973" s="9"/>
      <c r="C973" s="174"/>
      <c r="D973" s="2"/>
    </row>
    <row r="974" spans="1:4" ht="13">
      <c r="A974" s="173"/>
      <c r="B974" s="9"/>
      <c r="C974" s="174"/>
      <c r="D974" s="2"/>
    </row>
    <row r="975" spans="1:4" ht="13">
      <c r="A975" s="173"/>
      <c r="B975" s="9"/>
      <c r="C975" s="174"/>
      <c r="D975" s="2"/>
    </row>
    <row r="976" spans="1:4" ht="13">
      <c r="A976" s="173"/>
      <c r="B976" s="9"/>
      <c r="C976" s="174"/>
      <c r="D976" s="2"/>
    </row>
    <row r="977" spans="1:4" ht="13">
      <c r="A977" s="173"/>
      <c r="B977" s="9"/>
      <c r="C977" s="174"/>
      <c r="D977" s="2"/>
    </row>
    <row r="978" spans="1:4" ht="13">
      <c r="A978" s="173"/>
      <c r="B978" s="9"/>
      <c r="C978" s="174"/>
      <c r="D978" s="2"/>
    </row>
    <row r="979" spans="1:4" ht="13">
      <c r="A979" s="173"/>
      <c r="B979" s="9"/>
      <c r="C979" s="174"/>
      <c r="D979" s="2"/>
    </row>
    <row r="980" spans="1:4" ht="13">
      <c r="A980" s="173"/>
      <c r="B980" s="9"/>
      <c r="C980" s="174"/>
      <c r="D980" s="2"/>
    </row>
    <row r="981" spans="1:4" ht="13">
      <c r="A981" s="173"/>
      <c r="B981" s="9"/>
      <c r="C981" s="174"/>
      <c r="D981" s="2"/>
    </row>
    <row r="982" spans="1:4" ht="13">
      <c r="A982" s="173"/>
      <c r="B982" s="9"/>
      <c r="C982" s="174"/>
      <c r="D982" s="2"/>
    </row>
    <row r="983" spans="1:4" ht="13">
      <c r="A983" s="173"/>
      <c r="B983" s="9"/>
      <c r="C983" s="174"/>
      <c r="D983" s="2"/>
    </row>
    <row r="984" spans="1:4" ht="13">
      <c r="A984" s="173"/>
      <c r="B984" s="9"/>
      <c r="C984" s="174"/>
      <c r="D984" s="2"/>
    </row>
    <row r="985" spans="1:4" ht="13">
      <c r="A985" s="173"/>
      <c r="B985" s="9"/>
      <c r="C985" s="174"/>
      <c r="D985" s="2"/>
    </row>
    <row r="986" spans="1:4" ht="13">
      <c r="A986" s="173"/>
      <c r="B986" s="9"/>
      <c r="C986" s="174"/>
      <c r="D986" s="2"/>
    </row>
    <row r="987" spans="1:4" ht="13">
      <c r="A987" s="173"/>
      <c r="B987" s="9"/>
      <c r="C987" s="174"/>
      <c r="D987" s="2"/>
    </row>
    <row r="988" spans="1:4" ht="13">
      <c r="A988" s="173"/>
      <c r="B988" s="9"/>
      <c r="C988" s="174"/>
      <c r="D988" s="2"/>
    </row>
    <row r="989" spans="1:4" ht="13">
      <c r="A989" s="173"/>
      <c r="B989" s="9"/>
      <c r="C989" s="174"/>
      <c r="D989" s="2"/>
    </row>
    <row r="990" spans="1:4" ht="13">
      <c r="A990" s="173"/>
      <c r="B990" s="9"/>
      <c r="C990" s="174"/>
      <c r="D990" s="2"/>
    </row>
    <row r="991" spans="1:4" ht="13">
      <c r="A991" s="173"/>
      <c r="B991" s="9"/>
      <c r="C991" s="174"/>
      <c r="D991" s="2"/>
    </row>
    <row r="992" spans="1:4" ht="13">
      <c r="A992" s="173"/>
      <c r="B992" s="9"/>
      <c r="C992" s="174"/>
      <c r="D992" s="2"/>
    </row>
    <row r="993" spans="1:4" ht="13">
      <c r="A993" s="173"/>
      <c r="B993" s="9"/>
      <c r="C993" s="174"/>
      <c r="D993" s="2"/>
    </row>
    <row r="994" spans="1:4" ht="13">
      <c r="A994" s="173"/>
      <c r="B994" s="9"/>
      <c r="C994" s="174"/>
      <c r="D994" s="2"/>
    </row>
    <row r="995" spans="1:4" ht="13">
      <c r="A995" s="173"/>
      <c r="B995" s="9"/>
      <c r="C995" s="174"/>
      <c r="D995" s="2"/>
    </row>
    <row r="996" spans="1:4" ht="13">
      <c r="A996" s="173"/>
      <c r="B996" s="9"/>
      <c r="C996" s="174"/>
      <c r="D996" s="2"/>
    </row>
    <row r="997" spans="1:4" ht="13">
      <c r="A997" s="173"/>
      <c r="B997" s="9"/>
      <c r="C997" s="174"/>
      <c r="D997" s="2"/>
    </row>
    <row r="998" spans="1:4" ht="13">
      <c r="A998" s="173"/>
      <c r="B998" s="9"/>
      <c r="C998" s="174"/>
      <c r="D998" s="2"/>
    </row>
    <row r="999" spans="1:4" ht="13">
      <c r="A999" s="173"/>
      <c r="B999" s="9"/>
      <c r="C999" s="174"/>
      <c r="D999" s="2"/>
    </row>
    <row r="1000" spans="1:4" ht="13">
      <c r="A1000" s="173"/>
      <c r="B1000" s="9"/>
      <c r="C1000" s="174"/>
      <c r="D1000" s="2"/>
    </row>
    <row r="1001" spans="1:4" ht="13">
      <c r="C1001" s="175"/>
      <c r="D1001" s="3"/>
    </row>
  </sheetData>
  <customSheetViews>
    <customSheetView guid="{90853D8B-0F36-4AAB-8368-A071F11C09FB}" filter="1" showAutoFilter="1">
      <pageMargins left="0.7" right="0.7" top="0.75" bottom="0.75" header="0.3" footer="0.3"/>
      <autoFilter ref="A1:F90" xr:uid="{1DE0E45C-E8AF-5F4F-8FB6-801CE262EF6C}"/>
    </customSheetView>
  </customSheetViews>
  <conditionalFormatting sqref="C1:C1001">
    <cfRule type="cellIs" dxfId="1" priority="1" operator="greaterThan">
      <formula>0</formula>
    </cfRule>
    <cfRule type="cellIs" dxfId="0" priority="2" operator="lessThan">
      <formula>0</formula>
    </cfRule>
  </conditionalFormatting>
  <dataValidations count="4">
    <dataValidation type="list" allowBlank="1" showErrorMessage="1" sqref="E2:E90" xr:uid="{00000000-0002-0000-0C00-000000000000}">
      <formula1>"Fee,Rehab,Loan Payment"</formula1>
    </dataValidation>
    <dataValidation type="custom" allowBlank="1" showDropDown="1" sqref="A2:A90" xr:uid="{00000000-0002-0000-0C00-000001000000}">
      <formula1>OR(NOT(ISERROR(DATEVALUE(A2))), AND(ISNUMBER(A2), LEFT(CELL("format", A2))="D"))</formula1>
    </dataValidation>
    <dataValidation type="custom" allowBlank="1" showDropDown="1" sqref="C2:C90" xr:uid="{00000000-0002-0000-0C00-000002000000}">
      <formula1>AND(ISNUMBER(C2),(NOT(OR(NOT(ISERROR(DATEVALUE(C2))), AND(ISNUMBER(C2), LEFT(CELL("format", C2))="D")))))</formula1>
    </dataValidation>
    <dataValidation type="list" allowBlank="1" sqref="D2:D90" xr:uid="{00000000-0002-0000-0C00-000003000000}">
      <formula1>"EXP,REV,LOAN"</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2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75" customHeight="1"/>
  <cols>
    <col min="2" max="2" width="45.5" customWidth="1"/>
    <col min="3" max="3" width="17.1640625" customWidth="1"/>
    <col min="4" max="4" width="13.6640625" customWidth="1"/>
    <col min="5" max="5" width="13.5" customWidth="1"/>
    <col min="6" max="7" width="21.1640625" customWidth="1"/>
    <col min="8" max="8" width="15.5" customWidth="1"/>
    <col min="9" max="9" width="10.33203125" customWidth="1"/>
    <col min="10" max="10" width="15.33203125" customWidth="1"/>
    <col min="11" max="11" width="12.1640625" customWidth="1"/>
  </cols>
  <sheetData>
    <row r="1" spans="1:11" ht="13">
      <c r="A1" s="44" t="s">
        <v>2</v>
      </c>
      <c r="B1" s="14" t="s">
        <v>109</v>
      </c>
      <c r="C1" s="14" t="s">
        <v>111</v>
      </c>
      <c r="D1" s="45" t="s">
        <v>110</v>
      </c>
      <c r="E1" s="46" t="s">
        <v>121</v>
      </c>
      <c r="F1" s="17"/>
      <c r="G1" s="17" t="s">
        <v>0</v>
      </c>
      <c r="H1" s="13" t="s">
        <v>112</v>
      </c>
      <c r="I1" s="23">
        <f>SUMIFS(D2:D1021, C2:C1021, "REV")</f>
        <v>84202.530000000013</v>
      </c>
      <c r="J1" s="13" t="s">
        <v>113</v>
      </c>
      <c r="K1" s="23">
        <f>SUMIFS(D2:D1021, C2:C1021, "EXP")</f>
        <v>-385526.33343393693</v>
      </c>
    </row>
    <row r="2" spans="1:11" ht="13">
      <c r="A2" s="7">
        <v>44929</v>
      </c>
      <c r="B2" s="4" t="s">
        <v>122</v>
      </c>
      <c r="C2" s="4" t="s">
        <v>7</v>
      </c>
      <c r="D2" s="16">
        <v>-9.99</v>
      </c>
      <c r="E2" s="47">
        <v>-6214.3294736842108</v>
      </c>
      <c r="F2" s="3">
        <f t="shared" ref="F2:F123" si="0">E2/D2</f>
        <v>622.05500237079184</v>
      </c>
      <c r="G2" s="3"/>
    </row>
    <row r="3" spans="1:11" ht="13">
      <c r="A3" s="7">
        <v>44929</v>
      </c>
      <c r="B3" s="4" t="s">
        <v>123</v>
      </c>
      <c r="C3" s="4" t="s">
        <v>7</v>
      </c>
      <c r="D3" s="16">
        <v>-284.83</v>
      </c>
      <c r="E3" s="47">
        <v>-177179.92632527265</v>
      </c>
      <c r="F3" s="3">
        <f t="shared" si="0"/>
        <v>622.05500237079195</v>
      </c>
      <c r="G3" s="3"/>
    </row>
    <row r="4" spans="1:11" ht="13">
      <c r="A4" s="7">
        <v>44929</v>
      </c>
      <c r="B4" s="4" t="s">
        <v>124</v>
      </c>
      <c r="C4" s="4" t="s">
        <v>7</v>
      </c>
      <c r="D4" s="16">
        <v>-526.48</v>
      </c>
      <c r="E4" s="47" t="s">
        <v>125</v>
      </c>
      <c r="F4" s="3" t="e">
        <f t="shared" si="0"/>
        <v>#VALUE!</v>
      </c>
      <c r="G4" s="3" t="s">
        <v>12</v>
      </c>
    </row>
    <row r="5" spans="1:11" ht="13">
      <c r="A5" s="7">
        <v>44929</v>
      </c>
      <c r="B5" s="4" t="s">
        <v>99</v>
      </c>
      <c r="C5" s="4" t="s">
        <v>7</v>
      </c>
      <c r="D5" s="16">
        <v>-120.57</v>
      </c>
      <c r="E5" s="47" t="s">
        <v>126</v>
      </c>
      <c r="F5" s="3" t="e">
        <f t="shared" si="0"/>
        <v>#VALUE!</v>
      </c>
      <c r="G5" s="3" t="s">
        <v>17</v>
      </c>
    </row>
    <row r="6" spans="1:11" ht="13">
      <c r="A6" s="7">
        <v>44929</v>
      </c>
      <c r="B6" s="4" t="s">
        <v>107</v>
      </c>
      <c r="C6" s="4" t="s">
        <v>7</v>
      </c>
      <c r="D6" s="16">
        <v>-80.38</v>
      </c>
      <c r="E6" s="47" t="s">
        <v>127</v>
      </c>
      <c r="F6" s="3" t="e">
        <f t="shared" si="0"/>
        <v>#VALUE!</v>
      </c>
      <c r="G6" s="3" t="s">
        <v>14</v>
      </c>
    </row>
    <row r="7" spans="1:11" ht="13">
      <c r="A7" s="7">
        <v>44929</v>
      </c>
      <c r="B7" s="4" t="s">
        <v>128</v>
      </c>
      <c r="C7" s="4" t="s">
        <v>7</v>
      </c>
      <c r="D7" s="16">
        <v>-176.83</v>
      </c>
      <c r="E7" s="47" t="s">
        <v>129</v>
      </c>
      <c r="F7" s="3" t="e">
        <f t="shared" si="0"/>
        <v>#VALUE!</v>
      </c>
      <c r="G7" s="3" t="s">
        <v>16</v>
      </c>
    </row>
    <row r="8" spans="1:11" ht="13">
      <c r="A8" s="7">
        <v>44929</v>
      </c>
      <c r="B8" s="4" t="s">
        <v>130</v>
      </c>
      <c r="C8" s="4" t="s">
        <v>7</v>
      </c>
      <c r="D8" s="16">
        <v>-48.23</v>
      </c>
      <c r="E8" s="47" t="s">
        <v>131</v>
      </c>
      <c r="F8" s="3" t="e">
        <f t="shared" si="0"/>
        <v>#VALUE!</v>
      </c>
      <c r="G8" s="3" t="s">
        <v>16</v>
      </c>
    </row>
    <row r="9" spans="1:11" ht="13">
      <c r="A9" s="7">
        <v>44929</v>
      </c>
      <c r="B9" s="4" t="s">
        <v>132</v>
      </c>
      <c r="C9" s="4" t="s">
        <v>22</v>
      </c>
      <c r="D9" s="16">
        <v>16.079999999999998</v>
      </c>
      <c r="E9" s="47" t="s">
        <v>133</v>
      </c>
      <c r="F9" s="3" t="e">
        <f t="shared" si="0"/>
        <v>#VALUE!</v>
      </c>
      <c r="G9" s="3" t="s">
        <v>42</v>
      </c>
    </row>
    <row r="10" spans="1:11" ht="13">
      <c r="A10" s="7">
        <v>44929</v>
      </c>
      <c r="B10" s="4" t="s">
        <v>134</v>
      </c>
      <c r="C10" s="4" t="s">
        <v>7</v>
      </c>
      <c r="D10" s="16">
        <v>-24.11</v>
      </c>
      <c r="E10" s="47" t="s">
        <v>135</v>
      </c>
      <c r="F10" s="3" t="e">
        <f t="shared" si="0"/>
        <v>#VALUE!</v>
      </c>
      <c r="G10" s="3" t="s">
        <v>35</v>
      </c>
    </row>
    <row r="11" spans="1:11" ht="13">
      <c r="A11" s="7">
        <v>44929</v>
      </c>
      <c r="B11" s="4" t="s">
        <v>136</v>
      </c>
      <c r="C11" s="4" t="s">
        <v>7</v>
      </c>
      <c r="D11" s="16">
        <v>-80.38</v>
      </c>
      <c r="E11" s="47" t="s">
        <v>127</v>
      </c>
      <c r="F11" s="3" t="e">
        <f t="shared" si="0"/>
        <v>#VALUE!</v>
      </c>
      <c r="G11" s="3" t="s">
        <v>43</v>
      </c>
    </row>
    <row r="12" spans="1:11" ht="13">
      <c r="A12" s="7">
        <v>44929</v>
      </c>
      <c r="B12" s="4" t="s">
        <v>137</v>
      </c>
      <c r="C12" s="4" t="s">
        <v>7</v>
      </c>
      <c r="D12" s="16">
        <v>-80.38</v>
      </c>
      <c r="E12" s="47" t="s">
        <v>127</v>
      </c>
      <c r="F12" s="3" t="e">
        <f t="shared" si="0"/>
        <v>#VALUE!</v>
      </c>
      <c r="G12" s="3" t="s">
        <v>31</v>
      </c>
    </row>
    <row r="13" spans="1:11" ht="13">
      <c r="A13" s="7">
        <v>44930</v>
      </c>
      <c r="B13" s="4" t="s">
        <v>138</v>
      </c>
      <c r="C13" s="4" t="s">
        <v>7</v>
      </c>
      <c r="D13" s="16">
        <v>-25</v>
      </c>
      <c r="E13" s="47">
        <v>-15472.143598452682</v>
      </c>
      <c r="F13" s="3">
        <f t="shared" si="0"/>
        <v>618.88574393810723</v>
      </c>
      <c r="G13" s="3"/>
    </row>
    <row r="14" spans="1:11" ht="13">
      <c r="A14" s="7">
        <v>44932</v>
      </c>
      <c r="B14" s="4" t="s">
        <v>139</v>
      </c>
      <c r="C14" s="4" t="s">
        <v>7</v>
      </c>
      <c r="D14" s="16">
        <v>-539.86</v>
      </c>
      <c r="E14" s="47">
        <v>-337261.85335238092</v>
      </c>
      <c r="F14" s="3">
        <f t="shared" si="0"/>
        <v>624.72095238095233</v>
      </c>
      <c r="G14" s="3"/>
    </row>
    <row r="15" spans="1:11" ht="13">
      <c r="A15" s="7">
        <v>44935</v>
      </c>
      <c r="B15" s="4" t="s">
        <v>140</v>
      </c>
      <c r="C15" s="4" t="s">
        <v>7</v>
      </c>
      <c r="D15" s="16">
        <v>-148.91999999999999</v>
      </c>
      <c r="E15" s="47">
        <v>-91328.642894539997</v>
      </c>
      <c r="F15" s="3">
        <f t="shared" si="0"/>
        <v>613.27318623784583</v>
      </c>
      <c r="G15" s="3"/>
    </row>
    <row r="16" spans="1:11" ht="13">
      <c r="A16" s="7">
        <v>44935</v>
      </c>
      <c r="B16" s="4" t="s">
        <v>141</v>
      </c>
      <c r="C16" s="4" t="s">
        <v>7</v>
      </c>
      <c r="D16" s="16">
        <v>-6</v>
      </c>
      <c r="E16" s="47">
        <v>-3679.6391174270752</v>
      </c>
      <c r="F16" s="3">
        <f t="shared" si="0"/>
        <v>613.27318623784583</v>
      </c>
      <c r="G16" s="3"/>
    </row>
    <row r="17" spans="1:7" ht="14">
      <c r="A17" s="7">
        <v>44936</v>
      </c>
      <c r="B17" s="48" t="s">
        <v>142</v>
      </c>
      <c r="C17" s="4" t="s">
        <v>7</v>
      </c>
      <c r="D17" s="16">
        <v>-23.62</v>
      </c>
      <c r="E17" s="47" t="e">
        <f ca="1">CurrencyConverter(D17, "USD", "EUR", A17)*655.957</f>
        <v>#NAME?</v>
      </c>
      <c r="F17" s="3" t="e">
        <f t="shared" ca="1" si="0"/>
        <v>#NAME?</v>
      </c>
      <c r="G17" s="3"/>
    </row>
    <row r="18" spans="1:7" ht="13">
      <c r="A18" s="7">
        <v>44937</v>
      </c>
      <c r="B18" s="4" t="s">
        <v>143</v>
      </c>
      <c r="C18" s="4" t="s">
        <v>7</v>
      </c>
      <c r="D18" s="16">
        <v>-13.6</v>
      </c>
      <c r="E18" s="47">
        <v>-8300.9353307899873</v>
      </c>
      <c r="F18" s="3">
        <f t="shared" si="0"/>
        <v>610.36289196985206</v>
      </c>
      <c r="G18" s="3"/>
    </row>
    <row r="19" spans="1:7" ht="13">
      <c r="A19" s="7">
        <v>44939</v>
      </c>
      <c r="B19" s="4" t="s">
        <v>144</v>
      </c>
      <c r="C19" s="4" t="s">
        <v>7</v>
      </c>
      <c r="D19" s="16">
        <v>-164.03</v>
      </c>
      <c r="E19" s="47">
        <v>-99497.52793600889</v>
      </c>
      <c r="F19" s="3">
        <f t="shared" si="0"/>
        <v>606.58128352136123</v>
      </c>
      <c r="G19" s="3"/>
    </row>
    <row r="20" spans="1:7" ht="13">
      <c r="A20" s="7">
        <v>44939</v>
      </c>
      <c r="B20" s="4" t="s">
        <v>144</v>
      </c>
      <c r="C20" s="4" t="s">
        <v>7</v>
      </c>
      <c r="D20" s="16">
        <v>-172.73</v>
      </c>
      <c r="E20" s="47">
        <v>-104774.78510264473</v>
      </c>
      <c r="F20" s="3">
        <f t="shared" si="0"/>
        <v>606.58128352136134</v>
      </c>
      <c r="G20" s="3"/>
    </row>
    <row r="21" spans="1:7" ht="13">
      <c r="A21" s="7">
        <v>44939</v>
      </c>
      <c r="B21" s="4" t="s">
        <v>145</v>
      </c>
      <c r="C21" s="4" t="s">
        <v>7</v>
      </c>
      <c r="D21" s="16">
        <f>-537.49</f>
        <v>-537.49</v>
      </c>
      <c r="E21" s="47" t="e">
        <f ca="1">CurrencyConverter(D21, "USD", "EUR", A21)*655.957</f>
        <v>#NAME?</v>
      </c>
      <c r="F21" s="3" t="e">
        <f t="shared" ca="1" si="0"/>
        <v>#NAME?</v>
      </c>
      <c r="G21" s="3"/>
    </row>
    <row r="22" spans="1:7" ht="13">
      <c r="A22" s="7">
        <v>44940</v>
      </c>
      <c r="B22" s="4" t="s">
        <v>146</v>
      </c>
      <c r="C22" s="4" t="s">
        <v>7</v>
      </c>
      <c r="D22" s="16">
        <v>-125</v>
      </c>
      <c r="E22" s="47">
        <v>-75822.660440170162</v>
      </c>
      <c r="F22" s="3">
        <f t="shared" si="0"/>
        <v>606.58128352136134</v>
      </c>
      <c r="G22" s="3"/>
    </row>
    <row r="23" spans="1:7" ht="13">
      <c r="A23" s="7">
        <v>44940</v>
      </c>
      <c r="B23" s="4" t="s">
        <v>147</v>
      </c>
      <c r="C23" s="4" t="s">
        <v>22</v>
      </c>
      <c r="D23" s="16">
        <v>989.15</v>
      </c>
      <c r="E23" s="47" t="s">
        <v>148</v>
      </c>
      <c r="F23" s="3" t="e">
        <f t="shared" si="0"/>
        <v>#VALUE!</v>
      </c>
      <c r="G23" s="3" t="s">
        <v>21</v>
      </c>
    </row>
    <row r="24" spans="1:7" ht="13">
      <c r="A24" s="7">
        <v>44940</v>
      </c>
      <c r="B24" s="4" t="s">
        <v>32</v>
      </c>
      <c r="C24" s="4" t="s">
        <v>7</v>
      </c>
      <c r="D24" s="16">
        <v>-82.43</v>
      </c>
      <c r="E24" s="47" t="s">
        <v>127</v>
      </c>
      <c r="F24" s="3" t="e">
        <f t="shared" si="0"/>
        <v>#VALUE!</v>
      </c>
      <c r="G24" s="3" t="s">
        <v>23</v>
      </c>
    </row>
    <row r="25" spans="1:7" ht="13">
      <c r="A25" s="7">
        <v>44940</v>
      </c>
      <c r="B25" s="4" t="s">
        <v>149</v>
      </c>
      <c r="C25" s="4" t="s">
        <v>7</v>
      </c>
      <c r="D25" s="16">
        <v>-755.88</v>
      </c>
      <c r="E25" s="47" t="s">
        <v>150</v>
      </c>
      <c r="F25" s="3" t="e">
        <f t="shared" si="0"/>
        <v>#VALUE!</v>
      </c>
      <c r="G25" s="3" t="s">
        <v>12</v>
      </c>
    </row>
    <row r="26" spans="1:7" ht="13">
      <c r="A26" s="7">
        <v>44940</v>
      </c>
      <c r="B26" s="4" t="s">
        <v>99</v>
      </c>
      <c r="C26" s="4" t="s">
        <v>7</v>
      </c>
      <c r="D26" s="16">
        <v>-123.64</v>
      </c>
      <c r="E26" s="47" t="s">
        <v>126</v>
      </c>
      <c r="F26" s="3" t="e">
        <f t="shared" si="0"/>
        <v>#VALUE!</v>
      </c>
      <c r="G26" s="3" t="s">
        <v>17</v>
      </c>
    </row>
    <row r="27" spans="1:7" ht="13">
      <c r="A27" s="7">
        <v>44940</v>
      </c>
      <c r="B27" s="4" t="s">
        <v>151</v>
      </c>
      <c r="C27" s="4" t="s">
        <v>7</v>
      </c>
      <c r="D27" s="16">
        <v>-65.94</v>
      </c>
      <c r="E27" s="47" t="s">
        <v>152</v>
      </c>
      <c r="F27" s="3" t="e">
        <f t="shared" si="0"/>
        <v>#VALUE!</v>
      </c>
      <c r="G27" s="3" t="s">
        <v>29</v>
      </c>
    </row>
    <row r="28" spans="1:7" ht="13">
      <c r="A28" s="7">
        <v>44942</v>
      </c>
      <c r="B28" s="4" t="s">
        <v>153</v>
      </c>
      <c r="C28" s="4" t="s">
        <v>7</v>
      </c>
      <c r="D28" s="16">
        <v>-2166.52</v>
      </c>
      <c r="E28" s="47">
        <v>-1314413.577173511</v>
      </c>
      <c r="F28" s="3">
        <f t="shared" si="0"/>
        <v>606.69348871624129</v>
      </c>
      <c r="G28" s="3"/>
    </row>
    <row r="29" spans="1:7" ht="13">
      <c r="A29" s="7">
        <v>44942</v>
      </c>
      <c r="B29" s="4" t="s">
        <v>153</v>
      </c>
      <c r="C29" s="4" t="s">
        <v>7</v>
      </c>
      <c r="D29" s="16">
        <v>-1094.19</v>
      </c>
      <c r="E29" s="47">
        <v>-663837.94841842412</v>
      </c>
      <c r="F29" s="3">
        <f t="shared" si="0"/>
        <v>606.69348871624129</v>
      </c>
      <c r="G29" s="3"/>
    </row>
    <row r="30" spans="1:7" ht="13">
      <c r="A30" s="7">
        <v>44943</v>
      </c>
      <c r="B30" s="4" t="s">
        <v>138</v>
      </c>
      <c r="C30" s="4" t="s">
        <v>7</v>
      </c>
      <c r="D30" s="16">
        <v>-10</v>
      </c>
      <c r="E30" s="47">
        <v>-6049.5895969750063</v>
      </c>
      <c r="F30" s="3">
        <f t="shared" si="0"/>
        <v>604.95895969750063</v>
      </c>
      <c r="G30" s="3"/>
    </row>
    <row r="31" spans="1:7" ht="13">
      <c r="A31" s="7">
        <v>44944</v>
      </c>
      <c r="B31" s="4" t="s">
        <v>154</v>
      </c>
      <c r="C31" s="4" t="s">
        <v>7</v>
      </c>
      <c r="D31" s="16">
        <v>-202</v>
      </c>
      <c r="E31" s="47">
        <v>-122246.80690100562</v>
      </c>
      <c r="F31" s="3">
        <f t="shared" si="0"/>
        <v>605.18221238121589</v>
      </c>
      <c r="G31" s="3" t="s">
        <v>14</v>
      </c>
    </row>
    <row r="32" spans="1:7" ht="13">
      <c r="A32" s="7">
        <v>44944</v>
      </c>
      <c r="B32" s="4" t="s">
        <v>154</v>
      </c>
      <c r="C32" s="4" t="s">
        <v>7</v>
      </c>
      <c r="D32" s="16">
        <v>-254</v>
      </c>
      <c r="E32" s="47">
        <v>-153716.28194482884</v>
      </c>
      <c r="F32" s="3">
        <f t="shared" si="0"/>
        <v>605.18221238121589</v>
      </c>
      <c r="G32" s="3" t="s">
        <v>14</v>
      </c>
    </row>
    <row r="33" spans="1:7" ht="13">
      <c r="A33" s="7">
        <v>44946</v>
      </c>
      <c r="B33" s="4" t="s">
        <v>139</v>
      </c>
      <c r="C33" s="4" t="s">
        <v>7</v>
      </c>
      <c r="D33" s="16">
        <v>-177.53</v>
      </c>
      <c r="E33" s="47">
        <v>-107567.0110936634</v>
      </c>
      <c r="F33" s="3">
        <f t="shared" si="0"/>
        <v>605.90892296323659</v>
      </c>
      <c r="G33" s="3"/>
    </row>
    <row r="34" spans="1:7" ht="13">
      <c r="A34" s="7">
        <v>44949</v>
      </c>
      <c r="B34" s="4" t="s">
        <v>155</v>
      </c>
      <c r="C34" s="4" t="s">
        <v>22</v>
      </c>
      <c r="D34" s="16">
        <v>1325.82</v>
      </c>
      <c r="E34" s="47" t="s">
        <v>156</v>
      </c>
      <c r="F34" s="3" t="e">
        <f t="shared" si="0"/>
        <v>#VALUE!</v>
      </c>
      <c r="G34" s="3" t="s">
        <v>26</v>
      </c>
    </row>
    <row r="35" spans="1:7" ht="13">
      <c r="A35" s="7">
        <v>44949</v>
      </c>
      <c r="B35" s="4" t="s">
        <v>157</v>
      </c>
      <c r="C35" s="4" t="s">
        <v>7</v>
      </c>
      <c r="D35" s="16">
        <v>-271.38</v>
      </c>
      <c r="E35" s="47" t="s">
        <v>158</v>
      </c>
      <c r="F35" s="3" t="e">
        <f t="shared" si="0"/>
        <v>#VALUE!</v>
      </c>
      <c r="G35" s="3" t="s">
        <v>12</v>
      </c>
    </row>
    <row r="36" spans="1:7" ht="13">
      <c r="A36" s="7">
        <v>44949</v>
      </c>
      <c r="B36" s="4" t="s">
        <v>159</v>
      </c>
      <c r="C36" s="4" t="s">
        <v>7</v>
      </c>
      <c r="D36" s="16">
        <v>-312.81</v>
      </c>
      <c r="E36" s="47" t="s">
        <v>160</v>
      </c>
      <c r="F36" s="3" t="e">
        <f t="shared" si="0"/>
        <v>#VALUE!</v>
      </c>
      <c r="G36" s="3" t="s">
        <v>12</v>
      </c>
    </row>
    <row r="37" spans="1:7" ht="13">
      <c r="A37" s="7">
        <v>44949</v>
      </c>
      <c r="B37" s="4" t="s">
        <v>99</v>
      </c>
      <c r="C37" s="4" t="s">
        <v>7</v>
      </c>
      <c r="D37" s="16">
        <v>-124.3</v>
      </c>
      <c r="E37" s="47" t="s">
        <v>126</v>
      </c>
      <c r="F37" s="3" t="e">
        <f t="shared" si="0"/>
        <v>#VALUE!</v>
      </c>
      <c r="G37" s="3" t="s">
        <v>17</v>
      </c>
    </row>
    <row r="38" spans="1:7" ht="13">
      <c r="A38" s="7">
        <v>44949</v>
      </c>
      <c r="B38" s="4" t="s">
        <v>161</v>
      </c>
      <c r="C38" s="4" t="s">
        <v>7</v>
      </c>
      <c r="D38" s="16">
        <v>-41.43</v>
      </c>
      <c r="E38" s="47" t="s">
        <v>162</v>
      </c>
      <c r="F38" s="3" t="e">
        <f t="shared" si="0"/>
        <v>#VALUE!</v>
      </c>
      <c r="G38" s="3" t="s">
        <v>35</v>
      </c>
    </row>
    <row r="39" spans="1:7" ht="13">
      <c r="A39" s="7">
        <v>44949</v>
      </c>
      <c r="B39" s="4" t="s">
        <v>163</v>
      </c>
      <c r="C39" s="4" t="s">
        <v>7</v>
      </c>
      <c r="D39" s="16">
        <v>-132.58000000000001</v>
      </c>
      <c r="E39" s="47" t="s">
        <v>164</v>
      </c>
      <c r="F39" s="3" t="e">
        <f t="shared" si="0"/>
        <v>#VALUE!</v>
      </c>
      <c r="G39" s="3" t="s">
        <v>43</v>
      </c>
    </row>
    <row r="40" spans="1:7" ht="13">
      <c r="A40" s="7">
        <v>44949</v>
      </c>
      <c r="B40" s="4" t="s">
        <v>45</v>
      </c>
      <c r="C40" s="4" t="s">
        <v>22</v>
      </c>
      <c r="D40" s="16">
        <v>4.1399999999999997</v>
      </c>
      <c r="E40" s="47" t="s">
        <v>165</v>
      </c>
      <c r="F40" s="3" t="e">
        <f t="shared" si="0"/>
        <v>#VALUE!</v>
      </c>
      <c r="G40" s="3" t="s">
        <v>43</v>
      </c>
    </row>
    <row r="41" spans="1:7" ht="13">
      <c r="A41" s="7">
        <v>44950</v>
      </c>
      <c r="B41" s="4" t="s">
        <v>166</v>
      </c>
      <c r="C41" s="4" t="s">
        <v>7</v>
      </c>
      <c r="D41" s="16">
        <v>-160.18</v>
      </c>
      <c r="E41" s="47">
        <v>-96768.458519064297</v>
      </c>
      <c r="F41" s="3">
        <f t="shared" si="0"/>
        <v>604.12322711364902</v>
      </c>
      <c r="G41" s="3"/>
    </row>
    <row r="42" spans="1:7" ht="13">
      <c r="A42" s="7">
        <v>44955</v>
      </c>
      <c r="B42" s="4" t="s">
        <v>167</v>
      </c>
      <c r="C42" s="4" t="s">
        <v>7</v>
      </c>
      <c r="D42" s="16">
        <v>-90.76</v>
      </c>
      <c r="E42" s="47">
        <v>-54794.89859180856</v>
      </c>
      <c r="F42" s="3">
        <f t="shared" si="0"/>
        <v>603.73400828347906</v>
      </c>
      <c r="G42" s="3"/>
    </row>
    <row r="43" spans="1:7" ht="13">
      <c r="A43" s="7">
        <v>44955</v>
      </c>
      <c r="B43" s="4" t="s">
        <v>168</v>
      </c>
      <c r="C43" s="4" t="s">
        <v>7</v>
      </c>
      <c r="D43" s="16">
        <v>-53.83</v>
      </c>
      <c r="E43" s="47" t="s">
        <v>169</v>
      </c>
      <c r="F43" s="3" t="e">
        <f t="shared" si="0"/>
        <v>#VALUE!</v>
      </c>
      <c r="G43" s="3" t="s">
        <v>29</v>
      </c>
    </row>
    <row r="44" spans="1:7" ht="13">
      <c r="A44" s="7">
        <v>44955</v>
      </c>
      <c r="B44" s="4" t="s">
        <v>170</v>
      </c>
      <c r="C44" s="4" t="s">
        <v>22</v>
      </c>
      <c r="D44" s="16">
        <v>14.08</v>
      </c>
      <c r="E44" s="47" t="s">
        <v>171</v>
      </c>
      <c r="F44" s="3" t="e">
        <f t="shared" si="0"/>
        <v>#VALUE!</v>
      </c>
      <c r="G44" s="3" t="s">
        <v>42</v>
      </c>
    </row>
    <row r="45" spans="1:7" ht="13">
      <c r="A45" s="7">
        <v>44958</v>
      </c>
      <c r="B45" s="4" t="s">
        <v>32</v>
      </c>
      <c r="C45" s="4" t="s">
        <v>7</v>
      </c>
      <c r="D45" s="16">
        <v>-83.04</v>
      </c>
      <c r="E45" s="47" t="s">
        <v>127</v>
      </c>
      <c r="F45" s="3" t="e">
        <f t="shared" si="0"/>
        <v>#VALUE!</v>
      </c>
      <c r="G45" s="3" t="s">
        <v>23</v>
      </c>
    </row>
    <row r="46" spans="1:7" ht="13">
      <c r="A46" s="7">
        <v>44958</v>
      </c>
      <c r="B46" s="4" t="s">
        <v>172</v>
      </c>
      <c r="C46" s="4" t="s">
        <v>7</v>
      </c>
      <c r="D46" s="16">
        <v>-877.72</v>
      </c>
      <c r="E46" s="47" t="s">
        <v>173</v>
      </c>
      <c r="F46" s="3" t="e">
        <f t="shared" si="0"/>
        <v>#VALUE!</v>
      </c>
      <c r="G46" s="3" t="s">
        <v>12</v>
      </c>
    </row>
    <row r="47" spans="1:7" ht="13">
      <c r="A47" s="7">
        <v>44958</v>
      </c>
      <c r="B47" s="4" t="s">
        <v>99</v>
      </c>
      <c r="C47" s="4" t="s">
        <v>7</v>
      </c>
      <c r="D47" s="16">
        <v>-124.56</v>
      </c>
      <c r="E47" s="47" t="s">
        <v>126</v>
      </c>
      <c r="F47" s="3" t="e">
        <f t="shared" si="0"/>
        <v>#VALUE!</v>
      </c>
      <c r="G47" s="3" t="s">
        <v>17</v>
      </c>
    </row>
    <row r="48" spans="1:7" ht="13">
      <c r="A48" s="7">
        <v>44959</v>
      </c>
      <c r="B48" s="4" t="s">
        <v>174</v>
      </c>
      <c r="C48" s="4" t="s">
        <v>22</v>
      </c>
      <c r="D48" s="16">
        <v>1005.07</v>
      </c>
      <c r="E48" s="47" t="s">
        <v>148</v>
      </c>
      <c r="F48" s="3" t="e">
        <f t="shared" si="0"/>
        <v>#VALUE!</v>
      </c>
      <c r="G48" s="3" t="s">
        <v>21</v>
      </c>
    </row>
    <row r="49" spans="1:7" ht="13">
      <c r="A49" s="7">
        <v>44960</v>
      </c>
      <c r="B49" s="4" t="s">
        <v>175</v>
      </c>
      <c r="C49" s="4" t="s">
        <v>7</v>
      </c>
      <c r="D49" s="16">
        <v>-9.99</v>
      </c>
      <c r="E49" s="47">
        <v>-5991.5977233244957</v>
      </c>
      <c r="F49" s="3">
        <f t="shared" si="0"/>
        <v>599.75953186431389</v>
      </c>
      <c r="G49" s="3"/>
    </row>
    <row r="50" spans="1:7" ht="13">
      <c r="A50" s="7">
        <v>44960</v>
      </c>
      <c r="B50" s="4" t="s">
        <v>123</v>
      </c>
      <c r="C50" s="4" t="s">
        <v>7</v>
      </c>
      <c r="D50" s="16">
        <v>-199.95</v>
      </c>
      <c r="E50" s="47">
        <v>-119921.91839626955</v>
      </c>
      <c r="F50" s="3">
        <f t="shared" si="0"/>
        <v>599.75953186431389</v>
      </c>
      <c r="G50" s="3"/>
    </row>
    <row r="51" spans="1:7" ht="13">
      <c r="A51" s="7">
        <v>44965</v>
      </c>
      <c r="B51" s="4" t="s">
        <v>155</v>
      </c>
      <c r="C51" s="4" t="s">
        <v>22</v>
      </c>
      <c r="D51" s="16">
        <v>1391.06</v>
      </c>
      <c r="E51" s="47" t="s">
        <v>176</v>
      </c>
      <c r="F51" s="3" t="e">
        <f t="shared" si="0"/>
        <v>#VALUE!</v>
      </c>
      <c r="G51" s="3" t="s">
        <v>26</v>
      </c>
    </row>
    <row r="52" spans="1:7" ht="13">
      <c r="A52" s="7">
        <v>44965</v>
      </c>
      <c r="B52" s="4" t="s">
        <v>177</v>
      </c>
      <c r="C52" s="4" t="s">
        <v>7</v>
      </c>
      <c r="D52" s="16">
        <v>-617.79</v>
      </c>
      <c r="E52" s="47" t="s">
        <v>178</v>
      </c>
      <c r="F52" s="3" t="e">
        <f t="shared" si="0"/>
        <v>#VALUE!</v>
      </c>
      <c r="G52" s="3" t="s">
        <v>12</v>
      </c>
    </row>
    <row r="53" spans="1:7" ht="13">
      <c r="A53" s="7">
        <v>44965</v>
      </c>
      <c r="B53" s="4" t="s">
        <v>99</v>
      </c>
      <c r="C53" s="4" t="s">
        <v>7</v>
      </c>
      <c r="D53" s="16">
        <v>-122.74</v>
      </c>
      <c r="E53" s="47" t="s">
        <v>126</v>
      </c>
      <c r="F53" s="3" t="e">
        <f t="shared" si="0"/>
        <v>#VALUE!</v>
      </c>
      <c r="G53" s="3" t="s">
        <v>17</v>
      </c>
    </row>
    <row r="54" spans="1:7" ht="13">
      <c r="A54" s="7">
        <v>44965</v>
      </c>
      <c r="B54" s="4" t="s">
        <v>161</v>
      </c>
      <c r="C54" s="4" t="s">
        <v>7</v>
      </c>
      <c r="D54" s="16">
        <v>-32.729999999999997</v>
      </c>
      <c r="E54" s="47" t="s">
        <v>179</v>
      </c>
      <c r="F54" s="3" t="e">
        <f t="shared" si="0"/>
        <v>#VALUE!</v>
      </c>
      <c r="G54" s="3" t="s">
        <v>35</v>
      </c>
    </row>
    <row r="55" spans="1:7" ht="13">
      <c r="A55" s="7">
        <v>44965</v>
      </c>
      <c r="B55" s="4" t="s">
        <v>180</v>
      </c>
      <c r="C55" s="4" t="s">
        <v>7</v>
      </c>
      <c r="D55" s="16">
        <v>-163.65</v>
      </c>
      <c r="E55" s="47" t="s">
        <v>181</v>
      </c>
      <c r="F55" s="3" t="e">
        <f t="shared" si="0"/>
        <v>#VALUE!</v>
      </c>
      <c r="G55" s="3" t="s">
        <v>31</v>
      </c>
    </row>
    <row r="56" spans="1:7" ht="13">
      <c r="A56" s="7">
        <v>44966</v>
      </c>
      <c r="B56" s="4" t="s">
        <v>140</v>
      </c>
      <c r="C56" s="4" t="s">
        <v>7</v>
      </c>
      <c r="D56" s="16">
        <v>-156.63</v>
      </c>
      <c r="E56" s="47">
        <v>-95388.120796583418</v>
      </c>
      <c r="F56" s="3">
        <f t="shared" si="0"/>
        <v>609.0028780985981</v>
      </c>
      <c r="G56" s="3"/>
    </row>
    <row r="57" spans="1:7" ht="13">
      <c r="A57" s="7">
        <v>44966</v>
      </c>
      <c r="B57" s="4" t="s">
        <v>141</v>
      </c>
      <c r="C57" s="4" t="s">
        <v>7</v>
      </c>
      <c r="D57" s="16">
        <v>-6</v>
      </c>
      <c r="E57" s="47">
        <v>-3654.0172685915886</v>
      </c>
      <c r="F57" s="3">
        <f t="shared" si="0"/>
        <v>609.0028780985981</v>
      </c>
      <c r="G57" s="3"/>
    </row>
    <row r="58" spans="1:7" ht="13">
      <c r="A58" s="7">
        <v>44968</v>
      </c>
      <c r="B58" s="4" t="s">
        <v>182</v>
      </c>
      <c r="C58" s="4" t="s">
        <v>7</v>
      </c>
      <c r="D58" s="16">
        <v>-3761.43</v>
      </c>
      <c r="E58" s="47">
        <v>-2308078.8947708136</v>
      </c>
      <c r="F58" s="3">
        <f t="shared" si="0"/>
        <v>613.61739943872772</v>
      </c>
      <c r="G58" s="3"/>
    </row>
    <row r="59" spans="1:7" ht="13">
      <c r="A59" s="7">
        <v>44968</v>
      </c>
      <c r="B59" s="4" t="s">
        <v>183</v>
      </c>
      <c r="C59" s="4" t="s">
        <v>7</v>
      </c>
      <c r="D59" s="16">
        <v>-186.41</v>
      </c>
      <c r="E59" s="47">
        <v>-114384.41942937323</v>
      </c>
      <c r="F59" s="3">
        <f t="shared" si="0"/>
        <v>613.61739943872772</v>
      </c>
      <c r="G59" s="3"/>
    </row>
    <row r="60" spans="1:7" ht="13">
      <c r="A60" s="7">
        <v>44970</v>
      </c>
      <c r="B60" s="4" t="s">
        <v>144</v>
      </c>
      <c r="C60" s="4" t="s">
        <v>7</v>
      </c>
      <c r="D60" s="16">
        <v>-147.81</v>
      </c>
      <c r="E60" s="47">
        <v>-90732.738321167883</v>
      </c>
      <c r="F60" s="3">
        <f t="shared" si="0"/>
        <v>613.84708965000937</v>
      </c>
      <c r="G60" s="3"/>
    </row>
    <row r="61" spans="1:7" ht="13">
      <c r="A61" s="7">
        <v>44970</v>
      </c>
      <c r="B61" s="4" t="s">
        <v>138</v>
      </c>
      <c r="C61" s="4" t="s">
        <v>7</v>
      </c>
      <c r="D61" s="16">
        <v>-10</v>
      </c>
      <c r="E61" s="47">
        <v>-6138.4708965000937</v>
      </c>
      <c r="F61" s="3">
        <f t="shared" si="0"/>
        <v>613.84708965000937</v>
      </c>
      <c r="G61" s="3"/>
    </row>
    <row r="62" spans="1:7" ht="13">
      <c r="A62" s="7">
        <v>44970</v>
      </c>
      <c r="B62" s="4" t="s">
        <v>184</v>
      </c>
      <c r="C62" s="4" t="s">
        <v>7</v>
      </c>
      <c r="D62" s="16">
        <v>-20</v>
      </c>
      <c r="E62" s="47">
        <v>-12276.941793000187</v>
      </c>
      <c r="F62" s="3">
        <f t="shared" si="0"/>
        <v>613.84708965000937</v>
      </c>
      <c r="G62" s="3"/>
    </row>
    <row r="63" spans="1:7" ht="13">
      <c r="A63" s="7">
        <v>44972</v>
      </c>
      <c r="B63" s="4" t="s">
        <v>185</v>
      </c>
      <c r="C63" s="4" t="s">
        <v>22</v>
      </c>
      <c r="D63" s="16">
        <v>1060.28</v>
      </c>
      <c r="E63" s="47" t="s">
        <v>186</v>
      </c>
      <c r="F63" s="3" t="e">
        <f t="shared" si="0"/>
        <v>#VALUE!</v>
      </c>
      <c r="G63" s="3" t="s">
        <v>21</v>
      </c>
    </row>
    <row r="64" spans="1:7" ht="13">
      <c r="A64" s="7">
        <v>44972</v>
      </c>
      <c r="B64" s="4" t="s">
        <v>32</v>
      </c>
      <c r="C64" s="4" t="s">
        <v>7</v>
      </c>
      <c r="D64" s="16">
        <v>-81.56</v>
      </c>
      <c r="E64" s="47" t="s">
        <v>127</v>
      </c>
      <c r="F64" s="3" t="e">
        <f t="shared" si="0"/>
        <v>#VALUE!</v>
      </c>
      <c r="G64" s="3" t="s">
        <v>23</v>
      </c>
    </row>
    <row r="65" spans="1:7" ht="13">
      <c r="A65" s="7">
        <v>44972</v>
      </c>
      <c r="B65" s="4" t="s">
        <v>108</v>
      </c>
      <c r="C65" s="4" t="s">
        <v>7</v>
      </c>
      <c r="D65" s="16">
        <v>-862.09</v>
      </c>
      <c r="E65" s="47" t="s">
        <v>173</v>
      </c>
      <c r="F65" s="3" t="e">
        <f t="shared" si="0"/>
        <v>#VALUE!</v>
      </c>
      <c r="G65" s="3" t="s">
        <v>12</v>
      </c>
    </row>
    <row r="66" spans="1:7" ht="13">
      <c r="A66" s="7">
        <v>44972</v>
      </c>
      <c r="B66" s="4" t="s">
        <v>99</v>
      </c>
      <c r="C66" s="4" t="s">
        <v>7</v>
      </c>
      <c r="D66" s="16">
        <v>-122.34</v>
      </c>
      <c r="E66" s="47" t="s">
        <v>126</v>
      </c>
      <c r="F66" s="3" t="e">
        <f t="shared" si="0"/>
        <v>#VALUE!</v>
      </c>
      <c r="G66" s="3" t="s">
        <v>17</v>
      </c>
    </row>
    <row r="67" spans="1:7" ht="13">
      <c r="A67" s="7">
        <v>44973</v>
      </c>
      <c r="B67" s="4" t="s">
        <v>187</v>
      </c>
      <c r="C67" s="4" t="s">
        <v>7</v>
      </c>
      <c r="D67" s="16">
        <v>-4060.28</v>
      </c>
      <c r="E67" s="47">
        <v>-2489129.9887476638</v>
      </c>
      <c r="F67" s="3">
        <f t="shared" si="0"/>
        <v>613.04392523364493</v>
      </c>
      <c r="G67" s="3"/>
    </row>
    <row r="68" spans="1:7" ht="13">
      <c r="A68" s="7">
        <v>44974</v>
      </c>
      <c r="B68" s="4" t="s">
        <v>188</v>
      </c>
      <c r="C68" s="4" t="s">
        <v>7</v>
      </c>
      <c r="D68" s="16">
        <v>-226.77</v>
      </c>
      <c r="E68" s="47" t="s">
        <v>189</v>
      </c>
      <c r="F68" s="3" t="e">
        <f t="shared" si="0"/>
        <v>#VALUE!</v>
      </c>
      <c r="G68" s="3" t="s">
        <v>13</v>
      </c>
    </row>
    <row r="69" spans="1:7" ht="13">
      <c r="A69" s="7">
        <v>44974</v>
      </c>
      <c r="B69" s="4" t="s">
        <v>97</v>
      </c>
      <c r="C69" s="4" t="s">
        <v>7</v>
      </c>
      <c r="D69" s="16">
        <v>-48.59</v>
      </c>
      <c r="E69" s="47" t="s">
        <v>131</v>
      </c>
      <c r="F69" s="3" t="e">
        <f t="shared" si="0"/>
        <v>#VALUE!</v>
      </c>
      <c r="G69" s="3" t="s">
        <v>27</v>
      </c>
    </row>
    <row r="70" spans="1:7" ht="13">
      <c r="A70" s="7">
        <v>44974</v>
      </c>
      <c r="B70" s="4" t="s">
        <v>190</v>
      </c>
      <c r="C70" s="4" t="s">
        <v>7</v>
      </c>
      <c r="D70" s="16">
        <v>-153.88</v>
      </c>
      <c r="E70" s="47" t="s">
        <v>191</v>
      </c>
      <c r="F70" s="3" t="e">
        <f t="shared" si="0"/>
        <v>#VALUE!</v>
      </c>
      <c r="G70" s="3" t="s">
        <v>29</v>
      </c>
    </row>
    <row r="71" spans="1:7" ht="13">
      <c r="A71" s="7">
        <v>44974</v>
      </c>
      <c r="B71" s="4" t="s">
        <v>192</v>
      </c>
      <c r="C71" s="4" t="s">
        <v>7</v>
      </c>
      <c r="D71" s="16">
        <v>-80.989999999999995</v>
      </c>
      <c r="E71" s="47" t="s">
        <v>127</v>
      </c>
      <c r="F71" s="3" t="e">
        <f t="shared" si="0"/>
        <v>#VALUE!</v>
      </c>
      <c r="G71" s="3" t="s">
        <v>12</v>
      </c>
    </row>
    <row r="72" spans="1:7" ht="13">
      <c r="A72" s="7">
        <v>44974</v>
      </c>
      <c r="B72" s="4" t="s">
        <v>155</v>
      </c>
      <c r="C72" s="4" t="s">
        <v>22</v>
      </c>
      <c r="D72" s="16">
        <v>1295.82</v>
      </c>
      <c r="E72" s="47" t="s">
        <v>156</v>
      </c>
      <c r="F72" s="3" t="e">
        <f t="shared" si="0"/>
        <v>#VALUE!</v>
      </c>
      <c r="G72" s="3" t="s">
        <v>26</v>
      </c>
    </row>
    <row r="73" spans="1:7" ht="13">
      <c r="A73" s="7">
        <v>44978</v>
      </c>
      <c r="B73" s="4" t="s">
        <v>139</v>
      </c>
      <c r="C73" s="4" t="s">
        <v>7</v>
      </c>
      <c r="D73" s="16">
        <v>-397.88</v>
      </c>
      <c r="E73" s="47">
        <v>-244741.34579894974</v>
      </c>
      <c r="F73" s="3">
        <f t="shared" si="0"/>
        <v>615.11346586646664</v>
      </c>
      <c r="G73" s="3"/>
    </row>
    <row r="74" spans="1:7" ht="13">
      <c r="A74" s="7">
        <v>44981</v>
      </c>
      <c r="B74" s="4" t="s">
        <v>166</v>
      </c>
      <c r="C74" s="4" t="s">
        <v>7</v>
      </c>
      <c r="D74" s="16">
        <v>-157.80000000000001</v>
      </c>
      <c r="E74" s="47">
        <v>-97928.112204351957</v>
      </c>
      <c r="F74" s="3">
        <f t="shared" si="0"/>
        <v>620.58372753074741</v>
      </c>
      <c r="G74" s="3"/>
    </row>
    <row r="75" spans="1:7" ht="13">
      <c r="A75" s="7">
        <v>44984</v>
      </c>
      <c r="B75" s="4" t="s">
        <v>138</v>
      </c>
      <c r="C75" s="4" t="s">
        <v>7</v>
      </c>
      <c r="D75" s="16">
        <v>-10</v>
      </c>
      <c r="E75" s="47">
        <v>-6215.2454045859404</v>
      </c>
      <c r="F75" s="3">
        <f t="shared" si="0"/>
        <v>621.52454045859406</v>
      </c>
      <c r="G75" s="3"/>
    </row>
    <row r="76" spans="1:7" ht="13">
      <c r="A76" s="7">
        <v>44984</v>
      </c>
      <c r="B76" s="4" t="s">
        <v>161</v>
      </c>
      <c r="C76" s="4" t="s">
        <v>7</v>
      </c>
      <c r="D76" s="16">
        <v>-24.13</v>
      </c>
      <c r="E76" s="47" t="s">
        <v>135</v>
      </c>
      <c r="F76" s="3" t="e">
        <f t="shared" si="0"/>
        <v>#VALUE!</v>
      </c>
      <c r="G76" s="3" t="s">
        <v>35</v>
      </c>
    </row>
    <row r="77" spans="1:7" ht="13">
      <c r="A77" s="7">
        <v>44984</v>
      </c>
      <c r="B77" s="4" t="s">
        <v>193</v>
      </c>
      <c r="C77" s="4" t="s">
        <v>7</v>
      </c>
      <c r="D77" s="16">
        <v>-176.98</v>
      </c>
      <c r="E77" s="47" t="s">
        <v>129</v>
      </c>
      <c r="F77" s="3" t="e">
        <f t="shared" si="0"/>
        <v>#VALUE!</v>
      </c>
      <c r="G77" s="3" t="s">
        <v>16</v>
      </c>
    </row>
    <row r="78" spans="1:7" ht="13">
      <c r="A78" s="7">
        <v>44984</v>
      </c>
      <c r="B78" s="4" t="s">
        <v>96</v>
      </c>
      <c r="C78" s="4" t="s">
        <v>7</v>
      </c>
      <c r="D78" s="16">
        <v>-32.18</v>
      </c>
      <c r="E78" s="47" t="s">
        <v>179</v>
      </c>
      <c r="F78" s="3" t="e">
        <f t="shared" si="0"/>
        <v>#VALUE!</v>
      </c>
      <c r="G78" s="3" t="s">
        <v>16</v>
      </c>
    </row>
    <row r="79" spans="1:7" ht="13">
      <c r="A79" s="7">
        <v>44985</v>
      </c>
      <c r="B79" s="4" t="s">
        <v>167</v>
      </c>
      <c r="C79" s="4" t="s">
        <v>7</v>
      </c>
      <c r="D79" s="16">
        <v>-90.76</v>
      </c>
      <c r="E79" s="47">
        <v>-56064.278481966292</v>
      </c>
      <c r="F79" s="3">
        <f t="shared" si="0"/>
        <v>617.72012430549023</v>
      </c>
      <c r="G79" s="3"/>
    </row>
    <row r="80" spans="1:7" ht="13">
      <c r="A80" s="7">
        <v>44988</v>
      </c>
      <c r="B80" s="4" t="s">
        <v>175</v>
      </c>
      <c r="C80" s="4" t="s">
        <v>7</v>
      </c>
      <c r="D80" s="16">
        <v>-9.99</v>
      </c>
      <c r="E80" s="47">
        <v>-6173.349439472443</v>
      </c>
      <c r="F80" s="3">
        <f t="shared" si="0"/>
        <v>617.9528968440884</v>
      </c>
      <c r="G80" s="3"/>
    </row>
    <row r="81" spans="1:7" ht="13">
      <c r="A81" s="7">
        <v>44989</v>
      </c>
      <c r="B81" s="4" t="s">
        <v>194</v>
      </c>
      <c r="C81" s="4" t="s">
        <v>7</v>
      </c>
      <c r="D81" s="16">
        <v>-20.52</v>
      </c>
      <c r="E81" s="47">
        <v>-12680.393443240695</v>
      </c>
      <c r="F81" s="3">
        <f t="shared" si="0"/>
        <v>617.95289684408851</v>
      </c>
      <c r="G81" s="3"/>
    </row>
    <row r="82" spans="1:7" ht="13">
      <c r="A82" s="7">
        <v>44989</v>
      </c>
      <c r="B82" s="4" t="s">
        <v>195</v>
      </c>
      <c r="C82" s="4" t="s">
        <v>7</v>
      </c>
      <c r="D82" s="16">
        <v>-161.82</v>
      </c>
      <c r="E82" s="47" t="s">
        <v>181</v>
      </c>
      <c r="F82" s="3" t="e">
        <f t="shared" si="0"/>
        <v>#VALUE!</v>
      </c>
      <c r="G82" s="3" t="s">
        <v>31</v>
      </c>
    </row>
    <row r="83" spans="1:7" ht="13">
      <c r="A83" s="7">
        <v>44990</v>
      </c>
      <c r="B83" s="4" t="s">
        <v>196</v>
      </c>
      <c r="C83" s="4" t="s">
        <v>7</v>
      </c>
      <c r="D83" s="16">
        <v>-250</v>
      </c>
      <c r="E83" s="47">
        <v>-154488.22421102211</v>
      </c>
      <c r="F83" s="3">
        <f t="shared" si="0"/>
        <v>617.9528968440884</v>
      </c>
      <c r="G83" s="3"/>
    </row>
    <row r="84" spans="1:7" ht="13">
      <c r="A84" s="7">
        <v>44990</v>
      </c>
      <c r="B84" s="4" t="s">
        <v>123</v>
      </c>
      <c r="C84" s="4" t="s">
        <v>7</v>
      </c>
      <c r="D84" s="16">
        <v>-186.75</v>
      </c>
      <c r="E84" s="47">
        <v>-115402.70348563352</v>
      </c>
      <c r="F84" s="3">
        <f t="shared" si="0"/>
        <v>617.95289684408851</v>
      </c>
      <c r="G84" s="3"/>
    </row>
    <row r="85" spans="1:7" ht="13">
      <c r="A85" s="7">
        <v>44993</v>
      </c>
      <c r="B85" s="4" t="s">
        <v>197</v>
      </c>
      <c r="C85" s="4" t="s">
        <v>7</v>
      </c>
      <c r="D85" s="16">
        <v>-150</v>
      </c>
      <c r="E85" s="47">
        <v>-93308.250355618788</v>
      </c>
      <c r="F85" s="3">
        <f t="shared" si="0"/>
        <v>622.05500237079195</v>
      </c>
      <c r="G85" s="3"/>
    </row>
    <row r="86" spans="1:7" ht="13">
      <c r="A86" s="7">
        <v>44994</v>
      </c>
      <c r="B86" s="4" t="s">
        <v>140</v>
      </c>
      <c r="C86" s="4" t="s">
        <v>7</v>
      </c>
      <c r="D86" s="16">
        <v>-156.66999999999999</v>
      </c>
      <c r="E86" s="47">
        <v>-97374.249753647906</v>
      </c>
      <c r="F86" s="3">
        <f t="shared" si="0"/>
        <v>621.52454045859395</v>
      </c>
      <c r="G86" s="3"/>
    </row>
    <row r="87" spans="1:7" ht="13">
      <c r="A87" s="7">
        <v>44994</v>
      </c>
      <c r="B87" s="4" t="s">
        <v>141</v>
      </c>
      <c r="C87" s="4" t="s">
        <v>7</v>
      </c>
      <c r="D87" s="16">
        <v>-6</v>
      </c>
      <c r="E87" s="47">
        <v>-3729.1472427515637</v>
      </c>
      <c r="F87" s="3">
        <f t="shared" si="0"/>
        <v>621.52454045859395</v>
      </c>
      <c r="G87" s="3"/>
    </row>
    <row r="88" spans="1:7" ht="13">
      <c r="A88" s="7">
        <v>44996</v>
      </c>
      <c r="B88" s="4" t="s">
        <v>196</v>
      </c>
      <c r="C88" s="4" t="s">
        <v>7</v>
      </c>
      <c r="D88" s="16">
        <v>-800</v>
      </c>
      <c r="E88" s="47">
        <v>-495716.60683922161</v>
      </c>
      <c r="F88" s="3">
        <f t="shared" si="0"/>
        <v>619.64575854902705</v>
      </c>
      <c r="G88" s="3"/>
    </row>
    <row r="89" spans="1:7" ht="13">
      <c r="A89" s="7">
        <v>44998</v>
      </c>
      <c r="B89" s="4" t="s">
        <v>184</v>
      </c>
      <c r="C89" s="4" t="s">
        <v>7</v>
      </c>
      <c r="D89" s="16">
        <v>-20</v>
      </c>
      <c r="E89" s="47">
        <v>-12254.007098823091</v>
      </c>
      <c r="F89" s="3">
        <f t="shared" si="0"/>
        <v>612.7003549411545</v>
      </c>
      <c r="G89" s="3"/>
    </row>
    <row r="90" spans="1:7" ht="13">
      <c r="A90" s="7">
        <v>44999</v>
      </c>
      <c r="B90" s="4" t="s">
        <v>198</v>
      </c>
      <c r="C90" s="4" t="s">
        <v>22</v>
      </c>
      <c r="D90" s="16">
        <v>818.42</v>
      </c>
      <c r="E90" s="47" t="s">
        <v>199</v>
      </c>
      <c r="F90" s="3" t="e">
        <f t="shared" si="0"/>
        <v>#VALUE!</v>
      </c>
      <c r="G90" s="3" t="s">
        <v>28</v>
      </c>
    </row>
    <row r="91" spans="1:7" ht="13">
      <c r="A91" s="7">
        <v>44999</v>
      </c>
      <c r="B91" s="4" t="s">
        <v>200</v>
      </c>
      <c r="C91" s="4" t="s">
        <v>7</v>
      </c>
      <c r="D91" s="16">
        <v>-893.72</v>
      </c>
      <c r="E91" s="47" t="s">
        <v>201</v>
      </c>
      <c r="F91" s="3" t="e">
        <f t="shared" si="0"/>
        <v>#VALUE!</v>
      </c>
      <c r="G91" s="3" t="s">
        <v>12</v>
      </c>
    </row>
    <row r="92" spans="1:7" ht="13">
      <c r="A92" s="7">
        <v>44999</v>
      </c>
      <c r="B92" s="4" t="s">
        <v>202</v>
      </c>
      <c r="C92" s="4" t="s">
        <v>7</v>
      </c>
      <c r="D92" s="16">
        <v>-122.76</v>
      </c>
      <c r="E92" s="47" t="s">
        <v>126</v>
      </c>
      <c r="F92" s="3" t="e">
        <f t="shared" si="0"/>
        <v>#VALUE!</v>
      </c>
      <c r="G92" s="3" t="s">
        <v>17</v>
      </c>
    </row>
    <row r="93" spans="1:7" ht="13">
      <c r="A93" s="7">
        <v>45002</v>
      </c>
      <c r="B93" s="4" t="s">
        <v>139</v>
      </c>
      <c r="C93" s="4" t="s">
        <v>7</v>
      </c>
      <c r="D93" s="16">
        <v>-293.56</v>
      </c>
      <c r="E93" s="47">
        <v>-181269.63844488372</v>
      </c>
      <c r="F93" s="3">
        <f t="shared" si="0"/>
        <v>617.48752706391781</v>
      </c>
      <c r="G93" s="3"/>
    </row>
    <row r="94" spans="1:7" ht="13">
      <c r="A94" s="7">
        <v>45002</v>
      </c>
      <c r="B94" s="4" t="s">
        <v>203</v>
      </c>
      <c r="C94" s="4" t="s">
        <v>7</v>
      </c>
      <c r="D94" s="16">
        <v>-2600</v>
      </c>
      <c r="E94" s="47">
        <v>-1605467.5703661866</v>
      </c>
      <c r="F94" s="3">
        <f t="shared" si="0"/>
        <v>617.48752706391792</v>
      </c>
      <c r="G94" s="3"/>
    </row>
    <row r="95" spans="1:7" ht="13">
      <c r="A95" s="7">
        <v>45003</v>
      </c>
      <c r="B95" s="4" t="s">
        <v>194</v>
      </c>
      <c r="C95" s="4" t="s">
        <v>7</v>
      </c>
      <c r="D95" s="16">
        <v>-234.9</v>
      </c>
      <c r="E95" s="47">
        <v>-145047.82010731433</v>
      </c>
      <c r="F95" s="3">
        <f t="shared" si="0"/>
        <v>617.48752706391792</v>
      </c>
      <c r="G95" s="3"/>
    </row>
    <row r="96" spans="1:7" ht="13">
      <c r="A96" s="7">
        <v>45009</v>
      </c>
      <c r="B96" s="4" t="s">
        <v>166</v>
      </c>
      <c r="C96" s="4" t="s">
        <v>7</v>
      </c>
      <c r="D96" s="16">
        <v>-140.36000000000001</v>
      </c>
      <c r="E96" s="47">
        <v>-85686.481637971156</v>
      </c>
      <c r="F96" s="3">
        <f t="shared" si="0"/>
        <v>610.47650069799909</v>
      </c>
      <c r="G96" s="3"/>
    </row>
    <row r="97" spans="1:10" ht="13">
      <c r="A97" s="7">
        <v>45010</v>
      </c>
      <c r="B97" s="4" t="s">
        <v>204</v>
      </c>
      <c r="C97" s="4" t="s">
        <v>7</v>
      </c>
      <c r="D97" s="16">
        <v>-1500</v>
      </c>
      <c r="E97" s="47">
        <v>-915714.75104699854</v>
      </c>
      <c r="F97" s="3">
        <f t="shared" si="0"/>
        <v>610.47650069799897</v>
      </c>
      <c r="G97" s="3"/>
    </row>
    <row r="98" spans="1:10" ht="13">
      <c r="A98" s="7">
        <v>45014</v>
      </c>
      <c r="B98" s="4" t="s">
        <v>167</v>
      </c>
      <c r="C98" s="4" t="s">
        <v>7</v>
      </c>
      <c r="D98" s="16">
        <v>-90.76</v>
      </c>
      <c r="E98" s="47">
        <v>-54885.827712731632</v>
      </c>
      <c r="F98" s="3">
        <f t="shared" si="0"/>
        <v>604.735871669586</v>
      </c>
      <c r="G98" s="3"/>
    </row>
    <row r="99" spans="1:10" ht="13">
      <c r="A99" s="7">
        <v>45017</v>
      </c>
      <c r="B99" s="4" t="s">
        <v>205</v>
      </c>
      <c r="C99" s="4" t="s">
        <v>7</v>
      </c>
      <c r="D99" s="16">
        <v>-235.44</v>
      </c>
      <c r="E99" s="47">
        <v>-142012.42857931036</v>
      </c>
      <c r="F99" s="3">
        <f t="shared" si="0"/>
        <v>603.17885057471267</v>
      </c>
      <c r="G99" s="3"/>
    </row>
    <row r="100" spans="1:10" ht="13">
      <c r="A100" s="7">
        <v>45019</v>
      </c>
      <c r="B100" s="4" t="s">
        <v>175</v>
      </c>
      <c r="C100" s="4" t="s">
        <v>7</v>
      </c>
      <c r="D100" s="16">
        <v>-9.99</v>
      </c>
      <c r="E100" s="47">
        <v>-6028.5284544618216</v>
      </c>
      <c r="F100" s="3">
        <f t="shared" si="0"/>
        <v>603.45630174793007</v>
      </c>
      <c r="G100" s="3"/>
    </row>
    <row r="101" spans="1:10" ht="13">
      <c r="A101" s="7">
        <v>45019</v>
      </c>
      <c r="B101" s="4" t="s">
        <v>123</v>
      </c>
      <c r="C101" s="4" t="s">
        <v>7</v>
      </c>
      <c r="D101" s="16">
        <v>-209.35</v>
      </c>
      <c r="E101" s="47">
        <v>-126333.57677092915</v>
      </c>
      <c r="F101" s="3">
        <f t="shared" si="0"/>
        <v>603.45630174793007</v>
      </c>
      <c r="G101" s="3"/>
    </row>
    <row r="102" spans="1:10" ht="13">
      <c r="A102" s="7">
        <v>45022</v>
      </c>
      <c r="B102" s="4" t="s">
        <v>206</v>
      </c>
      <c r="C102" s="4" t="s">
        <v>22</v>
      </c>
      <c r="D102" s="16">
        <v>1663.98</v>
      </c>
      <c r="E102" s="47" t="s">
        <v>207</v>
      </c>
      <c r="F102" s="3" t="e">
        <f t="shared" si="0"/>
        <v>#VALUE!</v>
      </c>
      <c r="G102" s="3" t="s">
        <v>28</v>
      </c>
    </row>
    <row r="103" spans="1:10" ht="13">
      <c r="A103" s="7">
        <v>45022</v>
      </c>
      <c r="B103" s="4" t="s">
        <v>208</v>
      </c>
      <c r="C103" s="4" t="s">
        <v>7</v>
      </c>
      <c r="D103" s="16">
        <v>-1264.6300000000001</v>
      </c>
      <c r="E103" s="47" t="s">
        <v>209</v>
      </c>
      <c r="F103" s="3" t="e">
        <f t="shared" si="0"/>
        <v>#VALUE!</v>
      </c>
      <c r="G103" s="3" t="s">
        <v>12</v>
      </c>
    </row>
    <row r="104" spans="1:10" ht="13">
      <c r="A104" s="7">
        <v>45022</v>
      </c>
      <c r="B104" s="4" t="s">
        <v>210</v>
      </c>
      <c r="C104" s="4" t="s">
        <v>7</v>
      </c>
      <c r="D104" s="16">
        <v>-249.6</v>
      </c>
      <c r="E104" s="47" t="s">
        <v>211</v>
      </c>
      <c r="F104" s="3" t="e">
        <f t="shared" si="0"/>
        <v>#VALUE!</v>
      </c>
      <c r="G104" s="3" t="s">
        <v>17</v>
      </c>
    </row>
    <row r="105" spans="1:10" ht="13">
      <c r="A105" s="7">
        <v>45022</v>
      </c>
      <c r="B105" s="4" t="s">
        <v>212</v>
      </c>
      <c r="C105" s="4" t="s">
        <v>7</v>
      </c>
      <c r="D105" s="16">
        <v>-482.55</v>
      </c>
      <c r="E105" s="47" t="s">
        <v>213</v>
      </c>
      <c r="F105" s="3" t="e">
        <f t="shared" si="0"/>
        <v>#VALUE!</v>
      </c>
      <c r="G105" s="3" t="s">
        <v>14</v>
      </c>
    </row>
    <row r="106" spans="1:10" ht="13">
      <c r="A106" s="7">
        <v>45025</v>
      </c>
      <c r="B106" s="4" t="s">
        <v>141</v>
      </c>
      <c r="C106" s="4" t="s">
        <v>7</v>
      </c>
      <c r="D106" s="16">
        <v>-6</v>
      </c>
      <c r="E106" s="47">
        <v>-3605.8103527256071</v>
      </c>
      <c r="F106" s="3">
        <f t="shared" si="0"/>
        <v>600.96839212093448</v>
      </c>
      <c r="G106" s="3"/>
    </row>
    <row r="107" spans="1:10" ht="13">
      <c r="A107" s="7">
        <v>45025</v>
      </c>
      <c r="B107" s="4" t="s">
        <v>214</v>
      </c>
      <c r="C107" s="4" t="s">
        <v>22</v>
      </c>
      <c r="D107" s="16">
        <v>665.59</v>
      </c>
      <c r="E107" s="47" t="s">
        <v>215</v>
      </c>
      <c r="F107" s="3" t="e">
        <f t="shared" si="0"/>
        <v>#VALUE!</v>
      </c>
      <c r="G107" s="3" t="s">
        <v>26</v>
      </c>
    </row>
    <row r="108" spans="1:10" ht="13">
      <c r="A108" s="7">
        <v>45026</v>
      </c>
      <c r="B108" s="4" t="s">
        <v>140</v>
      </c>
      <c r="C108" s="4" t="s">
        <v>7</v>
      </c>
      <c r="D108" s="16">
        <v>-156.66999999999999</v>
      </c>
      <c r="E108" s="47">
        <v>-94153.71799358679</v>
      </c>
      <c r="F108" s="3">
        <f t="shared" si="0"/>
        <v>600.96839212093448</v>
      </c>
      <c r="G108" s="3"/>
    </row>
    <row r="109" spans="1:10" ht="13">
      <c r="A109" s="7">
        <v>45027</v>
      </c>
      <c r="B109" s="4" t="s">
        <v>184</v>
      </c>
      <c r="C109" s="4" t="s">
        <v>7</v>
      </c>
      <c r="D109" s="16">
        <v>-20</v>
      </c>
      <c r="E109" s="47">
        <v>-12030.389729481887</v>
      </c>
      <c r="F109" s="3">
        <f t="shared" si="0"/>
        <v>601.51948647409438</v>
      </c>
      <c r="G109" s="3"/>
    </row>
    <row r="110" spans="1:10" ht="13">
      <c r="A110" s="7">
        <v>45027</v>
      </c>
      <c r="B110" s="4" t="s">
        <v>216</v>
      </c>
      <c r="C110" s="4" t="s">
        <v>7</v>
      </c>
      <c r="D110" s="16">
        <v>-1161.44</v>
      </c>
      <c r="E110" s="47" t="s">
        <v>217</v>
      </c>
      <c r="F110" s="3" t="e">
        <f t="shared" si="0"/>
        <v>#VALUE!</v>
      </c>
      <c r="G110" s="3" t="s">
        <v>5</v>
      </c>
      <c r="J110" s="49"/>
    </row>
    <row r="111" spans="1:10" ht="13">
      <c r="A111" s="7">
        <v>45028</v>
      </c>
      <c r="B111" s="4" t="s">
        <v>218</v>
      </c>
      <c r="C111" s="4" t="s">
        <v>7</v>
      </c>
      <c r="D111" s="16">
        <v>-450</v>
      </c>
      <c r="E111" s="47">
        <v>-270262.45193188061</v>
      </c>
      <c r="F111" s="3">
        <f t="shared" si="0"/>
        <v>600.58322651529022</v>
      </c>
      <c r="G111" s="3"/>
    </row>
    <row r="112" spans="1:10" ht="13">
      <c r="A112" s="7">
        <v>45028</v>
      </c>
      <c r="B112" s="4" t="s">
        <v>219</v>
      </c>
      <c r="C112" s="4" t="s">
        <v>7</v>
      </c>
      <c r="D112" s="16">
        <v>-10725</v>
      </c>
      <c r="E112" s="47">
        <v>-6441255.1043764874</v>
      </c>
      <c r="F112" s="3">
        <f t="shared" si="0"/>
        <v>600.58322651529022</v>
      </c>
      <c r="G112" s="3"/>
    </row>
    <row r="113" spans="1:7" ht="13">
      <c r="A113" s="7">
        <v>45029</v>
      </c>
      <c r="B113" s="4" t="s">
        <v>144</v>
      </c>
      <c r="C113" s="4" t="s">
        <v>7</v>
      </c>
      <c r="D113" s="16">
        <v>-33.229999999999997</v>
      </c>
      <c r="E113" s="47">
        <v>-19788.879809350881</v>
      </c>
      <c r="F113" s="3">
        <f t="shared" si="0"/>
        <v>595.51248297775749</v>
      </c>
      <c r="G113" s="3"/>
    </row>
    <row r="114" spans="1:7" ht="13">
      <c r="A114" s="7">
        <v>45030</v>
      </c>
      <c r="B114" s="4" t="s">
        <v>220</v>
      </c>
      <c r="C114" s="4" t="s">
        <v>22</v>
      </c>
      <c r="D114" s="16">
        <v>1222.08</v>
      </c>
      <c r="E114" s="47" t="s">
        <v>221</v>
      </c>
      <c r="F114" s="3" t="e">
        <f t="shared" si="0"/>
        <v>#VALUE!</v>
      </c>
      <c r="G114" s="3" t="s">
        <v>26</v>
      </c>
    </row>
    <row r="115" spans="1:7" ht="13">
      <c r="A115" s="7">
        <v>45030</v>
      </c>
      <c r="B115" s="4" t="s">
        <v>222</v>
      </c>
      <c r="C115" s="4" t="s">
        <v>7</v>
      </c>
      <c r="D115" s="16">
        <v>-632.11</v>
      </c>
      <c r="E115" s="47" t="s">
        <v>223</v>
      </c>
      <c r="F115" s="3" t="e">
        <f t="shared" si="0"/>
        <v>#VALUE!</v>
      </c>
      <c r="G115" s="3" t="s">
        <v>12</v>
      </c>
    </row>
    <row r="116" spans="1:7" ht="13">
      <c r="A116" s="7">
        <v>45030</v>
      </c>
      <c r="B116" s="4" t="s">
        <v>224</v>
      </c>
      <c r="C116" s="4" t="s">
        <v>7</v>
      </c>
      <c r="D116" s="16">
        <v>-126.42</v>
      </c>
      <c r="E116" s="47" t="s">
        <v>126</v>
      </c>
      <c r="F116" s="3" t="e">
        <f t="shared" si="0"/>
        <v>#VALUE!</v>
      </c>
      <c r="G116" s="3" t="s">
        <v>17</v>
      </c>
    </row>
    <row r="117" spans="1:7" ht="13">
      <c r="A117" s="7">
        <v>45030</v>
      </c>
      <c r="B117" s="4" t="s">
        <v>225</v>
      </c>
      <c r="C117" s="4" t="s">
        <v>7</v>
      </c>
      <c r="D117" s="16">
        <v>-42.14</v>
      </c>
      <c r="E117" s="47" t="s">
        <v>162</v>
      </c>
      <c r="F117" s="3" t="e">
        <f t="shared" si="0"/>
        <v>#VALUE!</v>
      </c>
      <c r="G117" s="3" t="s">
        <v>14</v>
      </c>
    </row>
    <row r="118" spans="1:7" ht="13">
      <c r="A118" s="7">
        <v>45030</v>
      </c>
      <c r="B118" s="4" t="s">
        <v>226</v>
      </c>
      <c r="C118" s="4" t="s">
        <v>7</v>
      </c>
      <c r="D118" s="16">
        <v>-168.56</v>
      </c>
      <c r="E118" s="47" t="s">
        <v>181</v>
      </c>
      <c r="F118" s="3" t="e">
        <f t="shared" si="0"/>
        <v>#VALUE!</v>
      </c>
      <c r="G118" s="3" t="s">
        <v>31</v>
      </c>
    </row>
    <row r="119" spans="1:7" ht="13">
      <c r="A119" s="7">
        <v>45033</v>
      </c>
      <c r="B119" s="4" t="s">
        <v>146</v>
      </c>
      <c r="C119" s="4" t="s">
        <v>7</v>
      </c>
      <c r="D119" s="16">
        <v>-100</v>
      </c>
      <c r="E119" s="47">
        <v>-59735.634277388206</v>
      </c>
      <c r="F119" s="3">
        <f t="shared" si="0"/>
        <v>597.35634277388203</v>
      </c>
      <c r="G119" s="3"/>
    </row>
    <row r="120" spans="1:7" ht="13">
      <c r="A120" s="7">
        <v>45033</v>
      </c>
      <c r="B120" s="4" t="s">
        <v>227</v>
      </c>
      <c r="C120" s="4" t="s">
        <v>7</v>
      </c>
      <c r="D120" s="16">
        <v>-396.69</v>
      </c>
      <c r="E120" s="47">
        <v>-236965.28761497125</v>
      </c>
      <c r="F120" s="3">
        <f t="shared" si="0"/>
        <v>597.35634277388203</v>
      </c>
      <c r="G120" s="3"/>
    </row>
    <row r="121" spans="1:7" ht="13">
      <c r="A121" s="7">
        <v>45035</v>
      </c>
      <c r="B121" s="4" t="s">
        <v>228</v>
      </c>
      <c r="C121" s="4" t="s">
        <v>7</v>
      </c>
      <c r="D121" s="16">
        <v>-800.92</v>
      </c>
      <c r="E121" s="47">
        <v>-480535.15086435556</v>
      </c>
      <c r="F121" s="3">
        <f t="shared" si="0"/>
        <v>599.97896277325526</v>
      </c>
      <c r="G121" s="3"/>
    </row>
    <row r="122" spans="1:7" ht="13">
      <c r="A122" s="7">
        <v>45035</v>
      </c>
      <c r="B122" s="4" t="s">
        <v>229</v>
      </c>
      <c r="C122" s="4" t="s">
        <v>7</v>
      </c>
      <c r="D122" s="16">
        <v>-3.76</v>
      </c>
      <c r="E122" s="47">
        <v>-2255.92090002744</v>
      </c>
      <c r="F122" s="3">
        <f t="shared" si="0"/>
        <v>599.97896277325538</v>
      </c>
      <c r="G122" s="3"/>
    </row>
    <row r="123" spans="1:7" ht="13">
      <c r="A123" s="7">
        <v>45036</v>
      </c>
      <c r="B123" s="4" t="s">
        <v>230</v>
      </c>
      <c r="C123" s="4" t="s">
        <v>7</v>
      </c>
      <c r="D123" s="16">
        <v>-15</v>
      </c>
      <c r="E123" s="47">
        <v>-8990.6387061403511</v>
      </c>
      <c r="F123" s="3">
        <f t="shared" si="0"/>
        <v>599.37591374269005</v>
      </c>
      <c r="G123" s="3"/>
    </row>
    <row r="124" spans="1:7" ht="13">
      <c r="A124" s="7">
        <v>45036</v>
      </c>
      <c r="B124" s="4" t="s">
        <v>231</v>
      </c>
      <c r="C124" s="4" t="s">
        <v>7</v>
      </c>
      <c r="D124" s="16">
        <v>-2995</v>
      </c>
      <c r="E124" s="47"/>
      <c r="F124" s="3"/>
      <c r="G124" s="3"/>
    </row>
    <row r="125" spans="1:7" ht="13">
      <c r="A125" s="7">
        <v>45036</v>
      </c>
      <c r="B125" s="4" t="s">
        <v>232</v>
      </c>
      <c r="C125" s="4" t="s">
        <v>7</v>
      </c>
      <c r="D125" s="16">
        <v>-4000</v>
      </c>
      <c r="E125" s="47"/>
      <c r="F125" s="3"/>
      <c r="G125" s="3"/>
    </row>
    <row r="126" spans="1:7" ht="13">
      <c r="A126" s="7">
        <v>45036</v>
      </c>
      <c r="B126" s="4" t="s">
        <v>233</v>
      </c>
      <c r="C126" s="4" t="s">
        <v>7</v>
      </c>
      <c r="D126" s="16">
        <v>-2400</v>
      </c>
      <c r="E126" s="47"/>
      <c r="F126" s="3"/>
      <c r="G126" s="3"/>
    </row>
    <row r="127" spans="1:7" ht="13">
      <c r="A127" s="7">
        <v>45036</v>
      </c>
      <c r="B127" s="4" t="s">
        <v>234</v>
      </c>
      <c r="C127" s="4" t="s">
        <v>7</v>
      </c>
      <c r="D127" s="16">
        <v>-45</v>
      </c>
      <c r="E127" s="47"/>
      <c r="F127" s="3"/>
      <c r="G127" s="3"/>
    </row>
    <row r="128" spans="1:7" ht="13">
      <c r="A128" s="7">
        <v>45036</v>
      </c>
      <c r="B128" s="4" t="s">
        <v>235</v>
      </c>
      <c r="C128" s="4" t="s">
        <v>7</v>
      </c>
      <c r="D128" s="16">
        <v>-15</v>
      </c>
      <c r="E128" s="47"/>
      <c r="F128" s="3"/>
      <c r="G128" s="3"/>
    </row>
    <row r="129" spans="1:7" ht="13">
      <c r="A129" s="7">
        <v>45037</v>
      </c>
      <c r="B129" s="4" t="s">
        <v>236</v>
      </c>
      <c r="C129" s="4" t="s">
        <v>7</v>
      </c>
      <c r="D129" s="16">
        <v>-35</v>
      </c>
      <c r="E129" s="47">
        <v>-20913.185461832752</v>
      </c>
      <c r="F129" s="3">
        <f t="shared" ref="F129:F130" si="1">E129/D129</f>
        <v>597.51958462379298</v>
      </c>
      <c r="G129" s="3"/>
    </row>
    <row r="130" spans="1:7" ht="13">
      <c r="A130" s="7">
        <v>45037</v>
      </c>
      <c r="B130" s="4" t="s">
        <v>237</v>
      </c>
      <c r="C130" s="4" t="s">
        <v>7</v>
      </c>
      <c r="D130" s="16">
        <v>-40154.75</v>
      </c>
      <c r="E130" s="47" t="s">
        <v>238</v>
      </c>
      <c r="F130" s="3" t="e">
        <f t="shared" si="1"/>
        <v>#VALUE!</v>
      </c>
      <c r="G130" s="3" t="s">
        <v>8</v>
      </c>
    </row>
    <row r="131" spans="1:7" ht="13">
      <c r="A131" s="7">
        <v>45037</v>
      </c>
      <c r="B131" s="4" t="s">
        <v>239</v>
      </c>
      <c r="C131" s="4" t="s">
        <v>7</v>
      </c>
      <c r="D131" s="16">
        <v>-35</v>
      </c>
      <c r="E131" s="47"/>
      <c r="F131" s="3"/>
      <c r="G131" s="3"/>
    </row>
    <row r="132" spans="1:7" ht="13">
      <c r="A132" s="7">
        <v>45040</v>
      </c>
      <c r="B132" s="4" t="s">
        <v>166</v>
      </c>
      <c r="C132" s="4" t="s">
        <v>7</v>
      </c>
      <c r="D132" s="16">
        <v>-152.79</v>
      </c>
      <c r="E132" s="47">
        <v>-91095.864415560791</v>
      </c>
      <c r="F132" s="3">
        <f t="shared" ref="F132:F143" si="2">E132/D132</f>
        <v>596.21614251954179</v>
      </c>
      <c r="G132" s="3"/>
    </row>
    <row r="133" spans="1:7" ht="13">
      <c r="A133" s="7">
        <v>45040</v>
      </c>
      <c r="B133" s="4" t="s">
        <v>227</v>
      </c>
      <c r="C133" s="4" t="s">
        <v>7</v>
      </c>
      <c r="D133" s="16">
        <v>-464.37</v>
      </c>
      <c r="E133" s="47">
        <v>-276864.89010179968</v>
      </c>
      <c r="F133" s="3">
        <f t="shared" si="2"/>
        <v>596.2161425195419</v>
      </c>
      <c r="G133" s="3"/>
    </row>
    <row r="134" spans="1:7" ht="13">
      <c r="A134" s="7">
        <v>45043</v>
      </c>
      <c r="B134" s="4" t="s">
        <v>240</v>
      </c>
      <c r="C134" s="4" t="s">
        <v>7</v>
      </c>
      <c r="D134" s="16">
        <v>-17096.689999999999</v>
      </c>
      <c r="E134" s="47" t="s">
        <v>241</v>
      </c>
      <c r="F134" s="3" t="e">
        <f t="shared" si="2"/>
        <v>#VALUE!</v>
      </c>
      <c r="G134" s="3" t="s">
        <v>49</v>
      </c>
    </row>
    <row r="135" spans="1:7" ht="13">
      <c r="A135" s="7">
        <v>45044</v>
      </c>
      <c r="B135" s="4" t="s">
        <v>139</v>
      </c>
      <c r="C135" s="4" t="s">
        <v>7</v>
      </c>
      <c r="D135" s="16">
        <v>-504.36</v>
      </c>
      <c r="E135" s="47">
        <v>-301282.6450414352</v>
      </c>
      <c r="F135" s="3">
        <f t="shared" si="2"/>
        <v>597.35634277388215</v>
      </c>
      <c r="G135" s="3"/>
    </row>
    <row r="136" spans="1:7" ht="13">
      <c r="A136" s="7">
        <v>45046</v>
      </c>
      <c r="B136" s="4" t="s">
        <v>167</v>
      </c>
      <c r="C136" s="4" t="s">
        <v>7</v>
      </c>
      <c r="D136" s="16">
        <v>-90.76</v>
      </c>
      <c r="E136" s="47">
        <v>-54216.061670157542</v>
      </c>
      <c r="F136" s="3">
        <f t="shared" si="2"/>
        <v>597.35634277388215</v>
      </c>
      <c r="G136" s="3"/>
    </row>
    <row r="137" spans="1:7" ht="13">
      <c r="A137" s="7">
        <v>45047</v>
      </c>
      <c r="B137" s="4" t="s">
        <v>242</v>
      </c>
      <c r="C137" s="4" t="s">
        <v>7</v>
      </c>
      <c r="D137" s="16">
        <v>-55.84</v>
      </c>
      <c r="E137" s="47">
        <v>-33356.378180493579</v>
      </c>
      <c r="F137" s="3">
        <f t="shared" si="2"/>
        <v>597.35634277388215</v>
      </c>
      <c r="G137" s="3"/>
    </row>
    <row r="138" spans="1:7" ht="13">
      <c r="A138" s="7">
        <v>45047</v>
      </c>
      <c r="B138" s="4" t="s">
        <v>243</v>
      </c>
      <c r="C138" s="4" t="s">
        <v>7</v>
      </c>
      <c r="D138" s="16">
        <v>-129.88</v>
      </c>
      <c r="E138" s="47">
        <v>-77584.641799471807</v>
      </c>
      <c r="F138" s="3">
        <f t="shared" si="2"/>
        <v>597.35634277388215</v>
      </c>
      <c r="G138" s="3"/>
    </row>
    <row r="139" spans="1:7" ht="13">
      <c r="A139" s="7">
        <v>45048</v>
      </c>
      <c r="B139" s="4" t="s">
        <v>244</v>
      </c>
      <c r="C139" s="4" t="s">
        <v>7</v>
      </c>
      <c r="D139" s="16">
        <v>-7540</v>
      </c>
      <c r="E139" s="47">
        <v>-4510639.1062471494</v>
      </c>
      <c r="F139" s="3">
        <f t="shared" si="2"/>
        <v>598.22799817601447</v>
      </c>
      <c r="G139" s="3"/>
    </row>
    <row r="140" spans="1:7" ht="15">
      <c r="A140" s="7">
        <v>45048</v>
      </c>
      <c r="B140" s="50" t="s">
        <v>245</v>
      </c>
      <c r="C140" s="4" t="s">
        <v>7</v>
      </c>
      <c r="D140" s="16">
        <v>-66.64</v>
      </c>
      <c r="E140" s="47" t="e">
        <f ca="1">CurrencyConverter(D140, "USD", "EUR", A140)*655.957</f>
        <v>#NAME?</v>
      </c>
      <c r="F140" s="3" t="e">
        <f t="shared" ca="1" si="2"/>
        <v>#NAME?</v>
      </c>
      <c r="G140" s="3"/>
    </row>
    <row r="141" spans="1:7" ht="13">
      <c r="A141" s="7">
        <v>45049</v>
      </c>
      <c r="B141" s="4" t="s">
        <v>175</v>
      </c>
      <c r="C141" s="4" t="s">
        <v>7</v>
      </c>
      <c r="D141" s="16">
        <v>-9.99</v>
      </c>
      <c r="E141" s="47">
        <v>-5934.0853300733488</v>
      </c>
      <c r="F141" s="3">
        <f t="shared" si="2"/>
        <v>594.00253554287769</v>
      </c>
      <c r="G141" s="3"/>
    </row>
    <row r="142" spans="1:7" ht="13">
      <c r="A142" s="7">
        <v>45049</v>
      </c>
      <c r="B142" s="4" t="s">
        <v>123</v>
      </c>
      <c r="C142" s="4" t="s">
        <v>7</v>
      </c>
      <c r="D142" s="16">
        <v>-196.57</v>
      </c>
      <c r="E142" s="47">
        <v>-116763.07841166347</v>
      </c>
      <c r="F142" s="3">
        <f t="shared" si="2"/>
        <v>594.00253554287769</v>
      </c>
      <c r="G142" s="3"/>
    </row>
    <row r="143" spans="1:7" ht="13">
      <c r="A143" s="7">
        <v>45049</v>
      </c>
      <c r="B143" s="4" t="s">
        <v>246</v>
      </c>
      <c r="C143" s="4" t="s">
        <v>7</v>
      </c>
      <c r="D143" s="16">
        <v>-23.09</v>
      </c>
      <c r="E143" s="47">
        <v>-13715.518545685049</v>
      </c>
      <c r="F143" s="51">
        <f t="shared" si="2"/>
        <v>594.00253554287781</v>
      </c>
      <c r="G143" s="3"/>
    </row>
    <row r="144" spans="1:7" ht="13">
      <c r="A144" s="7">
        <v>45049</v>
      </c>
      <c r="B144" s="4" t="s">
        <v>247</v>
      </c>
      <c r="C144" s="4" t="s">
        <v>7</v>
      </c>
      <c r="D144" s="16">
        <v>-23.09</v>
      </c>
      <c r="E144" s="47"/>
      <c r="F144" s="3"/>
      <c r="G144" s="3"/>
    </row>
    <row r="145" spans="1:7" ht="13">
      <c r="A145" s="7">
        <v>45050</v>
      </c>
      <c r="B145" s="4" t="s">
        <v>248</v>
      </c>
      <c r="C145" s="4" t="s">
        <v>7</v>
      </c>
      <c r="D145" s="16">
        <v>-1142.18</v>
      </c>
      <c r="E145" s="47">
        <v>-676558.57527541998</v>
      </c>
      <c r="F145" s="3">
        <f t="shared" ref="F145:F170" si="3">E145/D145</f>
        <v>592.3397146469207</v>
      </c>
      <c r="G145" s="3"/>
    </row>
    <row r="146" spans="1:7" ht="13">
      <c r="A146" s="7">
        <v>45050</v>
      </c>
      <c r="B146" s="4" t="s">
        <v>249</v>
      </c>
      <c r="C146" s="4" t="s">
        <v>7</v>
      </c>
      <c r="D146" s="16">
        <v>-236.37</v>
      </c>
      <c r="E146" s="47">
        <v>-140011.33835109268</v>
      </c>
      <c r="F146" s="3">
        <f t="shared" si="3"/>
        <v>592.33971464692081</v>
      </c>
      <c r="G146" s="3"/>
    </row>
    <row r="147" spans="1:7" ht="13">
      <c r="A147" s="7">
        <v>45053</v>
      </c>
      <c r="B147" s="4" t="s">
        <v>250</v>
      </c>
      <c r="C147" s="4" t="s">
        <v>7</v>
      </c>
      <c r="D147" s="16">
        <v>-176.23</v>
      </c>
      <c r="E147" s="47">
        <v>-104956.69339930997</v>
      </c>
      <c r="F147" s="3">
        <f t="shared" si="3"/>
        <v>595.56655166152177</v>
      </c>
      <c r="G147" s="3"/>
    </row>
    <row r="148" spans="1:7" ht="13">
      <c r="A148" s="7">
        <v>45054</v>
      </c>
      <c r="B148" s="4" t="s">
        <v>251</v>
      </c>
      <c r="C148" s="4" t="s">
        <v>22</v>
      </c>
      <c r="D148" s="16">
        <v>126.19</v>
      </c>
      <c r="E148" s="47" t="s">
        <v>252</v>
      </c>
      <c r="F148" s="3" t="e">
        <f t="shared" si="3"/>
        <v>#VALUE!</v>
      </c>
      <c r="G148" s="3" t="s">
        <v>21</v>
      </c>
    </row>
    <row r="149" spans="1:7" ht="13">
      <c r="A149" s="7">
        <v>45054</v>
      </c>
      <c r="B149" s="4" t="s">
        <v>53</v>
      </c>
      <c r="C149" s="4" t="s">
        <v>22</v>
      </c>
      <c r="D149" s="16">
        <v>67.3</v>
      </c>
      <c r="E149" s="47" t="s">
        <v>253</v>
      </c>
      <c r="F149" s="3" t="e">
        <f t="shared" si="3"/>
        <v>#VALUE!</v>
      </c>
      <c r="G149" s="3" t="s">
        <v>52</v>
      </c>
    </row>
    <row r="150" spans="1:7" ht="13">
      <c r="A150" s="7">
        <v>45055</v>
      </c>
      <c r="B150" s="4" t="s">
        <v>141</v>
      </c>
      <c r="C150" s="4" t="s">
        <v>7</v>
      </c>
      <c r="D150" s="16">
        <v>-6</v>
      </c>
      <c r="E150" s="47">
        <v>-3591.3331508349297</v>
      </c>
      <c r="F150" s="3">
        <f t="shared" si="3"/>
        <v>598.55552513915495</v>
      </c>
      <c r="G150" s="3"/>
    </row>
    <row r="151" spans="1:7" ht="13">
      <c r="A151" s="7">
        <v>45055</v>
      </c>
      <c r="B151" s="4" t="s">
        <v>140</v>
      </c>
      <c r="C151" s="4" t="s">
        <v>7</v>
      </c>
      <c r="D151" s="16">
        <v>-156.66999999999999</v>
      </c>
      <c r="E151" s="47">
        <v>-93775.69412355141</v>
      </c>
      <c r="F151" s="3">
        <f t="shared" si="3"/>
        <v>598.55552513915507</v>
      </c>
      <c r="G151" s="3"/>
    </row>
    <row r="152" spans="1:7" ht="13">
      <c r="A152" s="7">
        <v>45056</v>
      </c>
      <c r="B152" s="4" t="s">
        <v>254</v>
      </c>
      <c r="C152" s="4" t="s">
        <v>22</v>
      </c>
      <c r="D152" s="16">
        <v>1335.45</v>
      </c>
      <c r="E152" s="47" t="s">
        <v>156</v>
      </c>
      <c r="F152" s="3" t="e">
        <f t="shared" si="3"/>
        <v>#VALUE!</v>
      </c>
      <c r="G152" s="3" t="s">
        <v>28</v>
      </c>
    </row>
    <row r="153" spans="1:7" ht="13">
      <c r="A153" s="7">
        <v>45056</v>
      </c>
      <c r="B153" s="4" t="s">
        <v>32</v>
      </c>
      <c r="C153" s="4" t="s">
        <v>7</v>
      </c>
      <c r="D153" s="16">
        <v>-83.47</v>
      </c>
      <c r="E153" s="47" t="s">
        <v>127</v>
      </c>
      <c r="F153" s="3" t="e">
        <f t="shared" si="3"/>
        <v>#VALUE!</v>
      </c>
      <c r="G153" s="3" t="s">
        <v>23</v>
      </c>
    </row>
    <row r="154" spans="1:7" ht="13">
      <c r="A154" s="7">
        <v>45056</v>
      </c>
      <c r="B154" s="4" t="s">
        <v>108</v>
      </c>
      <c r="C154" s="4" t="s">
        <v>7</v>
      </c>
      <c r="D154" s="16">
        <v>-882.23</v>
      </c>
      <c r="E154" s="47" t="s">
        <v>173</v>
      </c>
      <c r="F154" s="3" t="e">
        <f t="shared" si="3"/>
        <v>#VALUE!</v>
      </c>
      <c r="G154" s="3" t="s">
        <v>12</v>
      </c>
    </row>
    <row r="155" spans="1:7" ht="13">
      <c r="A155" s="7">
        <v>45056</v>
      </c>
      <c r="B155" s="4" t="s">
        <v>99</v>
      </c>
      <c r="C155" s="4" t="s">
        <v>7</v>
      </c>
      <c r="D155" s="16">
        <v>-125.2</v>
      </c>
      <c r="E155" s="47" t="s">
        <v>126</v>
      </c>
      <c r="F155" s="3" t="e">
        <f t="shared" si="3"/>
        <v>#VALUE!</v>
      </c>
      <c r="G155" s="3" t="s">
        <v>17</v>
      </c>
    </row>
    <row r="156" spans="1:7" ht="13">
      <c r="A156" s="7">
        <v>45057</v>
      </c>
      <c r="B156" s="4" t="s">
        <v>255</v>
      </c>
      <c r="C156" s="4" t="s">
        <v>7</v>
      </c>
      <c r="D156" s="16">
        <v>-88.05</v>
      </c>
      <c r="E156" s="47">
        <v>-52842.647621225988</v>
      </c>
      <c r="F156" s="3">
        <f t="shared" si="3"/>
        <v>600.14364135407141</v>
      </c>
      <c r="G156" s="3"/>
    </row>
    <row r="157" spans="1:7" ht="13">
      <c r="A157" s="7">
        <v>45057</v>
      </c>
      <c r="B157" s="4" t="s">
        <v>184</v>
      </c>
      <c r="C157" s="4" t="s">
        <v>7</v>
      </c>
      <c r="D157" s="16">
        <v>-20</v>
      </c>
      <c r="E157" s="47">
        <v>-12002.872827081428</v>
      </c>
      <c r="F157" s="3">
        <f t="shared" si="3"/>
        <v>600.14364135407141</v>
      </c>
      <c r="G157" s="3"/>
    </row>
    <row r="158" spans="1:7" ht="13">
      <c r="A158" s="7">
        <v>45059</v>
      </c>
      <c r="B158" s="4" t="s">
        <v>144</v>
      </c>
      <c r="C158" s="4" t="s">
        <v>7</v>
      </c>
      <c r="D158" s="16">
        <v>-109.85</v>
      </c>
      <c r="E158" s="47">
        <v>-66155.780802423789</v>
      </c>
      <c r="F158" s="3">
        <f t="shared" si="3"/>
        <v>602.2374219610723</v>
      </c>
      <c r="G158" s="3"/>
    </row>
    <row r="159" spans="1:7" ht="13">
      <c r="A159" s="7">
        <v>45059</v>
      </c>
      <c r="B159" s="4" t="s">
        <v>144</v>
      </c>
      <c r="C159" s="4" t="s">
        <v>7</v>
      </c>
      <c r="D159" s="16">
        <v>-59.99</v>
      </c>
      <c r="E159" s="47">
        <v>-36128.222943444736</v>
      </c>
      <c r="F159" s="3">
        <f t="shared" si="3"/>
        <v>602.23742196107241</v>
      </c>
      <c r="G159" s="3"/>
    </row>
    <row r="160" spans="1:7" ht="13">
      <c r="A160" s="7">
        <v>45059</v>
      </c>
      <c r="B160" s="4" t="s">
        <v>256</v>
      </c>
      <c r="C160" s="4" t="s">
        <v>7</v>
      </c>
      <c r="D160" s="16">
        <v>-355.06</v>
      </c>
      <c r="E160" s="47">
        <v>-213830.41904149836</v>
      </c>
      <c r="F160" s="3">
        <f t="shared" si="3"/>
        <v>602.23742196107241</v>
      </c>
      <c r="G160" s="3"/>
    </row>
    <row r="161" spans="1:7" ht="13">
      <c r="A161" s="7">
        <v>45061</v>
      </c>
      <c r="B161" s="4" t="s">
        <v>153</v>
      </c>
      <c r="C161" s="4" t="s">
        <v>7</v>
      </c>
      <c r="D161" s="16">
        <v>-7</v>
      </c>
      <c r="E161" s="47">
        <v>-4221.8637366678922</v>
      </c>
      <c r="F161" s="3">
        <f t="shared" si="3"/>
        <v>603.12339095255606</v>
      </c>
      <c r="G161" s="3"/>
    </row>
    <row r="162" spans="1:7" ht="13">
      <c r="A162" s="7">
        <v>45061</v>
      </c>
      <c r="B162" s="4" t="s">
        <v>257</v>
      </c>
      <c r="C162" s="4" t="s">
        <v>7</v>
      </c>
      <c r="D162" s="16">
        <v>-13.6</v>
      </c>
      <c r="E162" s="47">
        <v>-8202.4781169547623</v>
      </c>
      <c r="F162" s="3">
        <f t="shared" si="3"/>
        <v>603.12339095255606</v>
      </c>
      <c r="G162" s="3"/>
    </row>
    <row r="163" spans="1:7" ht="13">
      <c r="A163" s="7">
        <v>45061</v>
      </c>
      <c r="B163" s="4" t="s">
        <v>153</v>
      </c>
      <c r="C163" s="4" t="s">
        <v>7</v>
      </c>
      <c r="D163" s="16">
        <v>-1521.19</v>
      </c>
      <c r="E163" s="47">
        <v>-917465.27108311886</v>
      </c>
      <c r="F163" s="3">
        <f t="shared" si="3"/>
        <v>603.12339095255606</v>
      </c>
      <c r="G163" s="3"/>
    </row>
    <row r="164" spans="1:7" ht="13">
      <c r="A164" s="7">
        <v>45061</v>
      </c>
      <c r="B164" s="4" t="s">
        <v>153</v>
      </c>
      <c r="C164" s="4" t="s">
        <v>7</v>
      </c>
      <c r="D164" s="16">
        <v>-1082.26</v>
      </c>
      <c r="E164" s="47">
        <v>-652736.32109231339</v>
      </c>
      <c r="F164" s="3">
        <f t="shared" si="3"/>
        <v>603.12339095255618</v>
      </c>
      <c r="G164" s="3"/>
    </row>
    <row r="165" spans="1:7" ht="13">
      <c r="A165" s="7">
        <v>45062</v>
      </c>
      <c r="B165" s="4" t="s">
        <v>258</v>
      </c>
      <c r="C165" s="4" t="s">
        <v>7</v>
      </c>
      <c r="D165" s="16">
        <v>-1827.47</v>
      </c>
      <c r="E165" s="47">
        <v>-1101683.4287197867</v>
      </c>
      <c r="F165" s="3">
        <f t="shared" si="3"/>
        <v>602.84624574947145</v>
      </c>
      <c r="G165" s="3"/>
    </row>
    <row r="166" spans="1:7" ht="13">
      <c r="A166" s="7">
        <v>45063</v>
      </c>
      <c r="B166" s="4" t="s">
        <v>146</v>
      </c>
      <c r="C166" s="4" t="s">
        <v>7</v>
      </c>
      <c r="D166" s="16">
        <v>-100</v>
      </c>
      <c r="E166" s="47">
        <v>-60574.106565703201</v>
      </c>
      <c r="F166" s="3">
        <f t="shared" si="3"/>
        <v>605.74106565703198</v>
      </c>
      <c r="G166" s="3"/>
    </row>
    <row r="167" spans="1:7" ht="13">
      <c r="A167" s="7">
        <v>45063</v>
      </c>
      <c r="B167" s="4" t="s">
        <v>259</v>
      </c>
      <c r="C167" s="4" t="s">
        <v>7</v>
      </c>
      <c r="D167" s="16">
        <v>-757.73</v>
      </c>
      <c r="E167" s="47">
        <v>-458988.17768030294</v>
      </c>
      <c r="F167" s="3">
        <f t="shared" si="3"/>
        <v>605.7410656570321</v>
      </c>
      <c r="G167" s="3"/>
    </row>
    <row r="168" spans="1:7" ht="13">
      <c r="A168" s="7">
        <v>45063</v>
      </c>
      <c r="B168" s="4" t="s">
        <v>260</v>
      </c>
      <c r="C168" s="4" t="s">
        <v>7</v>
      </c>
      <c r="D168" s="16">
        <v>-15</v>
      </c>
      <c r="E168" s="47">
        <v>-9086.1159848554817</v>
      </c>
      <c r="F168" s="3">
        <f t="shared" si="3"/>
        <v>605.7410656570321</v>
      </c>
      <c r="G168" s="3"/>
    </row>
    <row r="169" spans="1:7" ht="13">
      <c r="A169" s="7">
        <v>45063</v>
      </c>
      <c r="B169" s="4" t="s">
        <v>246</v>
      </c>
      <c r="C169" s="4" t="s">
        <v>7</v>
      </c>
      <c r="D169" s="16">
        <v>-68.790000000000006</v>
      </c>
      <c r="E169" s="47">
        <v>-41668.927906547244</v>
      </c>
      <c r="F169" s="51">
        <f t="shared" si="3"/>
        <v>605.7410656570321</v>
      </c>
      <c r="G169" s="3"/>
    </row>
    <row r="170" spans="1:7" ht="13">
      <c r="A170" s="7">
        <v>45063</v>
      </c>
      <c r="B170" s="4" t="s">
        <v>50</v>
      </c>
      <c r="C170" s="4" t="s">
        <v>7</v>
      </c>
      <c r="D170" s="16">
        <v>-3864.84</v>
      </c>
      <c r="E170" s="47" t="s">
        <v>261</v>
      </c>
      <c r="F170" s="3" t="e">
        <f t="shared" si="3"/>
        <v>#VALUE!</v>
      </c>
      <c r="G170" s="3" t="s">
        <v>9</v>
      </c>
    </row>
    <row r="171" spans="1:7" ht="13">
      <c r="A171" s="7">
        <v>45063</v>
      </c>
      <c r="B171" s="4" t="s">
        <v>247</v>
      </c>
      <c r="C171" s="4" t="s">
        <v>7</v>
      </c>
      <c r="D171" s="16">
        <v>-68.790000000000006</v>
      </c>
      <c r="E171" s="47"/>
      <c r="F171" s="3"/>
      <c r="G171" s="3"/>
    </row>
    <row r="172" spans="1:7" ht="13">
      <c r="A172" s="7">
        <v>45064</v>
      </c>
      <c r="B172" s="4" t="s">
        <v>155</v>
      </c>
      <c r="C172" s="4" t="s">
        <v>22</v>
      </c>
      <c r="D172" s="16">
        <v>1071.48</v>
      </c>
      <c r="E172" s="47" t="s">
        <v>186</v>
      </c>
      <c r="F172" s="3" t="e">
        <f t="shared" ref="F172:F348" si="4">E172/D172</f>
        <v>#VALUE!</v>
      </c>
      <c r="G172" s="3" t="s">
        <v>26</v>
      </c>
    </row>
    <row r="173" spans="1:7" ht="13">
      <c r="A173" s="7">
        <v>45064</v>
      </c>
      <c r="B173" s="4" t="s">
        <v>177</v>
      </c>
      <c r="C173" s="4" t="s">
        <v>7</v>
      </c>
      <c r="D173" s="16">
        <v>-618.16</v>
      </c>
      <c r="E173" s="47" t="s">
        <v>223</v>
      </c>
      <c r="F173" s="3" t="e">
        <f t="shared" si="4"/>
        <v>#VALUE!</v>
      </c>
      <c r="G173" s="3" t="s">
        <v>12</v>
      </c>
    </row>
    <row r="174" spans="1:7" ht="13">
      <c r="A174" s="7">
        <v>45064</v>
      </c>
      <c r="B174" s="4" t="s">
        <v>99</v>
      </c>
      <c r="C174" s="4" t="s">
        <v>7</v>
      </c>
      <c r="D174" s="16">
        <v>-123.63</v>
      </c>
      <c r="E174" s="47" t="s">
        <v>126</v>
      </c>
      <c r="F174" s="3" t="e">
        <f t="shared" si="4"/>
        <v>#VALUE!</v>
      </c>
      <c r="G174" s="3" t="s">
        <v>17</v>
      </c>
    </row>
    <row r="175" spans="1:7" ht="13">
      <c r="A175" s="7">
        <v>45064</v>
      </c>
      <c r="B175" s="4" t="s">
        <v>161</v>
      </c>
      <c r="C175" s="4" t="s">
        <v>7</v>
      </c>
      <c r="D175" s="16">
        <v>-24.73</v>
      </c>
      <c r="E175" s="47" t="s">
        <v>135</v>
      </c>
      <c r="F175" s="3" t="e">
        <f t="shared" si="4"/>
        <v>#VALUE!</v>
      </c>
      <c r="G175" s="3" t="s">
        <v>35</v>
      </c>
    </row>
    <row r="176" spans="1:7" ht="13">
      <c r="A176" s="7">
        <v>45064</v>
      </c>
      <c r="B176" s="4" t="s">
        <v>51</v>
      </c>
      <c r="C176" s="4" t="s">
        <v>7</v>
      </c>
      <c r="D176" s="16">
        <v>-131.87</v>
      </c>
      <c r="E176" s="47" t="s">
        <v>164</v>
      </c>
      <c r="F176" s="3" t="e">
        <f t="shared" si="4"/>
        <v>#VALUE!</v>
      </c>
      <c r="G176" s="3" t="s">
        <v>43</v>
      </c>
    </row>
    <row r="177" spans="1:7" ht="13">
      <c r="A177" s="7">
        <v>45064</v>
      </c>
      <c r="B177" s="4" t="s">
        <v>262</v>
      </c>
      <c r="C177" s="4" t="s">
        <v>7</v>
      </c>
      <c r="D177" s="16">
        <v>-164.84</v>
      </c>
      <c r="E177" s="47" t="s">
        <v>181</v>
      </c>
      <c r="F177" s="3" t="e">
        <f t="shared" si="4"/>
        <v>#VALUE!</v>
      </c>
      <c r="G177" s="3" t="s">
        <v>31</v>
      </c>
    </row>
    <row r="178" spans="1:7" ht="13">
      <c r="A178" s="7">
        <v>45065</v>
      </c>
      <c r="B178" s="4" t="s">
        <v>263</v>
      </c>
      <c r="C178" s="4" t="s">
        <v>7</v>
      </c>
      <c r="D178" s="16">
        <v>-159.67743508348676</v>
      </c>
      <c r="E178" s="47">
        <v>-96911.113328144638</v>
      </c>
      <c r="F178" s="3">
        <f t="shared" si="4"/>
        <v>606.91802368615845</v>
      </c>
      <c r="G178" s="3"/>
    </row>
    <row r="179" spans="1:7" ht="13">
      <c r="A179" s="7">
        <v>45066</v>
      </c>
      <c r="B179" s="4" t="s">
        <v>264</v>
      </c>
      <c r="C179" s="4" t="s">
        <v>7</v>
      </c>
      <c r="D179" s="16">
        <v>-1358.8</v>
      </c>
      <c r="E179" s="47">
        <v>-824680.21058475203</v>
      </c>
      <c r="F179" s="3">
        <f t="shared" si="4"/>
        <v>606.91802368615845</v>
      </c>
      <c r="G179" s="3"/>
    </row>
    <row r="180" spans="1:7" ht="13">
      <c r="A180" s="7">
        <v>45066</v>
      </c>
      <c r="B180" s="4" t="s">
        <v>265</v>
      </c>
      <c r="C180" s="4" t="s">
        <v>7</v>
      </c>
      <c r="D180" s="16">
        <v>-537.49</v>
      </c>
      <c r="E180" s="47">
        <v>-326212.3685510733</v>
      </c>
      <c r="F180" s="3">
        <f t="shared" si="4"/>
        <v>606.91802368615845</v>
      </c>
      <c r="G180" s="3"/>
    </row>
    <row r="181" spans="1:7" ht="15">
      <c r="A181" s="7">
        <v>45066</v>
      </c>
      <c r="B181" s="52" t="s">
        <v>266</v>
      </c>
      <c r="C181" s="4" t="s">
        <v>7</v>
      </c>
      <c r="D181" s="16">
        <v>-22.46</v>
      </c>
      <c r="E181" s="47" t="e">
        <f t="shared" ref="E181:E182" ca="1" si="5">CurrencyConverter(D181, "USD", "EUR", A181)*655.957</f>
        <v>#NAME?</v>
      </c>
      <c r="F181" s="3" t="e">
        <f t="shared" ca="1" si="4"/>
        <v>#NAME?</v>
      </c>
      <c r="G181" s="3"/>
    </row>
    <row r="182" spans="1:7" ht="15">
      <c r="A182" s="7">
        <v>45067</v>
      </c>
      <c r="B182" s="52" t="s">
        <v>267</v>
      </c>
      <c r="C182" s="4" t="s">
        <v>7</v>
      </c>
      <c r="D182" s="16">
        <v>-6.17</v>
      </c>
      <c r="E182" s="47" t="e">
        <f t="shared" ca="1" si="5"/>
        <v>#NAME?</v>
      </c>
      <c r="F182" s="3" t="e">
        <f t="shared" ca="1" si="4"/>
        <v>#NAME?</v>
      </c>
      <c r="G182" s="3"/>
    </row>
    <row r="183" spans="1:7" ht="13">
      <c r="A183" s="7">
        <v>45067</v>
      </c>
      <c r="B183" s="4" t="s">
        <v>254</v>
      </c>
      <c r="C183" s="4" t="s">
        <v>22</v>
      </c>
      <c r="D183" s="16">
        <v>988.6</v>
      </c>
      <c r="E183" s="47" t="s">
        <v>148</v>
      </c>
      <c r="F183" s="3" t="e">
        <f t="shared" si="4"/>
        <v>#VALUE!</v>
      </c>
      <c r="G183" s="3" t="s">
        <v>28</v>
      </c>
    </row>
    <row r="184" spans="1:7" ht="13">
      <c r="A184" s="7">
        <v>45067</v>
      </c>
      <c r="B184" s="4" t="s">
        <v>32</v>
      </c>
      <c r="C184" s="4" t="s">
        <v>7</v>
      </c>
      <c r="D184" s="16">
        <v>-82.38</v>
      </c>
      <c r="E184" s="47" t="s">
        <v>127</v>
      </c>
      <c r="F184" s="3" t="e">
        <f t="shared" si="4"/>
        <v>#VALUE!</v>
      </c>
      <c r="G184" s="3" t="s">
        <v>23</v>
      </c>
    </row>
    <row r="185" spans="1:7" ht="13">
      <c r="A185" s="7">
        <v>45067</v>
      </c>
      <c r="B185" s="4" t="s">
        <v>108</v>
      </c>
      <c r="C185" s="4" t="s">
        <v>7</v>
      </c>
      <c r="D185" s="16">
        <v>-870.79</v>
      </c>
      <c r="E185" s="47" t="s">
        <v>173</v>
      </c>
      <c r="F185" s="3" t="e">
        <f t="shared" si="4"/>
        <v>#VALUE!</v>
      </c>
      <c r="G185" s="3" t="s">
        <v>12</v>
      </c>
    </row>
    <row r="186" spans="1:7" ht="13">
      <c r="A186" s="7">
        <v>45067</v>
      </c>
      <c r="B186" s="4" t="s">
        <v>99</v>
      </c>
      <c r="C186" s="4" t="s">
        <v>7</v>
      </c>
      <c r="D186" s="16">
        <v>-123.58</v>
      </c>
      <c r="E186" s="47" t="s">
        <v>126</v>
      </c>
      <c r="F186" s="3" t="e">
        <f t="shared" si="4"/>
        <v>#VALUE!</v>
      </c>
      <c r="G186" s="3" t="s">
        <v>17</v>
      </c>
    </row>
    <row r="187" spans="1:7" ht="13">
      <c r="A187" s="7">
        <v>45070</v>
      </c>
      <c r="B187" s="4" t="s">
        <v>166</v>
      </c>
      <c r="C187" s="4" t="s">
        <v>7</v>
      </c>
      <c r="D187" s="16">
        <v>-145.47999999999999</v>
      </c>
      <c r="E187" s="47">
        <v>-88482.730050996746</v>
      </c>
      <c r="F187" s="3">
        <f t="shared" si="4"/>
        <v>608.21233194251272</v>
      </c>
      <c r="G187" s="3"/>
    </row>
    <row r="188" spans="1:7" ht="13">
      <c r="A188" s="7">
        <v>45071</v>
      </c>
      <c r="B188" s="4" t="s">
        <v>268</v>
      </c>
      <c r="C188" s="4" t="s">
        <v>7</v>
      </c>
      <c r="D188" s="16">
        <v>-6552.26</v>
      </c>
      <c r="E188" s="47" t="s">
        <v>269</v>
      </c>
      <c r="F188" s="3" t="e">
        <f t="shared" si="4"/>
        <v>#VALUE!</v>
      </c>
      <c r="G188" s="3" t="s">
        <v>49</v>
      </c>
    </row>
    <row r="189" spans="1:7" ht="13">
      <c r="A189" s="7">
        <v>45072</v>
      </c>
      <c r="B189" s="4" t="s">
        <v>139</v>
      </c>
      <c r="C189" s="4" t="s">
        <v>7</v>
      </c>
      <c r="D189" s="16">
        <v>-331.18</v>
      </c>
      <c r="E189" s="47">
        <v>-202064.77468142498</v>
      </c>
      <c r="F189" s="3">
        <f t="shared" si="4"/>
        <v>610.13580132080733</v>
      </c>
      <c r="G189" s="3"/>
    </row>
    <row r="190" spans="1:7" ht="15">
      <c r="A190" s="7">
        <v>45075</v>
      </c>
      <c r="B190" s="52" t="s">
        <v>270</v>
      </c>
      <c r="C190" s="4" t="s">
        <v>7</v>
      </c>
      <c r="D190" s="16">
        <v>-14.29</v>
      </c>
      <c r="E190" s="47" t="e">
        <f ca="1">CurrencyConverter(D190, "USD", "EUR", A190)*655.957</f>
        <v>#NAME?</v>
      </c>
      <c r="F190" s="3" t="e">
        <f t="shared" ca="1" si="4"/>
        <v>#NAME?</v>
      </c>
      <c r="G190" s="3"/>
    </row>
    <row r="191" spans="1:7" ht="13">
      <c r="A191" s="7">
        <v>45075</v>
      </c>
      <c r="B191" s="4" t="s">
        <v>155</v>
      </c>
      <c r="C191" s="4" t="s">
        <v>22</v>
      </c>
      <c r="D191" s="16">
        <v>1388.47</v>
      </c>
      <c r="E191" s="47" t="s">
        <v>176</v>
      </c>
      <c r="F191" s="3" t="e">
        <f t="shared" si="4"/>
        <v>#VALUE!</v>
      </c>
      <c r="G191" s="3" t="s">
        <v>26</v>
      </c>
    </row>
    <row r="192" spans="1:7" ht="13">
      <c r="A192" s="7">
        <v>45075</v>
      </c>
      <c r="B192" s="4" t="s">
        <v>271</v>
      </c>
      <c r="C192" s="4" t="s">
        <v>7</v>
      </c>
      <c r="D192" s="16">
        <v>-612.55999999999995</v>
      </c>
      <c r="E192" s="47" t="s">
        <v>223</v>
      </c>
      <c r="F192" s="3" t="e">
        <f t="shared" si="4"/>
        <v>#VALUE!</v>
      </c>
      <c r="G192" s="3" t="s">
        <v>12</v>
      </c>
    </row>
    <row r="193" spans="1:7" ht="13">
      <c r="A193" s="7">
        <v>45075</v>
      </c>
      <c r="B193" s="4" t="s">
        <v>99</v>
      </c>
      <c r="C193" s="4" t="s">
        <v>7</v>
      </c>
      <c r="D193" s="16">
        <v>-122.51</v>
      </c>
      <c r="E193" s="47" t="s">
        <v>126</v>
      </c>
      <c r="F193" s="3" t="e">
        <f t="shared" si="4"/>
        <v>#VALUE!</v>
      </c>
      <c r="G193" s="3" t="s">
        <v>17</v>
      </c>
    </row>
    <row r="194" spans="1:7" ht="13">
      <c r="A194" s="7">
        <v>45075</v>
      </c>
      <c r="B194" s="4" t="s">
        <v>161</v>
      </c>
      <c r="C194" s="4" t="s">
        <v>7</v>
      </c>
      <c r="D194" s="16">
        <v>-24.5</v>
      </c>
      <c r="E194" s="47" t="s">
        <v>135</v>
      </c>
      <c r="F194" s="3" t="e">
        <f t="shared" si="4"/>
        <v>#VALUE!</v>
      </c>
      <c r="G194" s="3" t="s">
        <v>35</v>
      </c>
    </row>
    <row r="195" spans="1:7" ht="13">
      <c r="A195" s="7">
        <v>45075</v>
      </c>
      <c r="B195" s="4" t="s">
        <v>272</v>
      </c>
      <c r="C195" s="4" t="s">
        <v>7</v>
      </c>
      <c r="D195" s="16">
        <v>-196.02</v>
      </c>
      <c r="E195" s="47" t="s">
        <v>273</v>
      </c>
      <c r="F195" s="3" t="e">
        <f t="shared" si="4"/>
        <v>#VALUE!</v>
      </c>
      <c r="G195" s="3" t="s">
        <v>16</v>
      </c>
    </row>
    <row r="196" spans="1:7" ht="13">
      <c r="A196" s="7">
        <v>45076</v>
      </c>
      <c r="B196" s="4" t="s">
        <v>138</v>
      </c>
      <c r="C196" s="4" t="s">
        <v>7</v>
      </c>
      <c r="D196" s="16">
        <v>-10</v>
      </c>
      <c r="E196" s="47">
        <v>-6105.3332092330593</v>
      </c>
      <c r="F196" s="3">
        <f t="shared" si="4"/>
        <v>610.53332092330595</v>
      </c>
      <c r="G196" s="3"/>
    </row>
    <row r="197" spans="1:7" ht="13">
      <c r="A197" s="7">
        <v>45076</v>
      </c>
      <c r="B197" s="4" t="s">
        <v>167</v>
      </c>
      <c r="C197" s="4" t="s">
        <v>7</v>
      </c>
      <c r="D197" s="16">
        <v>-90.76</v>
      </c>
      <c r="E197" s="47">
        <v>-55412.004206999263</v>
      </c>
      <c r="F197" s="3">
        <f t="shared" si="4"/>
        <v>610.53332092330606</v>
      </c>
      <c r="G197" s="3"/>
    </row>
    <row r="198" spans="1:7" ht="13">
      <c r="A198" s="7">
        <v>45076</v>
      </c>
      <c r="B198" s="4" t="s">
        <v>274</v>
      </c>
      <c r="C198" s="4" t="s">
        <v>7</v>
      </c>
      <c r="D198" s="16">
        <v>-81.900000000000006</v>
      </c>
      <c r="E198" s="47" t="s">
        <v>127</v>
      </c>
      <c r="F198" s="3" t="e">
        <f t="shared" si="4"/>
        <v>#VALUE!</v>
      </c>
      <c r="G198" s="3" t="s">
        <v>55</v>
      </c>
    </row>
    <row r="199" spans="1:7" ht="13">
      <c r="A199" s="7">
        <v>45078</v>
      </c>
      <c r="B199" s="4" t="s">
        <v>275</v>
      </c>
      <c r="C199" s="4" t="s">
        <v>7</v>
      </c>
      <c r="D199" s="16">
        <v>-81.540000000000006</v>
      </c>
      <c r="E199" s="47" t="s">
        <v>127</v>
      </c>
      <c r="F199" s="3" t="e">
        <f t="shared" si="4"/>
        <v>#VALUE!</v>
      </c>
      <c r="G199" s="3" t="s">
        <v>29</v>
      </c>
    </row>
    <row r="200" spans="1:7" ht="13">
      <c r="A200" s="7">
        <v>45079</v>
      </c>
      <c r="B200" s="4" t="s">
        <v>276</v>
      </c>
      <c r="C200" s="4" t="s">
        <v>7</v>
      </c>
      <c r="D200" s="16">
        <v>-518.46</v>
      </c>
      <c r="E200" s="47" t="s">
        <v>277</v>
      </c>
      <c r="F200" s="3" t="e">
        <f t="shared" si="4"/>
        <v>#VALUE!</v>
      </c>
      <c r="G200" s="3" t="s">
        <v>12</v>
      </c>
    </row>
    <row r="201" spans="1:7" ht="13">
      <c r="A201" s="7">
        <v>45079</v>
      </c>
      <c r="B201" s="4" t="s">
        <v>58</v>
      </c>
      <c r="C201" s="4" t="s">
        <v>7</v>
      </c>
      <c r="D201" s="16">
        <v>-518.46</v>
      </c>
      <c r="E201" s="47" t="s">
        <v>278</v>
      </c>
      <c r="F201" s="3" t="e">
        <f t="shared" si="4"/>
        <v>#VALUE!</v>
      </c>
      <c r="G201" s="3" t="s">
        <v>57</v>
      </c>
    </row>
    <row r="202" spans="1:7" ht="13">
      <c r="A202" s="7">
        <v>45080</v>
      </c>
      <c r="B202" s="4" t="s">
        <v>175</v>
      </c>
      <c r="C202" s="4" t="s">
        <v>7</v>
      </c>
      <c r="D202" s="16">
        <v>-9.99</v>
      </c>
      <c r="E202" s="47">
        <v>-6088.4608659295736</v>
      </c>
      <c r="F202" s="3">
        <f t="shared" si="4"/>
        <v>609.4555421350924</v>
      </c>
      <c r="G202" s="3"/>
    </row>
    <row r="203" spans="1:7" ht="13">
      <c r="A203" s="7">
        <v>45080</v>
      </c>
      <c r="B203" s="4" t="s">
        <v>279</v>
      </c>
      <c r="C203" s="4" t="s">
        <v>7</v>
      </c>
      <c r="D203" s="16">
        <v>-518.46</v>
      </c>
      <c r="E203" s="47" t="s">
        <v>280</v>
      </c>
      <c r="F203" s="3" t="e">
        <f t="shared" si="4"/>
        <v>#VALUE!</v>
      </c>
      <c r="G203" s="3" t="s">
        <v>57</v>
      </c>
    </row>
    <row r="204" spans="1:7" ht="13">
      <c r="A204" s="7">
        <v>45081</v>
      </c>
      <c r="B204" s="4" t="s">
        <v>123</v>
      </c>
      <c r="C204" s="4" t="s">
        <v>7</v>
      </c>
      <c r="D204" s="16">
        <v>-198.46</v>
      </c>
      <c r="E204" s="47">
        <v>-120952.54689213044</v>
      </c>
      <c r="F204" s="3">
        <f t="shared" si="4"/>
        <v>609.4555421350924</v>
      </c>
      <c r="G204" s="3"/>
    </row>
    <row r="205" spans="1:7" ht="13">
      <c r="A205" s="7">
        <v>45081</v>
      </c>
      <c r="B205" s="4" t="s">
        <v>281</v>
      </c>
      <c r="C205" s="4" t="s">
        <v>7</v>
      </c>
      <c r="D205" s="16">
        <v>-518.46</v>
      </c>
      <c r="E205" s="47" t="s">
        <v>282</v>
      </c>
      <c r="F205" s="3" t="e">
        <f t="shared" si="4"/>
        <v>#VALUE!</v>
      </c>
      <c r="G205" s="3" t="s">
        <v>57</v>
      </c>
    </row>
    <row r="206" spans="1:7" ht="13">
      <c r="A206" s="7">
        <v>45082</v>
      </c>
      <c r="B206" s="4" t="s">
        <v>59</v>
      </c>
      <c r="C206" s="4" t="s">
        <v>7</v>
      </c>
      <c r="D206" s="16">
        <v>-518.46</v>
      </c>
      <c r="E206" s="47" t="s">
        <v>211</v>
      </c>
      <c r="F206" s="3" t="e">
        <f t="shared" si="4"/>
        <v>#VALUE!</v>
      </c>
      <c r="G206" s="3" t="s">
        <v>57</v>
      </c>
    </row>
    <row r="207" spans="1:7" ht="13">
      <c r="A207" s="7">
        <v>45083</v>
      </c>
      <c r="B207" s="4" t="s">
        <v>60</v>
      </c>
      <c r="C207" s="4" t="s">
        <v>7</v>
      </c>
      <c r="D207" s="16">
        <v>-518.46</v>
      </c>
      <c r="E207" s="47" t="s">
        <v>283</v>
      </c>
      <c r="F207" s="3" t="e">
        <f t="shared" si="4"/>
        <v>#VALUE!</v>
      </c>
      <c r="G207" s="3" t="s">
        <v>57</v>
      </c>
    </row>
    <row r="208" spans="1:7" ht="13">
      <c r="A208" s="7">
        <v>45083</v>
      </c>
      <c r="B208" s="4" t="s">
        <v>284</v>
      </c>
      <c r="C208" s="4" t="s">
        <v>7</v>
      </c>
      <c r="D208" s="16">
        <v>-46.6</v>
      </c>
      <c r="E208" s="47" t="s">
        <v>285</v>
      </c>
      <c r="F208" s="3" t="e">
        <f t="shared" si="4"/>
        <v>#VALUE!</v>
      </c>
      <c r="G208" s="3" t="s">
        <v>15</v>
      </c>
    </row>
    <row r="209" spans="1:7" ht="13">
      <c r="A209" s="7">
        <v>45084</v>
      </c>
      <c r="B209" s="4" t="s">
        <v>61</v>
      </c>
      <c r="C209" s="4" t="s">
        <v>7</v>
      </c>
      <c r="D209" s="16">
        <v>-518.46</v>
      </c>
      <c r="E209" s="47" t="s">
        <v>164</v>
      </c>
      <c r="F209" s="3" t="e">
        <f t="shared" si="4"/>
        <v>#VALUE!</v>
      </c>
      <c r="G209" s="3" t="s">
        <v>57</v>
      </c>
    </row>
    <row r="210" spans="1:7" ht="13">
      <c r="A210" s="7">
        <v>45085</v>
      </c>
      <c r="B210" s="4" t="s">
        <v>62</v>
      </c>
      <c r="C210" s="4" t="s">
        <v>7</v>
      </c>
      <c r="D210" s="16">
        <v>-518.46</v>
      </c>
      <c r="E210" s="47" t="s">
        <v>286</v>
      </c>
      <c r="F210" s="3" t="e">
        <f t="shared" si="4"/>
        <v>#VALUE!</v>
      </c>
      <c r="G210" s="3" t="s">
        <v>57</v>
      </c>
    </row>
    <row r="211" spans="1:7" ht="13">
      <c r="A211" s="7">
        <v>45085</v>
      </c>
      <c r="B211" s="4" t="s">
        <v>287</v>
      </c>
      <c r="C211" s="4" t="s">
        <v>7</v>
      </c>
      <c r="D211" s="16">
        <v>-32.74</v>
      </c>
      <c r="E211" s="47" t="s">
        <v>179</v>
      </c>
      <c r="F211" s="3" t="e">
        <f t="shared" si="4"/>
        <v>#VALUE!</v>
      </c>
      <c r="G211" s="3" t="s">
        <v>29</v>
      </c>
    </row>
    <row r="212" spans="1:7" ht="13">
      <c r="A212" s="7">
        <v>45086</v>
      </c>
      <c r="B212" s="4" t="s">
        <v>146</v>
      </c>
      <c r="C212" s="4" t="s">
        <v>7</v>
      </c>
      <c r="D212" s="16">
        <v>-53.66</v>
      </c>
      <c r="E212" s="47">
        <v>-32651.811335807048</v>
      </c>
      <c r="F212" s="3">
        <f t="shared" si="4"/>
        <v>608.49443413729125</v>
      </c>
      <c r="G212" s="3"/>
    </row>
    <row r="213" spans="1:7" ht="13">
      <c r="A213" s="7">
        <v>45086</v>
      </c>
      <c r="B213" s="4" t="s">
        <v>141</v>
      </c>
      <c r="C213" s="4" t="s">
        <v>7</v>
      </c>
      <c r="D213" s="16">
        <v>-6</v>
      </c>
      <c r="E213" s="47">
        <v>-3650.9666048237477</v>
      </c>
      <c r="F213" s="3">
        <f t="shared" si="4"/>
        <v>608.49443413729125</v>
      </c>
      <c r="G213" s="3"/>
    </row>
    <row r="214" spans="1:7" ht="13">
      <c r="A214" s="7">
        <v>45086</v>
      </c>
      <c r="B214" s="4" t="s">
        <v>140</v>
      </c>
      <c r="C214" s="4" t="s">
        <v>7</v>
      </c>
      <c r="D214" s="16">
        <v>-156.66999999999999</v>
      </c>
      <c r="E214" s="47">
        <v>-95332.822996289426</v>
      </c>
      <c r="F214" s="3">
        <f t="shared" si="4"/>
        <v>608.49443413729136</v>
      </c>
      <c r="G214" s="3"/>
    </row>
    <row r="215" spans="1:7" ht="13">
      <c r="A215" s="7">
        <v>45086</v>
      </c>
      <c r="B215" s="4" t="s">
        <v>63</v>
      </c>
      <c r="C215" s="4" t="s">
        <v>7</v>
      </c>
      <c r="D215" s="16">
        <v>-518.46</v>
      </c>
      <c r="E215" s="47" t="s">
        <v>280</v>
      </c>
      <c r="F215" s="3" t="e">
        <f t="shared" si="4"/>
        <v>#VALUE!</v>
      </c>
      <c r="G215" s="3" t="s">
        <v>57</v>
      </c>
    </row>
    <row r="216" spans="1:7" ht="13">
      <c r="A216" s="7">
        <v>45087</v>
      </c>
      <c r="B216" s="4" t="s">
        <v>205</v>
      </c>
      <c r="C216" s="4" t="s">
        <v>7</v>
      </c>
      <c r="D216" s="16">
        <v>-29.7</v>
      </c>
      <c r="E216" s="47">
        <v>-18072.284693877551</v>
      </c>
      <c r="F216" s="3">
        <f t="shared" si="4"/>
        <v>608.49443413729125</v>
      </c>
      <c r="G216" s="3"/>
    </row>
    <row r="217" spans="1:7" ht="13">
      <c r="A217" s="7">
        <v>45089</v>
      </c>
      <c r="B217" s="4" t="s">
        <v>138</v>
      </c>
      <c r="C217" s="4" t="s">
        <v>7</v>
      </c>
      <c r="D217" s="16">
        <v>-15</v>
      </c>
      <c r="E217" s="47">
        <v>-9140.1346957733385</v>
      </c>
      <c r="F217" s="3">
        <f t="shared" si="4"/>
        <v>609.34231305155595</v>
      </c>
      <c r="G217" s="3"/>
    </row>
    <row r="218" spans="1:7" ht="13">
      <c r="A218" s="7">
        <v>45089</v>
      </c>
      <c r="B218" s="4" t="s">
        <v>184</v>
      </c>
      <c r="C218" s="4" t="s">
        <v>7</v>
      </c>
      <c r="D218" s="16">
        <v>-20</v>
      </c>
      <c r="E218" s="47">
        <v>-12186.846261031118</v>
      </c>
      <c r="F218" s="3">
        <f t="shared" si="4"/>
        <v>609.34231305155595</v>
      </c>
      <c r="G218" s="3"/>
    </row>
    <row r="219" spans="1:7" ht="15">
      <c r="A219" s="7">
        <v>45089</v>
      </c>
      <c r="B219" s="52" t="s">
        <v>288</v>
      </c>
      <c r="C219" s="4" t="s">
        <v>7</v>
      </c>
      <c r="D219" s="16">
        <v>-929.52</v>
      </c>
      <c r="E219" s="47" t="e">
        <f ca="1">CurrencyConverter(D219, "USD", "EUR", A219)*655.957</f>
        <v>#NAME?</v>
      </c>
      <c r="F219" s="3" t="e">
        <f t="shared" ca="1" si="4"/>
        <v>#NAME?</v>
      </c>
      <c r="G219" s="3"/>
    </row>
    <row r="220" spans="1:7" ht="13">
      <c r="A220" s="7">
        <v>45089</v>
      </c>
      <c r="B220" s="4" t="s">
        <v>289</v>
      </c>
      <c r="C220" s="4" t="s">
        <v>22</v>
      </c>
      <c r="D220" s="16">
        <v>2461.67</v>
      </c>
      <c r="E220" s="47" t="s">
        <v>290</v>
      </c>
      <c r="F220" s="3" t="e">
        <f t="shared" si="4"/>
        <v>#VALUE!</v>
      </c>
      <c r="G220" s="3" t="s">
        <v>52</v>
      </c>
    </row>
    <row r="221" spans="1:7" ht="13">
      <c r="A221" s="7">
        <v>45089</v>
      </c>
      <c r="B221" s="4" t="s">
        <v>291</v>
      </c>
      <c r="C221" s="4" t="s">
        <v>7</v>
      </c>
      <c r="D221" s="16">
        <v>-475.59</v>
      </c>
      <c r="E221" s="47" t="s">
        <v>292</v>
      </c>
      <c r="F221" s="3" t="e">
        <f t="shared" si="4"/>
        <v>#VALUE!</v>
      </c>
      <c r="G221" s="3" t="s">
        <v>14</v>
      </c>
    </row>
    <row r="222" spans="1:7" ht="13">
      <c r="A222" s="7">
        <v>45089</v>
      </c>
      <c r="B222" s="4" t="s">
        <v>293</v>
      </c>
      <c r="C222" s="4" t="s">
        <v>7</v>
      </c>
      <c r="D222" s="16">
        <v>-32.82</v>
      </c>
      <c r="E222" s="47" t="s">
        <v>179</v>
      </c>
      <c r="F222" s="3" t="e">
        <f t="shared" si="4"/>
        <v>#VALUE!</v>
      </c>
      <c r="G222" s="3" t="s">
        <v>11</v>
      </c>
    </row>
    <row r="223" spans="1:7" ht="13">
      <c r="A223" s="7">
        <v>45089</v>
      </c>
      <c r="B223" s="4" t="s">
        <v>294</v>
      </c>
      <c r="C223" s="4" t="s">
        <v>7</v>
      </c>
      <c r="D223" s="16">
        <v>-61.54</v>
      </c>
      <c r="E223" s="47" t="s">
        <v>295</v>
      </c>
      <c r="F223" s="3" t="e">
        <f t="shared" si="4"/>
        <v>#VALUE!</v>
      </c>
      <c r="G223" s="3" t="s">
        <v>12</v>
      </c>
    </row>
    <row r="224" spans="1:7" ht="13">
      <c r="A224" s="7">
        <v>45089</v>
      </c>
      <c r="B224" s="4" t="s">
        <v>107</v>
      </c>
      <c r="C224" s="4" t="s">
        <v>7</v>
      </c>
      <c r="D224" s="16">
        <v>-41.03</v>
      </c>
      <c r="E224" s="47" t="s">
        <v>162</v>
      </c>
      <c r="F224" s="3" t="e">
        <f t="shared" si="4"/>
        <v>#VALUE!</v>
      </c>
      <c r="G224" s="3" t="s">
        <v>14</v>
      </c>
    </row>
    <row r="225" spans="1:7" ht="13">
      <c r="A225" s="7">
        <v>45089</v>
      </c>
      <c r="B225" s="4" t="s">
        <v>296</v>
      </c>
      <c r="C225" s="4" t="s">
        <v>7</v>
      </c>
      <c r="D225" s="16">
        <v>-4234.07</v>
      </c>
      <c r="E225" s="47" t="s">
        <v>297</v>
      </c>
      <c r="F225" s="3" t="e">
        <f t="shared" si="4"/>
        <v>#VALUE!</v>
      </c>
      <c r="G225" s="3" t="s">
        <v>13</v>
      </c>
    </row>
    <row r="226" spans="1:7" ht="13">
      <c r="A226" s="7">
        <v>45089</v>
      </c>
      <c r="B226" s="4" t="s">
        <v>298</v>
      </c>
      <c r="C226" s="4" t="s">
        <v>7</v>
      </c>
      <c r="D226" s="16">
        <v>-24.62</v>
      </c>
      <c r="E226" s="47" t="s">
        <v>135</v>
      </c>
      <c r="F226" s="3" t="e">
        <f t="shared" si="4"/>
        <v>#VALUE!</v>
      </c>
      <c r="G226" s="3" t="s">
        <v>16</v>
      </c>
    </row>
    <row r="227" spans="1:7" ht="13">
      <c r="A227" s="7">
        <v>45089</v>
      </c>
      <c r="B227" s="4" t="s">
        <v>299</v>
      </c>
      <c r="C227" s="4" t="s">
        <v>7</v>
      </c>
      <c r="D227" s="16">
        <v>-32.82</v>
      </c>
      <c r="E227" s="47" t="s">
        <v>179</v>
      </c>
      <c r="F227" s="3" t="e">
        <f t="shared" si="4"/>
        <v>#VALUE!</v>
      </c>
      <c r="G227" s="3" t="s">
        <v>24</v>
      </c>
    </row>
    <row r="228" spans="1:7" ht="13">
      <c r="A228" s="7">
        <v>45089</v>
      </c>
      <c r="B228" s="4" t="s">
        <v>300</v>
      </c>
      <c r="C228" s="4" t="s">
        <v>7</v>
      </c>
      <c r="D228" s="16">
        <v>-82.06</v>
      </c>
      <c r="E228" s="47" t="s">
        <v>127</v>
      </c>
      <c r="F228" s="3" t="e">
        <f t="shared" si="4"/>
        <v>#VALUE!</v>
      </c>
      <c r="G228" s="3" t="s">
        <v>24</v>
      </c>
    </row>
    <row r="229" spans="1:7" ht="13">
      <c r="A229" s="7">
        <v>45090</v>
      </c>
      <c r="B229" s="4" t="s">
        <v>144</v>
      </c>
      <c r="C229" s="4" t="s">
        <v>7</v>
      </c>
      <c r="D229" s="16">
        <v>-61.78</v>
      </c>
      <c r="E229" s="47">
        <v>-37547.5062169925</v>
      </c>
      <c r="F229" s="3">
        <f t="shared" si="4"/>
        <v>607.76151209117029</v>
      </c>
      <c r="G229" s="3"/>
    </row>
    <row r="230" spans="1:7" ht="13">
      <c r="A230" s="7">
        <v>45090</v>
      </c>
      <c r="B230" s="4" t="s">
        <v>301</v>
      </c>
      <c r="C230" s="4" t="s">
        <v>7</v>
      </c>
      <c r="D230" s="16">
        <v>-230.35351402607179</v>
      </c>
      <c r="E230" s="47" t="s">
        <v>189</v>
      </c>
      <c r="F230" s="3" t="e">
        <f t="shared" si="4"/>
        <v>#VALUE!</v>
      </c>
      <c r="G230" s="3" t="s">
        <v>16</v>
      </c>
    </row>
    <row r="231" spans="1:7" ht="13">
      <c r="A231" s="7">
        <v>45092</v>
      </c>
      <c r="B231" s="4" t="s">
        <v>66</v>
      </c>
      <c r="C231" s="4" t="s">
        <v>7</v>
      </c>
      <c r="D231" s="16">
        <v>-1488.69</v>
      </c>
      <c r="E231" s="47" t="s">
        <v>181</v>
      </c>
      <c r="F231" s="3" t="e">
        <f t="shared" si="4"/>
        <v>#VALUE!</v>
      </c>
      <c r="G231" s="3" t="s">
        <v>24</v>
      </c>
    </row>
    <row r="232" spans="1:7" ht="13">
      <c r="A232" s="7">
        <v>45092</v>
      </c>
      <c r="B232" s="4" t="s">
        <v>67</v>
      </c>
      <c r="C232" s="4" t="s">
        <v>7</v>
      </c>
      <c r="D232" s="16">
        <v>-973.11</v>
      </c>
      <c r="E232" s="47" t="s">
        <v>302</v>
      </c>
      <c r="F232" s="3" t="e">
        <f t="shared" si="4"/>
        <v>#VALUE!</v>
      </c>
      <c r="G232" s="3" t="s">
        <v>24</v>
      </c>
    </row>
    <row r="233" spans="1:7" ht="15">
      <c r="A233" s="7">
        <v>45093</v>
      </c>
      <c r="B233" s="52" t="s">
        <v>303</v>
      </c>
      <c r="C233" s="4" t="s">
        <v>7</v>
      </c>
      <c r="D233" s="16">
        <v>-18.05</v>
      </c>
      <c r="E233" s="47" t="e">
        <f ca="1">CurrencyConverter(D233, "USD", "EUR", A233)*655.957</f>
        <v>#NAME?</v>
      </c>
      <c r="F233" s="3" t="e">
        <f t="shared" ca="1" si="4"/>
        <v>#NAME?</v>
      </c>
      <c r="G233" s="3"/>
    </row>
    <row r="234" spans="1:7" ht="13">
      <c r="A234" s="7">
        <v>45093</v>
      </c>
      <c r="B234" s="4" t="s">
        <v>304</v>
      </c>
      <c r="C234" s="4" t="s">
        <v>7</v>
      </c>
      <c r="D234" s="16">
        <v>-66.87</v>
      </c>
      <c r="E234" s="47" t="s">
        <v>152</v>
      </c>
      <c r="F234" s="3" t="e">
        <f t="shared" si="4"/>
        <v>#VALUE!</v>
      </c>
      <c r="G234" s="3" t="s">
        <v>15</v>
      </c>
    </row>
    <row r="235" spans="1:7" ht="13">
      <c r="A235" s="7">
        <v>45095</v>
      </c>
      <c r="B235" s="4" t="s">
        <v>147</v>
      </c>
      <c r="C235" s="4" t="s">
        <v>22</v>
      </c>
      <c r="D235" s="16">
        <v>1337.4</v>
      </c>
      <c r="E235" s="47" t="s">
        <v>156</v>
      </c>
      <c r="F235" s="3" t="e">
        <f t="shared" si="4"/>
        <v>#VALUE!</v>
      </c>
      <c r="G235" s="3" t="s">
        <v>21</v>
      </c>
    </row>
    <row r="236" spans="1:7" ht="13">
      <c r="A236" s="7">
        <v>45095</v>
      </c>
      <c r="B236" s="4" t="s">
        <v>32</v>
      </c>
      <c r="C236" s="4" t="s">
        <v>7</v>
      </c>
      <c r="D236" s="16">
        <v>-83.59</v>
      </c>
      <c r="E236" s="47" t="s">
        <v>127</v>
      </c>
      <c r="F236" s="3" t="e">
        <f t="shared" si="4"/>
        <v>#VALUE!</v>
      </c>
      <c r="G236" s="3" t="s">
        <v>23</v>
      </c>
    </row>
    <row r="237" spans="1:7" ht="13">
      <c r="A237" s="7">
        <v>45095</v>
      </c>
      <c r="B237" s="4" t="s">
        <v>305</v>
      </c>
      <c r="C237" s="4" t="s">
        <v>7</v>
      </c>
      <c r="D237" s="16">
        <v>-883.52</v>
      </c>
      <c r="E237" s="47" t="s">
        <v>173</v>
      </c>
      <c r="F237" s="3" t="e">
        <f t="shared" si="4"/>
        <v>#VALUE!</v>
      </c>
      <c r="G237" s="3" t="s">
        <v>12</v>
      </c>
    </row>
    <row r="238" spans="1:7" ht="13">
      <c r="A238" s="7">
        <v>45095</v>
      </c>
      <c r="B238" s="4" t="s">
        <v>99</v>
      </c>
      <c r="C238" s="4" t="s">
        <v>7</v>
      </c>
      <c r="D238" s="16">
        <v>-125.38</v>
      </c>
      <c r="E238" s="47" t="s">
        <v>126</v>
      </c>
      <c r="F238" s="3" t="e">
        <f t="shared" si="4"/>
        <v>#VALUE!</v>
      </c>
      <c r="G238" s="3" t="s">
        <v>17</v>
      </c>
    </row>
    <row r="239" spans="1:7" ht="13">
      <c r="A239" s="7">
        <v>45095</v>
      </c>
      <c r="B239" s="4" t="s">
        <v>306</v>
      </c>
      <c r="C239" s="4" t="s">
        <v>7</v>
      </c>
      <c r="D239" s="16">
        <v>-83.59</v>
      </c>
      <c r="E239" s="47" t="s">
        <v>127</v>
      </c>
      <c r="F239" s="3" t="e">
        <f t="shared" si="4"/>
        <v>#VALUE!</v>
      </c>
      <c r="G239" s="3" t="s">
        <v>12</v>
      </c>
    </row>
    <row r="240" spans="1:7" ht="13">
      <c r="A240" s="7">
        <v>45097</v>
      </c>
      <c r="B240" s="4" t="s">
        <v>264</v>
      </c>
      <c r="C240" s="4" t="s">
        <v>7</v>
      </c>
      <c r="D240" s="16">
        <v>-1354.76</v>
      </c>
      <c r="E240" s="47">
        <v>-812827.49960669538</v>
      </c>
      <c r="F240" s="3">
        <f t="shared" si="4"/>
        <v>599.97896277325538</v>
      </c>
      <c r="G240" s="3"/>
    </row>
    <row r="241" spans="1:7" ht="13">
      <c r="A241" s="7">
        <v>45099</v>
      </c>
      <c r="B241" s="4" t="s">
        <v>307</v>
      </c>
      <c r="C241" s="4" t="s">
        <v>7</v>
      </c>
      <c r="D241" s="16">
        <v>-107.26</v>
      </c>
      <c r="E241" s="47">
        <v>-64049.110441511148</v>
      </c>
      <c r="F241" s="3">
        <f t="shared" si="4"/>
        <v>597.13882567137</v>
      </c>
      <c r="G241" s="3"/>
    </row>
    <row r="242" spans="1:7" ht="13">
      <c r="A242" s="7">
        <v>45100</v>
      </c>
      <c r="B242" s="4" t="s">
        <v>139</v>
      </c>
      <c r="C242" s="4" t="s">
        <v>7</v>
      </c>
      <c r="D242" s="16">
        <v>-325.16000000000003</v>
      </c>
      <c r="E242" s="47">
        <v>-195967.45509004043</v>
      </c>
      <c r="F242" s="3">
        <f t="shared" si="4"/>
        <v>602.68008085262773</v>
      </c>
      <c r="G242" s="3"/>
    </row>
    <row r="243" spans="1:7" ht="13">
      <c r="A243" s="7">
        <v>45101</v>
      </c>
      <c r="B243" s="4" t="s">
        <v>166</v>
      </c>
      <c r="C243" s="4" t="s">
        <v>7</v>
      </c>
      <c r="D243" s="16">
        <v>-147.78</v>
      </c>
      <c r="E243" s="47">
        <v>-89064.062348401319</v>
      </c>
      <c r="F243" s="3">
        <f t="shared" si="4"/>
        <v>602.68008085262773</v>
      </c>
      <c r="G243" s="3"/>
    </row>
    <row r="244" spans="1:7" ht="16.5" customHeight="1">
      <c r="A244" s="7">
        <v>45102</v>
      </c>
      <c r="B244" s="4" t="s">
        <v>155</v>
      </c>
      <c r="C244" s="4" t="s">
        <v>22</v>
      </c>
      <c r="D244" s="16">
        <v>1078.52</v>
      </c>
      <c r="E244" s="47" t="s">
        <v>186</v>
      </c>
      <c r="F244" s="3" t="e">
        <f t="shared" si="4"/>
        <v>#VALUE!</v>
      </c>
      <c r="G244" s="3" t="s">
        <v>26</v>
      </c>
    </row>
    <row r="245" spans="1:7" ht="13">
      <c r="A245" s="7">
        <v>45102</v>
      </c>
      <c r="B245" s="4" t="s">
        <v>308</v>
      </c>
      <c r="C245" s="4" t="s">
        <v>7</v>
      </c>
      <c r="D245" s="16">
        <v>-597.33000000000004</v>
      </c>
      <c r="E245" s="47" t="s">
        <v>309</v>
      </c>
      <c r="F245" s="3" t="e">
        <f t="shared" si="4"/>
        <v>#VALUE!</v>
      </c>
      <c r="G245" s="3" t="s">
        <v>12</v>
      </c>
    </row>
    <row r="246" spans="1:7" ht="13">
      <c r="A246" s="7">
        <v>45102</v>
      </c>
      <c r="B246" s="4" t="s">
        <v>99</v>
      </c>
      <c r="C246" s="4" t="s">
        <v>7</v>
      </c>
      <c r="D246" s="16">
        <v>-124.44</v>
      </c>
      <c r="E246" s="47" t="s">
        <v>126</v>
      </c>
      <c r="F246" s="3" t="e">
        <f t="shared" si="4"/>
        <v>#VALUE!</v>
      </c>
      <c r="G246" s="3" t="s">
        <v>17</v>
      </c>
    </row>
    <row r="247" spans="1:7" ht="13">
      <c r="A247" s="7">
        <v>45102</v>
      </c>
      <c r="B247" s="4" t="s">
        <v>161</v>
      </c>
      <c r="C247" s="4" t="s">
        <v>7</v>
      </c>
      <c r="D247" s="16">
        <v>-24.89</v>
      </c>
      <c r="E247" s="47" t="s">
        <v>135</v>
      </c>
      <c r="F247" s="3" t="e">
        <f t="shared" si="4"/>
        <v>#VALUE!</v>
      </c>
      <c r="G247" s="3" t="s">
        <v>35</v>
      </c>
    </row>
    <row r="248" spans="1:7" ht="13">
      <c r="A248" s="7">
        <v>45102</v>
      </c>
      <c r="B248" s="4" t="s">
        <v>11</v>
      </c>
      <c r="C248" s="4" t="s">
        <v>7</v>
      </c>
      <c r="D248" s="16">
        <v>-331.85</v>
      </c>
      <c r="E248" s="47" t="s">
        <v>280</v>
      </c>
      <c r="F248" s="3" t="e">
        <f t="shared" si="4"/>
        <v>#VALUE!</v>
      </c>
      <c r="G248" s="3" t="s">
        <v>11</v>
      </c>
    </row>
    <row r="249" spans="1:7" ht="13">
      <c r="A249" s="7">
        <v>45102</v>
      </c>
      <c r="B249" s="4" t="s">
        <v>310</v>
      </c>
      <c r="C249" s="4" t="s">
        <v>22</v>
      </c>
      <c r="D249" s="16">
        <v>5.81</v>
      </c>
      <c r="E249" s="47" t="s">
        <v>311</v>
      </c>
      <c r="F249" s="3" t="e">
        <f t="shared" si="4"/>
        <v>#VALUE!</v>
      </c>
      <c r="G249" s="3" t="s">
        <v>52</v>
      </c>
    </row>
    <row r="250" spans="1:7" ht="13">
      <c r="A250" s="7">
        <v>45102</v>
      </c>
      <c r="B250" s="4" t="s">
        <v>312</v>
      </c>
      <c r="C250" s="4" t="s">
        <v>7</v>
      </c>
      <c r="D250" s="16">
        <v>-82.96</v>
      </c>
      <c r="E250" s="47" t="s">
        <v>127</v>
      </c>
      <c r="F250" s="3" t="e">
        <f t="shared" si="4"/>
        <v>#VALUE!</v>
      </c>
      <c r="G250" s="3" t="s">
        <v>31</v>
      </c>
    </row>
    <row r="251" spans="1:7" ht="13">
      <c r="A251" s="7">
        <v>45102</v>
      </c>
      <c r="B251" s="4" t="s">
        <v>313</v>
      </c>
      <c r="C251" s="4" t="s">
        <v>7</v>
      </c>
      <c r="D251" s="16">
        <v>-82.96</v>
      </c>
      <c r="E251" s="47" t="s">
        <v>127</v>
      </c>
      <c r="F251" s="3" t="e">
        <f t="shared" si="4"/>
        <v>#VALUE!</v>
      </c>
      <c r="G251" s="3" t="s">
        <v>31</v>
      </c>
    </row>
    <row r="252" spans="1:7" ht="13">
      <c r="A252" s="7">
        <v>45103</v>
      </c>
      <c r="B252" s="4" t="s">
        <v>314</v>
      </c>
      <c r="C252" s="4" t="s">
        <v>7</v>
      </c>
      <c r="D252" s="16">
        <v>-37225.75</v>
      </c>
      <c r="E252" s="47" t="s">
        <v>315</v>
      </c>
      <c r="F252" s="3" t="e">
        <f t="shared" si="4"/>
        <v>#VALUE!</v>
      </c>
      <c r="G252" s="3" t="s">
        <v>8</v>
      </c>
    </row>
    <row r="253" spans="1:7" ht="13">
      <c r="A253" s="7">
        <v>45103</v>
      </c>
      <c r="B253" s="4" t="s">
        <v>316</v>
      </c>
      <c r="C253" s="4" t="s">
        <v>7</v>
      </c>
      <c r="D253" s="16">
        <v>-16.64</v>
      </c>
      <c r="E253" s="47" t="s">
        <v>317</v>
      </c>
      <c r="F253" s="3" t="e">
        <f t="shared" si="4"/>
        <v>#VALUE!</v>
      </c>
      <c r="G253" s="3" t="s">
        <v>12</v>
      </c>
    </row>
    <row r="254" spans="1:7" ht="13">
      <c r="A254" s="7">
        <v>45103</v>
      </c>
      <c r="B254" s="4" t="s">
        <v>318</v>
      </c>
      <c r="C254" s="4" t="s">
        <v>7</v>
      </c>
      <c r="D254" s="16">
        <v>-47.94</v>
      </c>
      <c r="E254" s="47" t="s">
        <v>319</v>
      </c>
      <c r="F254" s="3" t="e">
        <f t="shared" si="4"/>
        <v>#VALUE!</v>
      </c>
      <c r="G254" s="3" t="s">
        <v>12</v>
      </c>
    </row>
    <row r="255" spans="1:7" ht="13">
      <c r="A255" s="7">
        <v>45103</v>
      </c>
      <c r="B255" s="4" t="s">
        <v>71</v>
      </c>
      <c r="C255" s="4" t="s">
        <v>7</v>
      </c>
      <c r="D255" s="16">
        <v>-8.32</v>
      </c>
      <c r="E255" s="47" t="s">
        <v>320</v>
      </c>
      <c r="F255" s="3" t="e">
        <f t="shared" si="4"/>
        <v>#VALUE!</v>
      </c>
      <c r="G255" s="3" t="s">
        <v>70</v>
      </c>
    </row>
    <row r="256" spans="1:7" ht="13">
      <c r="A256" s="7">
        <v>45103</v>
      </c>
      <c r="B256" s="4" t="s">
        <v>321</v>
      </c>
      <c r="C256" s="4" t="s">
        <v>7</v>
      </c>
      <c r="D256" s="16">
        <v>-16.64</v>
      </c>
      <c r="E256" s="47" t="s">
        <v>317</v>
      </c>
      <c r="F256" s="3" t="e">
        <f t="shared" si="4"/>
        <v>#VALUE!</v>
      </c>
      <c r="G256" s="3" t="s">
        <v>25</v>
      </c>
    </row>
    <row r="257" spans="1:7" ht="15">
      <c r="A257" s="7">
        <v>45104</v>
      </c>
      <c r="B257" s="50" t="s">
        <v>322</v>
      </c>
      <c r="C257" s="4" t="s">
        <v>7</v>
      </c>
      <c r="D257" s="16">
        <v>-23.64</v>
      </c>
      <c r="E257" s="47" t="e">
        <f ca="1">CurrencyConverter(D257, "USD", "EUR", A257)*655.957</f>
        <v>#NAME?</v>
      </c>
      <c r="F257" s="3" t="e">
        <f t="shared" ca="1" si="4"/>
        <v>#NAME?</v>
      </c>
      <c r="G257" s="3"/>
    </row>
    <row r="258" spans="1:7" ht="13">
      <c r="A258" s="7">
        <v>45105</v>
      </c>
      <c r="B258" s="4" t="s">
        <v>146</v>
      </c>
      <c r="C258" s="4" t="s">
        <v>7</v>
      </c>
      <c r="D258" s="16">
        <v>-115.17</v>
      </c>
      <c r="E258" s="47">
        <v>-69067.990208447605</v>
      </c>
      <c r="F258" s="3">
        <f t="shared" si="4"/>
        <v>599.70469921375013</v>
      </c>
      <c r="G258" s="3"/>
    </row>
    <row r="259" spans="1:7" ht="13">
      <c r="A259" s="7">
        <v>45105</v>
      </c>
      <c r="B259" s="4" t="s">
        <v>323</v>
      </c>
      <c r="C259" s="4" t="s">
        <v>7</v>
      </c>
      <c r="D259" s="16">
        <v>-179.53</v>
      </c>
      <c r="E259" s="47">
        <v>-107664.98464984457</v>
      </c>
      <c r="F259" s="3">
        <f t="shared" si="4"/>
        <v>599.70469921375013</v>
      </c>
      <c r="G259" s="3"/>
    </row>
    <row r="260" spans="1:7" ht="13">
      <c r="A260" s="7">
        <v>45107</v>
      </c>
      <c r="B260" s="4" t="s">
        <v>324</v>
      </c>
      <c r="C260" s="4" t="s">
        <v>7</v>
      </c>
      <c r="D260" s="16">
        <v>-124.61</v>
      </c>
      <c r="E260" s="47">
        <v>-75224.371222160858</v>
      </c>
      <c r="F260" s="3">
        <f t="shared" si="4"/>
        <v>603.67844653046188</v>
      </c>
      <c r="G260" s="3"/>
    </row>
    <row r="261" spans="1:7" ht="13">
      <c r="A261" s="7">
        <v>45107</v>
      </c>
      <c r="B261" s="4" t="s">
        <v>325</v>
      </c>
      <c r="C261" s="4" t="s">
        <v>7</v>
      </c>
      <c r="D261" s="16">
        <v>-200</v>
      </c>
      <c r="E261" s="47">
        <v>-120735.68930609239</v>
      </c>
      <c r="F261" s="3">
        <f t="shared" si="4"/>
        <v>603.678446530462</v>
      </c>
      <c r="G261" s="3"/>
    </row>
    <row r="262" spans="1:7" ht="13">
      <c r="A262" s="7">
        <v>45110</v>
      </c>
      <c r="B262" s="4" t="s">
        <v>175</v>
      </c>
      <c r="C262" s="4" t="s">
        <v>7</v>
      </c>
      <c r="D262" s="16">
        <v>-9.99</v>
      </c>
      <c r="E262" s="47">
        <v>-6012.487778695292</v>
      </c>
      <c r="F262" s="3">
        <f t="shared" si="4"/>
        <v>601.85062849802716</v>
      </c>
      <c r="G262" s="3"/>
    </row>
    <row r="263" spans="1:7" ht="13">
      <c r="A263" s="7">
        <v>45110</v>
      </c>
      <c r="B263" s="4" t="s">
        <v>123</v>
      </c>
      <c r="C263" s="4" t="s">
        <v>7</v>
      </c>
      <c r="D263" s="16">
        <v>-194.02</v>
      </c>
      <c r="E263" s="47">
        <v>-116771.05894118726</v>
      </c>
      <c r="F263" s="3">
        <f t="shared" si="4"/>
        <v>601.85062849802728</v>
      </c>
      <c r="G263" s="3"/>
    </row>
    <row r="264" spans="1:7" ht="13">
      <c r="A264" s="7">
        <v>45110</v>
      </c>
      <c r="B264" s="4" t="s">
        <v>326</v>
      </c>
      <c r="C264" s="4" t="s">
        <v>7</v>
      </c>
      <c r="D264" s="16">
        <v>-481.51</v>
      </c>
      <c r="E264" s="47" t="s">
        <v>292</v>
      </c>
      <c r="F264" s="3" t="e">
        <f t="shared" si="4"/>
        <v>#VALUE!</v>
      </c>
      <c r="G264" s="3" t="s">
        <v>14</v>
      </c>
    </row>
    <row r="265" spans="1:7" ht="13">
      <c r="A265" s="7">
        <v>45110</v>
      </c>
      <c r="B265" s="4" t="s">
        <v>11</v>
      </c>
      <c r="C265" s="4" t="s">
        <v>7</v>
      </c>
      <c r="D265" s="16">
        <v>-332.31</v>
      </c>
      <c r="E265" s="47" t="s">
        <v>280</v>
      </c>
      <c r="F265" s="3" t="e">
        <f t="shared" si="4"/>
        <v>#VALUE!</v>
      </c>
      <c r="G265" s="3" t="s">
        <v>11</v>
      </c>
    </row>
    <row r="266" spans="1:7" ht="13">
      <c r="A266" s="7">
        <v>45110</v>
      </c>
      <c r="B266" s="4" t="s">
        <v>327</v>
      </c>
      <c r="C266" s="4" t="s">
        <v>7</v>
      </c>
      <c r="D266" s="16">
        <v>-166.15</v>
      </c>
      <c r="E266" s="47" t="s">
        <v>181</v>
      </c>
      <c r="F266" s="3" t="e">
        <f t="shared" si="4"/>
        <v>#VALUE!</v>
      </c>
      <c r="G266" s="3" t="s">
        <v>31</v>
      </c>
    </row>
    <row r="267" spans="1:7" ht="13">
      <c r="A267" s="7">
        <v>45110</v>
      </c>
      <c r="B267" s="4" t="s">
        <v>328</v>
      </c>
      <c r="C267" s="4" t="s">
        <v>7</v>
      </c>
      <c r="D267" s="16">
        <v>-166.15</v>
      </c>
      <c r="E267" s="47" t="s">
        <v>181</v>
      </c>
      <c r="F267" s="3" t="e">
        <f t="shared" si="4"/>
        <v>#VALUE!</v>
      </c>
      <c r="G267" s="3" t="s">
        <v>31</v>
      </c>
    </row>
    <row r="268" spans="1:7" ht="13">
      <c r="A268" s="7">
        <v>45110</v>
      </c>
      <c r="B268" s="4" t="s">
        <v>329</v>
      </c>
      <c r="C268" s="4" t="s">
        <v>7</v>
      </c>
      <c r="D268" s="16">
        <v>-540</v>
      </c>
      <c r="E268" s="47" t="s">
        <v>330</v>
      </c>
      <c r="F268" s="3" t="e">
        <f t="shared" si="4"/>
        <v>#VALUE!</v>
      </c>
      <c r="G268" s="3" t="s">
        <v>24</v>
      </c>
    </row>
    <row r="269" spans="1:7" ht="13">
      <c r="A269" s="7">
        <v>45110</v>
      </c>
      <c r="B269" s="4" t="s">
        <v>225</v>
      </c>
      <c r="C269" s="4" t="s">
        <v>7</v>
      </c>
      <c r="D269" s="16">
        <v>-41.54</v>
      </c>
      <c r="E269" s="47" t="s">
        <v>162</v>
      </c>
      <c r="F269" s="3" t="e">
        <f t="shared" si="4"/>
        <v>#VALUE!</v>
      </c>
      <c r="G269" s="3" t="s">
        <v>14</v>
      </c>
    </row>
    <row r="270" spans="1:7" ht="13">
      <c r="A270" s="7">
        <v>45110</v>
      </c>
      <c r="B270" s="4" t="s">
        <v>331</v>
      </c>
      <c r="C270" s="4" t="s">
        <v>7</v>
      </c>
      <c r="D270" s="16">
        <v>-33.229999999999997</v>
      </c>
      <c r="E270" s="47" t="s">
        <v>179</v>
      </c>
      <c r="F270" s="3" t="e">
        <f t="shared" si="4"/>
        <v>#VALUE!</v>
      </c>
      <c r="G270" s="3" t="s">
        <v>24</v>
      </c>
    </row>
    <row r="271" spans="1:7" ht="13">
      <c r="A271" s="7">
        <v>45110</v>
      </c>
      <c r="B271" s="4" t="s">
        <v>332</v>
      </c>
      <c r="C271" s="4" t="s">
        <v>7</v>
      </c>
      <c r="D271" s="16">
        <v>-191.49</v>
      </c>
      <c r="E271" s="47" t="s">
        <v>333</v>
      </c>
      <c r="F271" s="3" t="e">
        <f t="shared" si="4"/>
        <v>#VALUE!</v>
      </c>
      <c r="G271" s="3" t="s">
        <v>24</v>
      </c>
    </row>
    <row r="272" spans="1:7" ht="13">
      <c r="A272" s="7">
        <v>45110</v>
      </c>
      <c r="B272" s="4" t="s">
        <v>332</v>
      </c>
      <c r="C272" s="4" t="s">
        <v>7</v>
      </c>
      <c r="D272" s="16">
        <v>-191.49</v>
      </c>
      <c r="E272" s="47" t="s">
        <v>333</v>
      </c>
      <c r="F272" s="3" t="e">
        <f t="shared" si="4"/>
        <v>#VALUE!</v>
      </c>
      <c r="G272" s="3" t="s">
        <v>24</v>
      </c>
    </row>
    <row r="273" spans="1:7" ht="13">
      <c r="A273" s="7">
        <v>45112</v>
      </c>
      <c r="B273" s="4" t="s">
        <v>138</v>
      </c>
      <c r="C273" s="4" t="s">
        <v>7</v>
      </c>
      <c r="D273" s="16">
        <v>-15</v>
      </c>
      <c r="E273" s="47">
        <v>-9044.356098906148</v>
      </c>
      <c r="F273" s="3">
        <f t="shared" si="4"/>
        <v>602.95707326040986</v>
      </c>
      <c r="G273" s="3"/>
    </row>
    <row r="274" spans="1:7" ht="13">
      <c r="A274" s="7">
        <v>45112</v>
      </c>
      <c r="B274" s="4" t="s">
        <v>138</v>
      </c>
      <c r="C274" s="4" t="s">
        <v>7</v>
      </c>
      <c r="D274" s="16">
        <v>-25</v>
      </c>
      <c r="E274" s="47">
        <v>-15073.926831510249</v>
      </c>
      <c r="F274" s="3">
        <f t="shared" si="4"/>
        <v>602.95707326040997</v>
      </c>
      <c r="G274" s="3"/>
    </row>
    <row r="275" spans="1:7" ht="13">
      <c r="A275" s="7">
        <v>45112</v>
      </c>
      <c r="B275" s="4" t="s">
        <v>95</v>
      </c>
      <c r="C275" s="4" t="s">
        <v>7</v>
      </c>
      <c r="D275" s="16">
        <v>-66.34</v>
      </c>
      <c r="E275" s="47" t="s">
        <v>152</v>
      </c>
      <c r="F275" s="3" t="e">
        <f t="shared" si="4"/>
        <v>#VALUE!</v>
      </c>
      <c r="G275" s="3" t="s">
        <v>16</v>
      </c>
    </row>
    <row r="276" spans="1:7" ht="13">
      <c r="A276" s="7">
        <v>45112</v>
      </c>
      <c r="B276" s="4" t="s">
        <v>334</v>
      </c>
      <c r="C276" s="4" t="s">
        <v>7</v>
      </c>
      <c r="D276" s="16">
        <v>-174.14</v>
      </c>
      <c r="E276" s="47" t="s">
        <v>335</v>
      </c>
      <c r="F276" s="3" t="e">
        <f t="shared" si="4"/>
        <v>#VALUE!</v>
      </c>
      <c r="G276" s="3" t="s">
        <v>12</v>
      </c>
    </row>
    <row r="277" spans="1:7" ht="13">
      <c r="A277" s="7">
        <v>45112</v>
      </c>
      <c r="B277" s="4" t="s">
        <v>99</v>
      </c>
      <c r="C277" s="4" t="s">
        <v>7</v>
      </c>
      <c r="D277" s="16">
        <v>-49.75</v>
      </c>
      <c r="E277" s="47" t="s">
        <v>131</v>
      </c>
      <c r="F277" s="3" t="e">
        <f t="shared" si="4"/>
        <v>#VALUE!</v>
      </c>
      <c r="G277" s="3" t="s">
        <v>17</v>
      </c>
    </row>
    <row r="278" spans="1:7" ht="13">
      <c r="A278" s="7">
        <v>45114</v>
      </c>
      <c r="B278" s="4" t="s">
        <v>336</v>
      </c>
      <c r="C278" s="4" t="s">
        <v>7</v>
      </c>
      <c r="D278" s="16">
        <v>-580.95000000000005</v>
      </c>
      <c r="E278" s="47" t="s">
        <v>337</v>
      </c>
      <c r="F278" s="3" t="e">
        <f t="shared" si="4"/>
        <v>#VALUE!</v>
      </c>
      <c r="G278" s="3" t="s">
        <v>75</v>
      </c>
    </row>
    <row r="279" spans="1:7" ht="13">
      <c r="A279" s="7">
        <v>45114</v>
      </c>
      <c r="B279" s="4" t="s">
        <v>338</v>
      </c>
      <c r="C279" s="4" t="s">
        <v>7</v>
      </c>
      <c r="D279" s="16">
        <v>-41.5</v>
      </c>
      <c r="E279" s="47" t="s">
        <v>162</v>
      </c>
      <c r="F279" s="3" t="e">
        <f t="shared" si="4"/>
        <v>#VALUE!</v>
      </c>
      <c r="G279" s="3" t="s">
        <v>75</v>
      </c>
    </row>
    <row r="280" spans="1:7" ht="13">
      <c r="A280" s="7">
        <v>45114</v>
      </c>
      <c r="B280" s="4" t="s">
        <v>339</v>
      </c>
      <c r="C280" s="4" t="s">
        <v>7</v>
      </c>
      <c r="D280" s="16">
        <v>-24.9</v>
      </c>
      <c r="E280" s="47" t="s">
        <v>135</v>
      </c>
      <c r="F280" s="3" t="e">
        <f t="shared" si="4"/>
        <v>#VALUE!</v>
      </c>
      <c r="G280" s="3" t="s">
        <v>27</v>
      </c>
    </row>
    <row r="281" spans="1:7" ht="13">
      <c r="A281" s="7">
        <v>45114</v>
      </c>
      <c r="B281" s="4" t="s">
        <v>340</v>
      </c>
      <c r="C281" s="4" t="s">
        <v>7</v>
      </c>
      <c r="D281" s="16">
        <v>-33.200000000000003</v>
      </c>
      <c r="E281" s="47" t="s">
        <v>179</v>
      </c>
      <c r="F281" s="3" t="e">
        <f t="shared" si="4"/>
        <v>#VALUE!</v>
      </c>
      <c r="G281" s="3" t="s">
        <v>75</v>
      </c>
    </row>
    <row r="282" spans="1:7" ht="13">
      <c r="A282" s="7">
        <v>45114</v>
      </c>
      <c r="B282" s="4" t="s">
        <v>341</v>
      </c>
      <c r="C282" s="4" t="s">
        <v>7</v>
      </c>
      <c r="D282" s="16">
        <v>-66.39</v>
      </c>
      <c r="E282" s="47" t="s">
        <v>152</v>
      </c>
      <c r="F282" s="3" t="e">
        <f t="shared" si="4"/>
        <v>#VALUE!</v>
      </c>
      <c r="G282" s="3" t="s">
        <v>76</v>
      </c>
    </row>
    <row r="283" spans="1:7" ht="13">
      <c r="A283" s="7">
        <v>45114</v>
      </c>
      <c r="B283" s="4" t="s">
        <v>342</v>
      </c>
      <c r="C283" s="4" t="s">
        <v>7</v>
      </c>
      <c r="D283" s="16">
        <v>-124.49</v>
      </c>
      <c r="E283" s="47" t="s">
        <v>126</v>
      </c>
      <c r="F283" s="3" t="e">
        <f t="shared" si="4"/>
        <v>#VALUE!</v>
      </c>
      <c r="G283" s="3" t="s">
        <v>75</v>
      </c>
    </row>
    <row r="284" spans="1:7" ht="13">
      <c r="A284" s="7">
        <v>45114</v>
      </c>
      <c r="B284" s="4" t="s">
        <v>343</v>
      </c>
      <c r="C284" s="4" t="s">
        <v>7</v>
      </c>
      <c r="D284" s="16">
        <v>-149.38999999999999</v>
      </c>
      <c r="E284" s="47" t="s">
        <v>344</v>
      </c>
      <c r="F284" s="3" t="e">
        <f t="shared" si="4"/>
        <v>#VALUE!</v>
      </c>
      <c r="G284" s="3" t="s">
        <v>75</v>
      </c>
    </row>
    <row r="285" spans="1:7" ht="13">
      <c r="A285" s="7">
        <v>45114</v>
      </c>
      <c r="B285" s="4" t="s">
        <v>345</v>
      </c>
      <c r="C285" s="4" t="s">
        <v>7</v>
      </c>
      <c r="D285" s="16">
        <v>-24.9</v>
      </c>
      <c r="E285" s="47" t="s">
        <v>135</v>
      </c>
      <c r="F285" s="3" t="e">
        <f t="shared" si="4"/>
        <v>#VALUE!</v>
      </c>
      <c r="G285" s="3" t="s">
        <v>24</v>
      </c>
    </row>
    <row r="286" spans="1:7" ht="13">
      <c r="A286" s="7">
        <v>45114</v>
      </c>
      <c r="B286" s="4" t="s">
        <v>346</v>
      </c>
      <c r="C286" s="4" t="s">
        <v>7</v>
      </c>
      <c r="D286" s="16">
        <v>-49.8</v>
      </c>
      <c r="E286" s="47" t="s">
        <v>131</v>
      </c>
      <c r="F286" s="3" t="e">
        <f t="shared" si="4"/>
        <v>#VALUE!</v>
      </c>
      <c r="G286" s="3" t="s">
        <v>25</v>
      </c>
    </row>
    <row r="287" spans="1:7" ht="13">
      <c r="A287" s="7">
        <v>45114</v>
      </c>
      <c r="B287" s="4" t="s">
        <v>347</v>
      </c>
      <c r="C287" s="4" t="s">
        <v>7</v>
      </c>
      <c r="D287" s="16">
        <v>-16.600000000000001</v>
      </c>
      <c r="E287" s="47" t="s">
        <v>317</v>
      </c>
      <c r="F287" s="3" t="e">
        <f t="shared" si="4"/>
        <v>#VALUE!</v>
      </c>
      <c r="G287" s="3" t="s">
        <v>13</v>
      </c>
    </row>
    <row r="288" spans="1:7" ht="13">
      <c r="A288" s="7">
        <v>45114</v>
      </c>
      <c r="B288" s="4" t="s">
        <v>348</v>
      </c>
      <c r="C288" s="4" t="s">
        <v>7</v>
      </c>
      <c r="D288" s="16">
        <v>-17.100000000000001</v>
      </c>
      <c r="E288" s="47" t="s">
        <v>349</v>
      </c>
      <c r="F288" s="3" t="e">
        <f t="shared" si="4"/>
        <v>#VALUE!</v>
      </c>
      <c r="G288" s="3" t="s">
        <v>29</v>
      </c>
    </row>
    <row r="289" spans="1:7" ht="13">
      <c r="A289" s="7">
        <v>45114</v>
      </c>
      <c r="B289" s="4" t="s">
        <v>350</v>
      </c>
      <c r="C289" s="4" t="s">
        <v>7</v>
      </c>
      <c r="D289" s="16">
        <v>-16.600000000000001</v>
      </c>
      <c r="E289" s="47" t="s">
        <v>317</v>
      </c>
      <c r="F289" s="3" t="e">
        <f t="shared" si="4"/>
        <v>#VALUE!</v>
      </c>
      <c r="G289" s="3" t="s">
        <v>24</v>
      </c>
    </row>
    <row r="290" spans="1:7" ht="13">
      <c r="A290" s="7">
        <v>45115</v>
      </c>
      <c r="B290" s="4" t="s">
        <v>351</v>
      </c>
      <c r="C290" s="4" t="s">
        <v>22</v>
      </c>
      <c r="D290" s="16">
        <v>912.93</v>
      </c>
      <c r="E290" s="47" t="s">
        <v>352</v>
      </c>
      <c r="F290" s="3" t="e">
        <f t="shared" si="4"/>
        <v>#VALUE!</v>
      </c>
      <c r="G290" s="3" t="s">
        <v>21</v>
      </c>
    </row>
    <row r="291" spans="1:7" ht="13">
      <c r="A291" s="7">
        <v>45115</v>
      </c>
      <c r="B291" s="4" t="s">
        <v>32</v>
      </c>
      <c r="C291" s="4" t="s">
        <v>7</v>
      </c>
      <c r="D291" s="16">
        <v>-82.99</v>
      </c>
      <c r="E291" s="47" t="s">
        <v>127</v>
      </c>
      <c r="F291" s="3" t="e">
        <f t="shared" si="4"/>
        <v>#VALUE!</v>
      </c>
      <c r="G291" s="3" t="s">
        <v>23</v>
      </c>
    </row>
    <row r="292" spans="1:7" ht="13">
      <c r="A292" s="7">
        <v>45115</v>
      </c>
      <c r="B292" s="4" t="s">
        <v>108</v>
      </c>
      <c r="C292" s="4" t="s">
        <v>7</v>
      </c>
      <c r="D292" s="16">
        <v>-501.28</v>
      </c>
      <c r="E292" s="47" t="s">
        <v>353</v>
      </c>
      <c r="F292" s="3" t="e">
        <f t="shared" si="4"/>
        <v>#VALUE!</v>
      </c>
      <c r="G292" s="3" t="s">
        <v>12</v>
      </c>
    </row>
    <row r="293" spans="1:7" ht="13">
      <c r="A293" s="7">
        <v>45115</v>
      </c>
      <c r="B293" s="4" t="s">
        <v>99</v>
      </c>
      <c r="C293" s="4" t="s">
        <v>7</v>
      </c>
      <c r="D293" s="16">
        <v>-82.99</v>
      </c>
      <c r="E293" s="47" t="s">
        <v>127</v>
      </c>
      <c r="F293" s="3" t="e">
        <f t="shared" si="4"/>
        <v>#VALUE!</v>
      </c>
      <c r="G293" s="3" t="s">
        <v>17</v>
      </c>
    </row>
    <row r="294" spans="1:7" ht="13">
      <c r="A294" s="7">
        <v>45116</v>
      </c>
      <c r="B294" s="4" t="s">
        <v>141</v>
      </c>
      <c r="C294" s="4" t="s">
        <v>7</v>
      </c>
      <c r="D294" s="16">
        <v>-6</v>
      </c>
      <c r="E294" s="47">
        <v>-3614.752020573108</v>
      </c>
      <c r="F294" s="3">
        <f t="shared" si="4"/>
        <v>602.45867009551796</v>
      </c>
      <c r="G294" s="3"/>
    </row>
    <row r="295" spans="1:7" ht="13">
      <c r="A295" s="7">
        <v>45117</v>
      </c>
      <c r="B295" s="4" t="s">
        <v>140</v>
      </c>
      <c r="C295" s="4" t="s">
        <v>7</v>
      </c>
      <c r="D295" s="16">
        <v>-156.66999999999999</v>
      </c>
      <c r="E295" s="47">
        <v>-93801.372024461481</v>
      </c>
      <c r="F295" s="3">
        <f t="shared" si="4"/>
        <v>598.71942314713408</v>
      </c>
      <c r="G295" s="3"/>
    </row>
    <row r="296" spans="1:7" ht="13">
      <c r="A296" s="7">
        <v>45117</v>
      </c>
      <c r="B296" s="4" t="s">
        <v>354</v>
      </c>
      <c r="C296" s="4" t="s">
        <v>7</v>
      </c>
      <c r="D296" s="16">
        <v>-66.81</v>
      </c>
      <c r="E296" s="47" t="s">
        <v>152</v>
      </c>
      <c r="F296" s="3" t="e">
        <f t="shared" si="4"/>
        <v>#VALUE!</v>
      </c>
      <c r="G296" s="3" t="s">
        <v>30</v>
      </c>
    </row>
    <row r="297" spans="1:7" ht="13">
      <c r="A297" s="7">
        <v>45117</v>
      </c>
      <c r="B297" s="4" t="s">
        <v>355</v>
      </c>
      <c r="C297" s="4" t="s">
        <v>7</v>
      </c>
      <c r="D297" s="16">
        <v>-250.53</v>
      </c>
      <c r="E297" s="47" t="s">
        <v>211</v>
      </c>
      <c r="F297" s="3" t="e">
        <f t="shared" si="4"/>
        <v>#VALUE!</v>
      </c>
      <c r="G297" s="3" t="s">
        <v>30</v>
      </c>
    </row>
    <row r="298" spans="1:7" ht="13">
      <c r="A298" s="7">
        <v>45117</v>
      </c>
      <c r="B298" s="4" t="s">
        <v>356</v>
      </c>
      <c r="C298" s="4" t="s">
        <v>7</v>
      </c>
      <c r="D298" s="16">
        <v>-25.05</v>
      </c>
      <c r="E298" s="47" t="s">
        <v>135</v>
      </c>
      <c r="F298" s="3" t="e">
        <f t="shared" si="4"/>
        <v>#VALUE!</v>
      </c>
      <c r="G298" s="3" t="s">
        <v>27</v>
      </c>
    </row>
    <row r="299" spans="1:7" ht="13">
      <c r="A299" s="7">
        <v>45117</v>
      </c>
      <c r="B299" s="4" t="s">
        <v>357</v>
      </c>
      <c r="C299" s="4" t="s">
        <v>7</v>
      </c>
      <c r="D299" s="16">
        <v>-50.11</v>
      </c>
      <c r="E299" s="47" t="s">
        <v>131</v>
      </c>
      <c r="F299" s="3" t="e">
        <f t="shared" si="4"/>
        <v>#VALUE!</v>
      </c>
      <c r="G299" s="3" t="s">
        <v>5</v>
      </c>
    </row>
    <row r="300" spans="1:7" ht="13">
      <c r="A300" s="7">
        <v>45117</v>
      </c>
      <c r="B300" s="4" t="s">
        <v>358</v>
      </c>
      <c r="C300" s="4" t="s">
        <v>7</v>
      </c>
      <c r="D300" s="16">
        <v>-50.11</v>
      </c>
      <c r="E300" s="47" t="s">
        <v>131</v>
      </c>
      <c r="F300" s="3" t="e">
        <f t="shared" si="4"/>
        <v>#VALUE!</v>
      </c>
      <c r="G300" s="3" t="s">
        <v>5</v>
      </c>
    </row>
    <row r="301" spans="1:7" ht="13">
      <c r="A301" s="7">
        <v>45118</v>
      </c>
      <c r="B301" s="4" t="s">
        <v>184</v>
      </c>
      <c r="C301" s="4" t="s">
        <v>7</v>
      </c>
      <c r="D301" s="16">
        <v>-20</v>
      </c>
      <c r="E301" s="47">
        <v>-11938.429338429338</v>
      </c>
      <c r="F301" s="3">
        <f t="shared" si="4"/>
        <v>596.92146692146684</v>
      </c>
      <c r="G301" s="3"/>
    </row>
    <row r="302" spans="1:7" ht="13">
      <c r="A302" s="7">
        <v>45120</v>
      </c>
      <c r="B302" s="4" t="s">
        <v>144</v>
      </c>
      <c r="C302" s="4" t="s">
        <v>7</v>
      </c>
      <c r="D302" s="16">
        <v>-72.91</v>
      </c>
      <c r="E302" s="47">
        <v>-42770.367438740832</v>
      </c>
      <c r="F302" s="3">
        <f t="shared" si="4"/>
        <v>586.61867286710788</v>
      </c>
      <c r="G302" s="3"/>
    </row>
    <row r="303" spans="1:7" ht="13">
      <c r="A303" s="7">
        <v>45123</v>
      </c>
      <c r="B303" s="4" t="s">
        <v>359</v>
      </c>
      <c r="C303" s="4" t="s">
        <v>7</v>
      </c>
      <c r="D303" s="16">
        <v>-813.87</v>
      </c>
      <c r="E303" s="47">
        <v>-475771.96648248815</v>
      </c>
      <c r="F303" s="3">
        <f t="shared" si="4"/>
        <v>584.57980572141514</v>
      </c>
      <c r="G303" s="3"/>
    </row>
    <row r="304" spans="1:7" ht="13">
      <c r="A304" s="7">
        <v>45124</v>
      </c>
      <c r="B304" s="4" t="s">
        <v>360</v>
      </c>
      <c r="C304" s="4" t="s">
        <v>7</v>
      </c>
      <c r="D304" s="16">
        <v>-3192.87</v>
      </c>
      <c r="E304" s="47">
        <v>-1864991.4751469279</v>
      </c>
      <c r="F304" s="3">
        <f t="shared" si="4"/>
        <v>584.11130899376667</v>
      </c>
      <c r="G304" s="3"/>
    </row>
    <row r="305" spans="1:7" ht="13">
      <c r="A305" s="7">
        <v>45124</v>
      </c>
      <c r="B305" s="4" t="s">
        <v>361</v>
      </c>
      <c r="C305" s="4" t="s">
        <v>7</v>
      </c>
      <c r="D305" s="16">
        <v>-11128.02</v>
      </c>
      <c r="E305" s="47" t="s">
        <v>362</v>
      </c>
      <c r="F305" s="3" t="e">
        <f t="shared" si="4"/>
        <v>#VALUE!</v>
      </c>
      <c r="G305" s="3" t="s">
        <v>49</v>
      </c>
    </row>
    <row r="306" spans="1:7" ht="15">
      <c r="A306" s="7">
        <v>45125</v>
      </c>
      <c r="B306" s="50" t="s">
        <v>363</v>
      </c>
      <c r="C306" s="4" t="s">
        <v>7</v>
      </c>
      <c r="D306" s="16">
        <v>-5.14</v>
      </c>
      <c r="E306" s="47" t="e">
        <f ca="1">CurrencyConverter(D306, "USD", "EUR", A306)*655.957</f>
        <v>#NAME?</v>
      </c>
      <c r="F306" s="3" t="e">
        <f t="shared" ca="1" si="4"/>
        <v>#NAME?</v>
      </c>
      <c r="G306" s="3"/>
    </row>
    <row r="307" spans="1:7" ht="13">
      <c r="A307" s="7">
        <v>45126</v>
      </c>
      <c r="B307" s="4" t="s">
        <v>364</v>
      </c>
      <c r="C307" s="4" t="s">
        <v>22</v>
      </c>
      <c r="D307" s="16">
        <v>684.31</v>
      </c>
      <c r="E307" s="47" t="s">
        <v>215</v>
      </c>
      <c r="F307" s="3" t="e">
        <f t="shared" si="4"/>
        <v>#VALUE!</v>
      </c>
      <c r="G307" s="3" t="s">
        <v>26</v>
      </c>
    </row>
    <row r="308" spans="1:7" ht="13">
      <c r="A308" s="7">
        <v>45126</v>
      </c>
      <c r="B308" s="4" t="s">
        <v>124</v>
      </c>
      <c r="C308" s="4" t="s">
        <v>7</v>
      </c>
      <c r="D308" s="16">
        <v>-299.39</v>
      </c>
      <c r="E308" s="47" t="s">
        <v>365</v>
      </c>
      <c r="F308" s="3" t="e">
        <f t="shared" si="4"/>
        <v>#VALUE!</v>
      </c>
      <c r="G308" s="3" t="s">
        <v>12</v>
      </c>
    </row>
    <row r="309" spans="1:7" ht="13">
      <c r="A309" s="7">
        <v>45126</v>
      </c>
      <c r="B309" s="4" t="s">
        <v>99</v>
      </c>
      <c r="C309" s="4" t="s">
        <v>7</v>
      </c>
      <c r="D309" s="16">
        <v>-85.54</v>
      </c>
      <c r="E309" s="47" t="s">
        <v>127</v>
      </c>
      <c r="F309" s="3" t="e">
        <f t="shared" si="4"/>
        <v>#VALUE!</v>
      </c>
      <c r="G309" s="3" t="s">
        <v>17</v>
      </c>
    </row>
    <row r="310" spans="1:7" ht="13">
      <c r="A310" s="7">
        <v>45126</v>
      </c>
      <c r="B310" s="4" t="s">
        <v>100</v>
      </c>
      <c r="C310" s="4" t="s">
        <v>7</v>
      </c>
      <c r="D310" s="16">
        <v>-17.11</v>
      </c>
      <c r="E310" s="47" t="s">
        <v>317</v>
      </c>
      <c r="F310" s="3" t="e">
        <f t="shared" si="4"/>
        <v>#VALUE!</v>
      </c>
      <c r="G310" s="3" t="s">
        <v>35</v>
      </c>
    </row>
    <row r="311" spans="1:7" ht="13">
      <c r="A311" s="7">
        <v>45126</v>
      </c>
      <c r="B311" s="4" t="s">
        <v>161</v>
      </c>
      <c r="C311" s="4" t="s">
        <v>7</v>
      </c>
      <c r="D311" s="16">
        <v>-17.11</v>
      </c>
      <c r="E311" s="47" t="s">
        <v>317</v>
      </c>
      <c r="F311" s="3" t="e">
        <f t="shared" si="4"/>
        <v>#VALUE!</v>
      </c>
      <c r="G311" s="3" t="s">
        <v>35</v>
      </c>
    </row>
    <row r="312" spans="1:7" ht="13">
      <c r="A312" s="7">
        <v>45127</v>
      </c>
      <c r="B312" s="4" t="s">
        <v>264</v>
      </c>
      <c r="C312" s="4" t="s">
        <v>7</v>
      </c>
      <c r="D312" s="16">
        <v>-1350.66</v>
      </c>
      <c r="E312" s="47">
        <v>-791260.94634277048</v>
      </c>
      <c r="F312" s="3">
        <f t="shared" si="4"/>
        <v>585.83281236045377</v>
      </c>
      <c r="G312" s="3"/>
    </row>
    <row r="313" spans="1:7" ht="13">
      <c r="A313" s="7">
        <v>45128</v>
      </c>
      <c r="B313" s="4" t="s">
        <v>139</v>
      </c>
      <c r="C313" s="4" t="s">
        <v>7</v>
      </c>
      <c r="D313" s="16">
        <v>-319.08999999999997</v>
      </c>
      <c r="E313" s="47">
        <v>-188177.03778656837</v>
      </c>
      <c r="F313" s="3">
        <f t="shared" si="4"/>
        <v>589.73028859120745</v>
      </c>
      <c r="G313" s="3"/>
    </row>
    <row r="314" spans="1:7" ht="13">
      <c r="A314" s="7">
        <v>45128</v>
      </c>
      <c r="B314" s="4" t="s">
        <v>366</v>
      </c>
      <c r="C314" s="4" t="s">
        <v>7</v>
      </c>
      <c r="D314" s="16">
        <v>-42.39</v>
      </c>
      <c r="E314" s="47" t="s">
        <v>162</v>
      </c>
      <c r="F314" s="3" t="e">
        <f t="shared" si="4"/>
        <v>#VALUE!</v>
      </c>
      <c r="G314" s="3" t="s">
        <v>14</v>
      </c>
    </row>
    <row r="315" spans="1:7" ht="13">
      <c r="A315" s="7">
        <v>45128</v>
      </c>
      <c r="B315" s="4" t="s">
        <v>367</v>
      </c>
      <c r="C315" s="4" t="s">
        <v>7</v>
      </c>
      <c r="D315" s="16">
        <v>-423.92</v>
      </c>
      <c r="E315" s="47" t="s">
        <v>368</v>
      </c>
      <c r="F315" s="3" t="e">
        <f t="shared" si="4"/>
        <v>#VALUE!</v>
      </c>
      <c r="G315" s="3" t="s">
        <v>28</v>
      </c>
    </row>
    <row r="316" spans="1:7" ht="13">
      <c r="A316" s="7">
        <v>45129</v>
      </c>
      <c r="B316" s="4" t="s">
        <v>369</v>
      </c>
      <c r="C316" s="4" t="s">
        <v>7</v>
      </c>
      <c r="D316" s="16">
        <v>-305.14</v>
      </c>
      <c r="E316" s="47">
        <v>-179950.30026072101</v>
      </c>
      <c r="F316" s="3">
        <f t="shared" si="4"/>
        <v>589.73028859120734</v>
      </c>
      <c r="G316" s="3"/>
    </row>
    <row r="317" spans="1:7" ht="13">
      <c r="A317" s="7">
        <v>45129</v>
      </c>
      <c r="B317" s="4" t="s">
        <v>370</v>
      </c>
      <c r="C317" s="4" t="s">
        <v>22</v>
      </c>
      <c r="D317" s="16">
        <v>1695.69</v>
      </c>
      <c r="E317" s="47" t="s">
        <v>207</v>
      </c>
      <c r="F317" s="3" t="e">
        <f t="shared" si="4"/>
        <v>#VALUE!</v>
      </c>
      <c r="G317" s="3" t="s">
        <v>21</v>
      </c>
    </row>
    <row r="318" spans="1:7" ht="13">
      <c r="A318" s="7">
        <v>45129</v>
      </c>
      <c r="B318" s="4" t="s">
        <v>32</v>
      </c>
      <c r="C318" s="4" t="s">
        <v>7</v>
      </c>
      <c r="D318" s="16">
        <v>-84.78</v>
      </c>
      <c r="E318" s="47" t="s">
        <v>127</v>
      </c>
      <c r="F318" s="3" t="e">
        <f t="shared" si="4"/>
        <v>#VALUE!</v>
      </c>
      <c r="G318" s="3" t="s">
        <v>23</v>
      </c>
    </row>
    <row r="319" spans="1:7" ht="13">
      <c r="A319" s="7">
        <v>45129</v>
      </c>
      <c r="B319" s="4" t="s">
        <v>108</v>
      </c>
      <c r="C319" s="4" t="s">
        <v>7</v>
      </c>
      <c r="D319" s="16">
        <v>-896.17</v>
      </c>
      <c r="E319" s="47" t="s">
        <v>173</v>
      </c>
      <c r="F319" s="3" t="e">
        <f t="shared" si="4"/>
        <v>#VALUE!</v>
      </c>
      <c r="G319" s="3" t="s">
        <v>12</v>
      </c>
    </row>
    <row r="320" spans="1:7" ht="13">
      <c r="A320" s="7">
        <v>45129</v>
      </c>
      <c r="B320" s="4" t="s">
        <v>99</v>
      </c>
      <c r="C320" s="4" t="s">
        <v>7</v>
      </c>
      <c r="D320" s="16">
        <v>-127.18</v>
      </c>
      <c r="E320" s="47" t="s">
        <v>126</v>
      </c>
      <c r="F320" s="3" t="e">
        <f t="shared" si="4"/>
        <v>#VALUE!</v>
      </c>
      <c r="G320" s="3" t="s">
        <v>17</v>
      </c>
    </row>
    <row r="321" spans="1:7" ht="13">
      <c r="A321" s="7">
        <v>45130</v>
      </c>
      <c r="B321" s="4" t="s">
        <v>371</v>
      </c>
      <c r="C321" s="4" t="s">
        <v>7</v>
      </c>
      <c r="D321" s="16">
        <v>-47.48</v>
      </c>
      <c r="E321" s="47" t="s">
        <v>372</v>
      </c>
      <c r="F321" s="3" t="e">
        <f t="shared" si="4"/>
        <v>#VALUE!</v>
      </c>
      <c r="G321" s="3" t="s">
        <v>79</v>
      </c>
    </row>
    <row r="322" spans="1:7" ht="13">
      <c r="A322" s="7">
        <v>45131</v>
      </c>
      <c r="B322" s="4" t="s">
        <v>166</v>
      </c>
      <c r="C322" s="4" t="s">
        <v>7</v>
      </c>
      <c r="D322" s="16">
        <v>-140.57</v>
      </c>
      <c r="E322" s="47">
        <v>-83100.10408255228</v>
      </c>
      <c r="F322" s="3">
        <f t="shared" si="4"/>
        <v>591.16528478731084</v>
      </c>
      <c r="G322" s="3"/>
    </row>
    <row r="323" spans="1:7" ht="13">
      <c r="A323" s="7">
        <v>45133</v>
      </c>
      <c r="B323" s="4" t="s">
        <v>373</v>
      </c>
      <c r="C323" s="4" t="s">
        <v>7</v>
      </c>
      <c r="D323" s="16">
        <v>-1082.5999999999999</v>
      </c>
      <c r="E323" s="47">
        <v>-642136.76480694441</v>
      </c>
      <c r="F323" s="3">
        <f t="shared" si="4"/>
        <v>593.14314133285097</v>
      </c>
      <c r="G323" s="3"/>
    </row>
    <row r="324" spans="1:7" ht="13">
      <c r="A324" s="7">
        <v>45133</v>
      </c>
      <c r="B324" s="4" t="s">
        <v>374</v>
      </c>
      <c r="C324" s="4" t="s">
        <v>22</v>
      </c>
      <c r="D324" s="16">
        <v>927.26</v>
      </c>
      <c r="E324" s="47" t="s">
        <v>352</v>
      </c>
      <c r="F324" s="3" t="e">
        <f t="shared" si="4"/>
        <v>#VALUE!</v>
      </c>
      <c r="G324" s="3" t="s">
        <v>28</v>
      </c>
    </row>
    <row r="325" spans="1:7" ht="13">
      <c r="A325" s="7">
        <v>45133</v>
      </c>
      <c r="B325" s="4" t="s">
        <v>208</v>
      </c>
      <c r="C325" s="4" t="s">
        <v>7</v>
      </c>
      <c r="D325" s="16">
        <v>-708.09</v>
      </c>
      <c r="E325" s="47" t="s">
        <v>375</v>
      </c>
      <c r="F325" s="3" t="e">
        <f t="shared" si="4"/>
        <v>#VALUE!</v>
      </c>
      <c r="G325" s="3" t="s">
        <v>12</v>
      </c>
    </row>
    <row r="326" spans="1:7" ht="13">
      <c r="A326" s="7">
        <v>45133</v>
      </c>
      <c r="B326" s="4" t="s">
        <v>210</v>
      </c>
      <c r="C326" s="4" t="s">
        <v>7</v>
      </c>
      <c r="D326" s="16">
        <v>-202.31</v>
      </c>
      <c r="E326" s="47" t="s">
        <v>273</v>
      </c>
      <c r="F326" s="3" t="e">
        <f t="shared" si="4"/>
        <v>#VALUE!</v>
      </c>
      <c r="G326" s="3" t="s">
        <v>17</v>
      </c>
    </row>
    <row r="327" spans="1:7" ht="13">
      <c r="A327" s="7">
        <v>45133</v>
      </c>
      <c r="B327" s="4" t="s">
        <v>376</v>
      </c>
      <c r="C327" s="4" t="s">
        <v>7</v>
      </c>
      <c r="D327" s="16">
        <v>-101.16</v>
      </c>
      <c r="E327" s="47" t="s">
        <v>377</v>
      </c>
      <c r="F327" s="3" t="e">
        <f t="shared" si="4"/>
        <v>#VALUE!</v>
      </c>
      <c r="G327" s="3" t="s">
        <v>80</v>
      </c>
    </row>
    <row r="328" spans="1:7" ht="13">
      <c r="A328" s="7">
        <v>45133</v>
      </c>
      <c r="B328" s="4" t="s">
        <v>378</v>
      </c>
      <c r="C328" s="4" t="s">
        <v>7</v>
      </c>
      <c r="D328" s="16">
        <v>-84.3</v>
      </c>
      <c r="E328" s="47" t="s">
        <v>127</v>
      </c>
      <c r="F328" s="3" t="e">
        <f t="shared" si="4"/>
        <v>#VALUE!</v>
      </c>
      <c r="G328" s="3" t="s">
        <v>76</v>
      </c>
    </row>
    <row r="329" spans="1:7" ht="13">
      <c r="A329" s="7">
        <v>45133</v>
      </c>
      <c r="B329" s="4" t="s">
        <v>379</v>
      </c>
      <c r="C329" s="4" t="s">
        <v>7</v>
      </c>
      <c r="D329" s="16">
        <v>-67.44</v>
      </c>
      <c r="E329" s="47" t="s">
        <v>152</v>
      </c>
      <c r="F329" s="3" t="e">
        <f t="shared" si="4"/>
        <v>#VALUE!</v>
      </c>
      <c r="G329" s="3" t="s">
        <v>75</v>
      </c>
    </row>
    <row r="330" spans="1:7" ht="13">
      <c r="A330" s="7">
        <v>45136</v>
      </c>
      <c r="B330" s="4" t="s">
        <v>167</v>
      </c>
      <c r="C330" s="4" t="s">
        <v>7</v>
      </c>
      <c r="D330" s="16">
        <v>-110.29</v>
      </c>
      <c r="E330" s="47">
        <v>-65708.898755676651</v>
      </c>
      <c r="F330" s="3">
        <f t="shared" si="4"/>
        <v>595.78292461398723</v>
      </c>
      <c r="G330" s="3"/>
    </row>
    <row r="331" spans="1:7" ht="13">
      <c r="A331" s="7">
        <v>45137</v>
      </c>
      <c r="B331" s="4" t="s">
        <v>325</v>
      </c>
      <c r="C331" s="4" t="s">
        <v>7</v>
      </c>
      <c r="D331" s="16">
        <v>-200</v>
      </c>
      <c r="E331" s="47">
        <v>-119156.58492279745</v>
      </c>
      <c r="F331" s="3">
        <f t="shared" si="4"/>
        <v>595.78292461398723</v>
      </c>
      <c r="G331" s="3"/>
    </row>
    <row r="332" spans="1:7" ht="13">
      <c r="A332" s="7">
        <v>45140</v>
      </c>
      <c r="B332" s="4" t="s">
        <v>155</v>
      </c>
      <c r="C332" s="4" t="s">
        <v>22</v>
      </c>
      <c r="D332" s="16">
        <v>837.33</v>
      </c>
      <c r="E332" s="47" t="s">
        <v>199</v>
      </c>
      <c r="F332" s="3" t="e">
        <f t="shared" si="4"/>
        <v>#VALUE!</v>
      </c>
      <c r="G332" s="3" t="s">
        <v>26</v>
      </c>
    </row>
    <row r="333" spans="1:7" ht="13">
      <c r="A333" s="7">
        <v>45140</v>
      </c>
      <c r="B333" s="4" t="s">
        <v>155</v>
      </c>
      <c r="C333" s="4" t="s">
        <v>22</v>
      </c>
      <c r="D333" s="16">
        <v>1004.79</v>
      </c>
      <c r="E333" s="47" t="s">
        <v>148</v>
      </c>
      <c r="F333" s="3" t="e">
        <f t="shared" si="4"/>
        <v>#VALUE!</v>
      </c>
      <c r="G333" s="3" t="s">
        <v>26</v>
      </c>
    </row>
    <row r="334" spans="1:7" ht="13">
      <c r="A334" s="7">
        <v>45140</v>
      </c>
      <c r="B334" s="4" t="s">
        <v>108</v>
      </c>
      <c r="C334" s="4" t="s">
        <v>7</v>
      </c>
      <c r="D334" s="16">
        <v>-586.13</v>
      </c>
      <c r="E334" s="47" t="s">
        <v>337</v>
      </c>
      <c r="F334" s="3" t="e">
        <f t="shared" si="4"/>
        <v>#VALUE!</v>
      </c>
      <c r="G334" s="3" t="s">
        <v>12</v>
      </c>
    </row>
    <row r="335" spans="1:7" ht="13">
      <c r="A335" s="7">
        <v>45140</v>
      </c>
      <c r="B335" s="4" t="s">
        <v>99</v>
      </c>
      <c r="C335" s="4" t="s">
        <v>7</v>
      </c>
      <c r="D335" s="16">
        <v>-125.6</v>
      </c>
      <c r="E335" s="47" t="s">
        <v>126</v>
      </c>
      <c r="F335" s="3" t="e">
        <f t="shared" si="4"/>
        <v>#VALUE!</v>
      </c>
      <c r="G335" s="3" t="s">
        <v>17</v>
      </c>
    </row>
    <row r="336" spans="1:7" ht="13">
      <c r="A336" s="7">
        <v>45140</v>
      </c>
      <c r="B336" s="4" t="s">
        <v>161</v>
      </c>
      <c r="C336" s="4" t="s">
        <v>7</v>
      </c>
      <c r="D336" s="16">
        <v>-25.12</v>
      </c>
      <c r="E336" s="47" t="s">
        <v>135</v>
      </c>
      <c r="F336" s="3" t="e">
        <f t="shared" si="4"/>
        <v>#VALUE!</v>
      </c>
      <c r="G336" s="3" t="s">
        <v>35</v>
      </c>
    </row>
    <row r="337" spans="1:7" ht="13">
      <c r="A337" s="7">
        <v>45140</v>
      </c>
      <c r="B337" s="4" t="s">
        <v>107</v>
      </c>
      <c r="C337" s="4" t="s">
        <v>7</v>
      </c>
      <c r="D337" s="16">
        <v>-66.989999999999995</v>
      </c>
      <c r="E337" s="47" t="s">
        <v>152</v>
      </c>
      <c r="F337" s="3" t="e">
        <f t="shared" si="4"/>
        <v>#VALUE!</v>
      </c>
      <c r="G337" s="3" t="s">
        <v>14</v>
      </c>
    </row>
    <row r="338" spans="1:7" ht="13">
      <c r="A338" s="7">
        <v>45140</v>
      </c>
      <c r="B338" s="4" t="s">
        <v>380</v>
      </c>
      <c r="C338" s="4" t="s">
        <v>7</v>
      </c>
      <c r="D338" s="16">
        <v>-50.24</v>
      </c>
      <c r="E338" s="47" t="s">
        <v>131</v>
      </c>
      <c r="F338" s="3" t="e">
        <f t="shared" si="4"/>
        <v>#VALUE!</v>
      </c>
      <c r="G338" s="3" t="s">
        <v>30</v>
      </c>
    </row>
    <row r="339" spans="1:7" ht="13">
      <c r="A339" s="7">
        <v>45140</v>
      </c>
      <c r="B339" s="4" t="s">
        <v>381</v>
      </c>
      <c r="C339" s="4" t="s">
        <v>7</v>
      </c>
      <c r="D339" s="16">
        <v>-167.47</v>
      </c>
      <c r="E339" s="47" t="s">
        <v>181</v>
      </c>
      <c r="F339" s="3" t="e">
        <f t="shared" si="4"/>
        <v>#VALUE!</v>
      </c>
      <c r="G339" s="3" t="s">
        <v>31</v>
      </c>
    </row>
    <row r="340" spans="1:7" ht="13">
      <c r="A340" s="7">
        <v>45140</v>
      </c>
      <c r="B340" s="4" t="s">
        <v>382</v>
      </c>
      <c r="C340" s="4" t="s">
        <v>7</v>
      </c>
      <c r="D340" s="16">
        <v>-251.2</v>
      </c>
      <c r="E340" s="47" t="s">
        <v>211</v>
      </c>
      <c r="F340" s="3" t="e">
        <f t="shared" si="4"/>
        <v>#VALUE!</v>
      </c>
      <c r="G340" s="3" t="s">
        <v>75</v>
      </c>
    </row>
    <row r="341" spans="1:7" ht="13">
      <c r="A341" s="7">
        <v>45140</v>
      </c>
      <c r="B341" s="4" t="s">
        <v>383</v>
      </c>
      <c r="C341" s="4" t="s">
        <v>7</v>
      </c>
      <c r="D341" s="16">
        <v>-915.2</v>
      </c>
      <c r="E341" s="47" t="s">
        <v>384</v>
      </c>
      <c r="F341" s="3" t="e">
        <f t="shared" si="4"/>
        <v>#VALUE!</v>
      </c>
      <c r="G341" s="3" t="s">
        <v>28</v>
      </c>
    </row>
    <row r="342" spans="1:7" ht="13">
      <c r="A342" s="7">
        <v>45140</v>
      </c>
      <c r="B342" s="4" t="s">
        <v>385</v>
      </c>
      <c r="C342" s="4" t="s">
        <v>22</v>
      </c>
      <c r="D342" s="16">
        <v>1758.39</v>
      </c>
      <c r="E342" s="47" t="s">
        <v>386</v>
      </c>
      <c r="F342" s="3" t="e">
        <f t="shared" si="4"/>
        <v>#VALUE!</v>
      </c>
      <c r="G342" s="3" t="s">
        <v>38</v>
      </c>
    </row>
    <row r="343" spans="1:7" ht="13">
      <c r="A343" s="7">
        <v>45140</v>
      </c>
      <c r="B343" s="4" t="s">
        <v>208</v>
      </c>
      <c r="C343" s="4" t="s">
        <v>7</v>
      </c>
      <c r="D343" s="16">
        <v>-703.35</v>
      </c>
      <c r="E343" s="47" t="s">
        <v>375</v>
      </c>
      <c r="F343" s="3" t="e">
        <f t="shared" si="4"/>
        <v>#VALUE!</v>
      </c>
      <c r="G343" s="3" t="s">
        <v>12</v>
      </c>
    </row>
    <row r="344" spans="1:7" ht="13">
      <c r="A344" s="7">
        <v>45140</v>
      </c>
      <c r="B344" s="4" t="s">
        <v>210</v>
      </c>
      <c r="C344" s="4" t="s">
        <v>7</v>
      </c>
      <c r="D344" s="16">
        <v>-200.96</v>
      </c>
      <c r="E344" s="47" t="s">
        <v>273</v>
      </c>
      <c r="F344" s="3" t="e">
        <f t="shared" si="4"/>
        <v>#VALUE!</v>
      </c>
      <c r="G344" s="3" t="s">
        <v>17</v>
      </c>
    </row>
    <row r="345" spans="1:7" ht="13">
      <c r="A345" s="7">
        <v>45141</v>
      </c>
      <c r="B345" s="4" t="s">
        <v>123</v>
      </c>
      <c r="C345" s="4" t="s">
        <v>7</v>
      </c>
      <c r="D345" s="16">
        <v>-103.99</v>
      </c>
      <c r="E345" s="47">
        <v>-62397.519603000364</v>
      </c>
      <c r="F345" s="3">
        <f t="shared" si="4"/>
        <v>600.03384559092569</v>
      </c>
      <c r="G345" s="3"/>
    </row>
    <row r="346" spans="1:7" ht="14">
      <c r="A346" s="7">
        <v>45141</v>
      </c>
      <c r="B346" s="48" t="s">
        <v>387</v>
      </c>
      <c r="C346" s="4" t="s">
        <v>7</v>
      </c>
      <c r="D346" s="16">
        <v>-42.94</v>
      </c>
      <c r="E346" s="47" t="e">
        <f ca="1">CurrencyConverter(D346, "USD", "EUR", A346)*655.957</f>
        <v>#NAME?</v>
      </c>
      <c r="F346" s="3" t="e">
        <f t="shared" ca="1" si="4"/>
        <v>#NAME?</v>
      </c>
      <c r="G346" s="3"/>
    </row>
    <row r="347" spans="1:7" ht="13">
      <c r="A347" s="7">
        <v>45141</v>
      </c>
      <c r="B347" s="4" t="s">
        <v>175</v>
      </c>
      <c r="C347" s="4" t="s">
        <v>7</v>
      </c>
      <c r="D347" s="16">
        <v>-9.99</v>
      </c>
      <c r="E347" s="47">
        <v>-5994.3381174533488</v>
      </c>
      <c r="F347" s="3">
        <f t="shared" si="4"/>
        <v>600.03384559092581</v>
      </c>
      <c r="G347" s="3"/>
    </row>
    <row r="348" spans="1:7" ht="13">
      <c r="A348" s="7">
        <v>45142</v>
      </c>
      <c r="B348" s="4" t="s">
        <v>325</v>
      </c>
      <c r="C348" s="4" t="s">
        <v>7</v>
      </c>
      <c r="D348" s="16">
        <v>-67.599999999999994</v>
      </c>
      <c r="E348" s="47">
        <v>-40510.408551068882</v>
      </c>
      <c r="F348" s="3">
        <f t="shared" si="4"/>
        <v>599.26639868445102</v>
      </c>
      <c r="G348" s="3"/>
    </row>
    <row r="349" spans="1:7" ht="13">
      <c r="A349" s="7">
        <v>45142</v>
      </c>
      <c r="B349" s="4" t="s">
        <v>388</v>
      </c>
      <c r="C349" s="4" t="s">
        <v>7</v>
      </c>
      <c r="D349" s="16">
        <v>-128.08000000000001</v>
      </c>
      <c r="E349" s="47" t="e">
        <f ca="1">CurrencyConverter(D349, "USD", "EUR", A349)*655.957</f>
        <v>#NAME?</v>
      </c>
      <c r="F349" s="3"/>
      <c r="G349" s="3"/>
    </row>
    <row r="350" spans="1:7" ht="13">
      <c r="A350" s="7">
        <v>45147</v>
      </c>
      <c r="B350" s="4" t="s">
        <v>140</v>
      </c>
      <c r="C350" s="4" t="s">
        <v>7</v>
      </c>
      <c r="D350" s="16">
        <v>-156.66999999999999</v>
      </c>
      <c r="E350" s="47">
        <v>-93698.744702771699</v>
      </c>
      <c r="F350" s="3">
        <f t="shared" ref="F350:F370" si="6">E350/D350</f>
        <v>598.0643690736689</v>
      </c>
      <c r="G350" s="3"/>
    </row>
    <row r="351" spans="1:7" ht="13">
      <c r="A351" s="7">
        <v>45147</v>
      </c>
      <c r="B351" s="4" t="s">
        <v>141</v>
      </c>
      <c r="C351" s="4" t="s">
        <v>7</v>
      </c>
      <c r="D351" s="16">
        <v>-6</v>
      </c>
      <c r="E351" s="47">
        <v>-3588.3862144420132</v>
      </c>
      <c r="F351" s="3">
        <f t="shared" si="6"/>
        <v>598.0643690736689</v>
      </c>
      <c r="G351" s="3"/>
    </row>
    <row r="352" spans="1:7" ht="13">
      <c r="A352" s="7">
        <v>45149</v>
      </c>
      <c r="B352" s="4" t="s">
        <v>184</v>
      </c>
      <c r="C352" s="4" t="s">
        <v>7</v>
      </c>
      <c r="D352" s="16">
        <v>-20</v>
      </c>
      <c r="E352" s="47">
        <v>-11922.155579789167</v>
      </c>
      <c r="F352" s="3">
        <f t="shared" si="6"/>
        <v>596.10777898945832</v>
      </c>
      <c r="G352" s="3"/>
    </row>
    <row r="353" spans="1:7" ht="13">
      <c r="A353" s="7">
        <v>45151</v>
      </c>
      <c r="B353" s="4" t="s">
        <v>144</v>
      </c>
      <c r="C353" s="4" t="s">
        <v>7</v>
      </c>
      <c r="D353" s="16">
        <v>-20.28</v>
      </c>
      <c r="E353" s="47">
        <v>-12089.065757906215</v>
      </c>
      <c r="F353" s="3">
        <f t="shared" si="6"/>
        <v>596.10777898945832</v>
      </c>
      <c r="G353" s="3"/>
    </row>
    <row r="354" spans="1:7" ht="13">
      <c r="A354" s="7">
        <v>45152</v>
      </c>
      <c r="B354" s="4" t="s">
        <v>389</v>
      </c>
      <c r="C354" s="4" t="s">
        <v>7</v>
      </c>
      <c r="D354" s="16">
        <v>-9908</v>
      </c>
      <c r="E354" s="47">
        <v>-5946223.1985361399</v>
      </c>
      <c r="F354" s="3">
        <f t="shared" si="6"/>
        <v>600.14364135407141</v>
      </c>
      <c r="G354" s="3"/>
    </row>
    <row r="355" spans="1:7" ht="13">
      <c r="A355" s="7">
        <v>45152</v>
      </c>
      <c r="B355" s="4" t="s">
        <v>390</v>
      </c>
      <c r="C355" s="4" t="s">
        <v>7</v>
      </c>
      <c r="D355" s="16">
        <v>-51.04</v>
      </c>
      <c r="E355" s="47" t="e">
        <f ca="1">CurrencyConverter(D355, "USD", "EUR", A355)*655.957</f>
        <v>#NAME?</v>
      </c>
      <c r="F355" s="3" t="e">
        <f t="shared" ca="1" si="6"/>
        <v>#NAME?</v>
      </c>
      <c r="G355" s="3"/>
    </row>
    <row r="356" spans="1:7" ht="13">
      <c r="A356" s="7">
        <v>45154</v>
      </c>
      <c r="B356" s="4" t="s">
        <v>391</v>
      </c>
      <c r="C356" s="4" t="s">
        <v>7</v>
      </c>
      <c r="D356" s="16">
        <v>-30</v>
      </c>
      <c r="E356" s="47">
        <v>-18027.40014657384</v>
      </c>
      <c r="F356" s="3">
        <f t="shared" si="6"/>
        <v>600.91333821912804</v>
      </c>
      <c r="G356" s="3"/>
    </row>
    <row r="357" spans="1:7" ht="13">
      <c r="A357" s="7">
        <v>45154</v>
      </c>
      <c r="B357" s="4" t="s">
        <v>392</v>
      </c>
      <c r="C357" s="4" t="s">
        <v>22</v>
      </c>
      <c r="D357" s="16">
        <v>1248.0999999999999</v>
      </c>
      <c r="E357" s="47" t="s">
        <v>393</v>
      </c>
      <c r="F357" s="3" t="e">
        <f t="shared" si="6"/>
        <v>#VALUE!</v>
      </c>
      <c r="G357" s="3" t="s">
        <v>21</v>
      </c>
    </row>
    <row r="358" spans="1:7" ht="13">
      <c r="A358" s="7">
        <v>45154</v>
      </c>
      <c r="B358" s="4" t="s">
        <v>394</v>
      </c>
      <c r="C358" s="4" t="s">
        <v>7</v>
      </c>
      <c r="D358" s="16">
        <v>-879.49</v>
      </c>
      <c r="E358" s="47" t="s">
        <v>173</v>
      </c>
      <c r="F358" s="3" t="e">
        <f t="shared" si="6"/>
        <v>#VALUE!</v>
      </c>
      <c r="G358" s="3" t="s">
        <v>12</v>
      </c>
    </row>
    <row r="359" spans="1:7" ht="13">
      <c r="A359" s="7">
        <v>45154</v>
      </c>
      <c r="B359" s="4" t="s">
        <v>99</v>
      </c>
      <c r="C359" s="4" t="s">
        <v>7</v>
      </c>
      <c r="D359" s="16">
        <v>-124.81</v>
      </c>
      <c r="E359" s="47" t="s">
        <v>126</v>
      </c>
      <c r="F359" s="3" t="e">
        <f t="shared" si="6"/>
        <v>#VALUE!</v>
      </c>
      <c r="G359" s="3" t="s">
        <v>17</v>
      </c>
    </row>
    <row r="360" spans="1:7" ht="13">
      <c r="A360" s="7">
        <v>45154</v>
      </c>
      <c r="B360" s="4" t="s">
        <v>32</v>
      </c>
      <c r="C360" s="4" t="s">
        <v>7</v>
      </c>
      <c r="D360" s="16">
        <v>-83.21</v>
      </c>
      <c r="E360" s="47" t="s">
        <v>127</v>
      </c>
      <c r="F360" s="3" t="e">
        <f t="shared" si="6"/>
        <v>#VALUE!</v>
      </c>
      <c r="G360" s="3" t="s">
        <v>23</v>
      </c>
    </row>
    <row r="361" spans="1:7" ht="13">
      <c r="A361" s="7">
        <v>45156</v>
      </c>
      <c r="B361" s="4" t="s">
        <v>139</v>
      </c>
      <c r="C361" s="4" t="s">
        <v>7</v>
      </c>
      <c r="D361" s="16">
        <v>-312.97000000000003</v>
      </c>
      <c r="E361" s="47">
        <v>-188915.85744915798</v>
      </c>
      <c r="F361" s="3">
        <f t="shared" si="6"/>
        <v>603.62289500322061</v>
      </c>
      <c r="G361" s="3"/>
    </row>
    <row r="362" spans="1:7" ht="13">
      <c r="A362" s="7">
        <v>45156</v>
      </c>
      <c r="B362" s="4" t="s">
        <v>395</v>
      </c>
      <c r="C362" s="4" t="s">
        <v>7</v>
      </c>
      <c r="D362" s="16">
        <v>-99.4</v>
      </c>
      <c r="E362" s="47" t="s">
        <v>377</v>
      </c>
      <c r="F362" s="3" t="e">
        <f t="shared" si="6"/>
        <v>#VALUE!</v>
      </c>
      <c r="G362" s="3" t="s">
        <v>9</v>
      </c>
    </row>
    <row r="363" spans="1:7" ht="13">
      <c r="A363" s="7">
        <v>45156</v>
      </c>
      <c r="B363" s="4" t="s">
        <v>396</v>
      </c>
      <c r="C363" s="4" t="s">
        <v>7</v>
      </c>
      <c r="D363" s="16">
        <v>-289.92</v>
      </c>
      <c r="E363" s="47" t="s">
        <v>365</v>
      </c>
      <c r="F363" s="3" t="e">
        <f t="shared" si="6"/>
        <v>#VALUE!</v>
      </c>
      <c r="G363" s="3" t="s">
        <v>29</v>
      </c>
    </row>
    <row r="364" spans="1:7" ht="13">
      <c r="A364" s="7">
        <v>45156</v>
      </c>
      <c r="B364" s="4" t="s">
        <v>397</v>
      </c>
      <c r="C364" s="4" t="s">
        <v>7</v>
      </c>
      <c r="D364" s="16">
        <v>-66.27</v>
      </c>
      <c r="E364" s="47" t="s">
        <v>152</v>
      </c>
      <c r="F364" s="3" t="e">
        <f t="shared" si="6"/>
        <v>#VALUE!</v>
      </c>
      <c r="G364" s="3" t="s">
        <v>27</v>
      </c>
    </row>
    <row r="365" spans="1:7" ht="13">
      <c r="A365" s="7">
        <v>45156</v>
      </c>
      <c r="B365" s="4" t="s">
        <v>398</v>
      </c>
      <c r="C365" s="4" t="s">
        <v>7</v>
      </c>
      <c r="D365" s="16">
        <v>-39.76</v>
      </c>
      <c r="E365" s="47" t="s">
        <v>399</v>
      </c>
      <c r="F365" s="3" t="e">
        <f t="shared" si="6"/>
        <v>#VALUE!</v>
      </c>
      <c r="G365" s="3" t="s">
        <v>12</v>
      </c>
    </row>
    <row r="366" spans="1:7" ht="13">
      <c r="A366" s="7">
        <v>45156</v>
      </c>
      <c r="B366" s="4" t="s">
        <v>400</v>
      </c>
      <c r="C366" s="4" t="s">
        <v>7</v>
      </c>
      <c r="D366" s="16">
        <v>-165.67</v>
      </c>
      <c r="E366" s="47" t="s">
        <v>181</v>
      </c>
      <c r="F366" s="3" t="e">
        <f t="shared" si="6"/>
        <v>#VALUE!</v>
      </c>
      <c r="G366" s="3" t="s">
        <v>31</v>
      </c>
    </row>
    <row r="367" spans="1:7" ht="13">
      <c r="A367" s="7">
        <v>45156</v>
      </c>
      <c r="B367" s="4" t="s">
        <v>401</v>
      </c>
      <c r="C367" s="4" t="s">
        <v>7</v>
      </c>
      <c r="D367" s="16">
        <v>-138.33000000000001</v>
      </c>
      <c r="E367" s="47" t="s">
        <v>402</v>
      </c>
      <c r="F367" s="3" t="e">
        <f t="shared" si="6"/>
        <v>#VALUE!</v>
      </c>
      <c r="G367" s="3" t="s">
        <v>13</v>
      </c>
    </row>
    <row r="368" spans="1:7" ht="13">
      <c r="A368" s="7">
        <v>45156</v>
      </c>
      <c r="B368" s="4" t="s">
        <v>403</v>
      </c>
      <c r="C368" s="4" t="s">
        <v>22</v>
      </c>
      <c r="D368" s="16">
        <v>828.33</v>
      </c>
      <c r="E368" s="47" t="s">
        <v>199</v>
      </c>
      <c r="F368" s="3" t="e">
        <f t="shared" si="6"/>
        <v>#VALUE!</v>
      </c>
      <c r="G368" s="3" t="s">
        <v>28</v>
      </c>
    </row>
    <row r="369" spans="1:7" ht="13">
      <c r="A369" s="7">
        <v>45156</v>
      </c>
      <c r="B369" s="4" t="s">
        <v>208</v>
      </c>
      <c r="C369" s="4" t="s">
        <v>7</v>
      </c>
      <c r="D369" s="16">
        <v>-579.83000000000004</v>
      </c>
      <c r="E369" s="47" t="s">
        <v>337</v>
      </c>
      <c r="F369" s="3" t="e">
        <f t="shared" si="6"/>
        <v>#VALUE!</v>
      </c>
      <c r="G369" s="3" t="s">
        <v>12</v>
      </c>
    </row>
    <row r="370" spans="1:7" ht="13">
      <c r="A370" s="7">
        <v>45156</v>
      </c>
      <c r="B370" s="4" t="s">
        <v>210</v>
      </c>
      <c r="C370" s="4" t="s">
        <v>7</v>
      </c>
      <c r="D370" s="16">
        <v>-165.67</v>
      </c>
      <c r="E370" s="47" t="s">
        <v>181</v>
      </c>
      <c r="F370" s="3" t="e">
        <f t="shared" si="6"/>
        <v>#VALUE!</v>
      </c>
      <c r="G370" s="3" t="s">
        <v>17</v>
      </c>
    </row>
    <row r="371" spans="1:7" ht="13">
      <c r="A371" s="7">
        <v>45156</v>
      </c>
      <c r="B371" s="4" t="s">
        <v>388</v>
      </c>
      <c r="C371" s="4" t="s">
        <v>7</v>
      </c>
      <c r="D371" s="16">
        <v>-127.29</v>
      </c>
      <c r="E371" s="47" t="e">
        <f ca="1">CurrencyConverter(D371, "USD", "EUR", A371)*655.957</f>
        <v>#NAME?</v>
      </c>
      <c r="F371" s="3"/>
      <c r="G371" s="3"/>
    </row>
    <row r="372" spans="1:7" ht="13">
      <c r="A372" s="7">
        <v>45158</v>
      </c>
      <c r="B372" s="4" t="s">
        <v>264</v>
      </c>
      <c r="C372" s="4" t="s">
        <v>7</v>
      </c>
      <c r="D372" s="16">
        <v>-1346.5</v>
      </c>
      <c r="E372" s="47">
        <v>-812778.22812183667</v>
      </c>
      <c r="F372" s="3">
        <f t="shared" ref="F372:F384" si="7">E372/D372</f>
        <v>603.62289500322072</v>
      </c>
      <c r="G372" s="3"/>
    </row>
    <row r="373" spans="1:7" ht="13">
      <c r="A373" s="7">
        <v>45161</v>
      </c>
      <c r="B373" s="4" t="s">
        <v>404</v>
      </c>
      <c r="C373" s="4" t="s">
        <v>7</v>
      </c>
      <c r="D373" s="16">
        <v>-2687.5</v>
      </c>
      <c r="E373" s="47">
        <v>-1631545.0601573344</v>
      </c>
      <c r="F373" s="3">
        <f t="shared" si="7"/>
        <v>607.08653401203139</v>
      </c>
      <c r="G373" s="3"/>
    </row>
    <row r="374" spans="1:7" ht="13">
      <c r="A374" s="7">
        <v>45162</v>
      </c>
      <c r="B374" s="4" t="s">
        <v>166</v>
      </c>
      <c r="C374" s="4" t="s">
        <v>7</v>
      </c>
      <c r="D374" s="16">
        <v>-142.63999999999999</v>
      </c>
      <c r="E374" s="47">
        <v>-86315.227380073789</v>
      </c>
      <c r="F374" s="3">
        <f t="shared" si="7"/>
        <v>605.12638376383757</v>
      </c>
      <c r="G374" s="3"/>
    </row>
    <row r="375" spans="1:7" ht="13">
      <c r="A375" s="7">
        <v>45166</v>
      </c>
      <c r="B375" s="4" t="s">
        <v>155</v>
      </c>
      <c r="C375" s="4" t="s">
        <v>22</v>
      </c>
      <c r="D375" s="16">
        <v>1235.75</v>
      </c>
      <c r="E375" s="47" t="s">
        <v>393</v>
      </c>
      <c r="F375" s="3" t="e">
        <f t="shared" si="7"/>
        <v>#VALUE!</v>
      </c>
      <c r="G375" s="3" t="s">
        <v>26</v>
      </c>
    </row>
    <row r="376" spans="1:7" ht="13">
      <c r="A376" s="7">
        <v>45166</v>
      </c>
      <c r="B376" s="4" t="s">
        <v>405</v>
      </c>
      <c r="C376" s="4" t="s">
        <v>7</v>
      </c>
      <c r="D376" s="16">
        <v>-576.67999999999995</v>
      </c>
      <c r="E376" s="47" t="s">
        <v>337</v>
      </c>
      <c r="F376" s="3" t="e">
        <f t="shared" si="7"/>
        <v>#VALUE!</v>
      </c>
      <c r="G376" s="3" t="s">
        <v>12</v>
      </c>
    </row>
    <row r="377" spans="1:7" ht="13">
      <c r="A377" s="7">
        <v>45166</v>
      </c>
      <c r="B377" s="4" t="s">
        <v>99</v>
      </c>
      <c r="C377" s="4" t="s">
        <v>7</v>
      </c>
      <c r="D377" s="16">
        <v>-123.58</v>
      </c>
      <c r="E377" s="47" t="s">
        <v>126</v>
      </c>
      <c r="F377" s="3" t="e">
        <f t="shared" si="7"/>
        <v>#VALUE!</v>
      </c>
      <c r="G377" s="3" t="s">
        <v>17</v>
      </c>
    </row>
    <row r="378" spans="1:7" ht="13">
      <c r="A378" s="7">
        <v>45166</v>
      </c>
      <c r="B378" s="4" t="s">
        <v>161</v>
      </c>
      <c r="C378" s="4" t="s">
        <v>7</v>
      </c>
      <c r="D378" s="16">
        <v>-24.72</v>
      </c>
      <c r="E378" s="47" t="s">
        <v>135</v>
      </c>
      <c r="F378" s="3" t="e">
        <f t="shared" si="7"/>
        <v>#VALUE!</v>
      </c>
      <c r="G378" s="3" t="s">
        <v>35</v>
      </c>
    </row>
    <row r="379" spans="1:7" ht="13">
      <c r="A379" s="7">
        <v>45166</v>
      </c>
      <c r="B379" s="4" t="s">
        <v>406</v>
      </c>
      <c r="C379" s="4" t="s">
        <v>7</v>
      </c>
      <c r="D379" s="16">
        <v>-197.72</v>
      </c>
      <c r="E379" s="47" t="s">
        <v>273</v>
      </c>
      <c r="F379" s="3" t="e">
        <f t="shared" si="7"/>
        <v>#VALUE!</v>
      </c>
      <c r="G379" s="3" t="s">
        <v>16</v>
      </c>
    </row>
    <row r="380" spans="1:7" ht="13">
      <c r="A380" s="7">
        <v>45166</v>
      </c>
      <c r="B380" s="4" t="s">
        <v>407</v>
      </c>
      <c r="C380" s="4" t="s">
        <v>7</v>
      </c>
      <c r="D380" s="16">
        <v>-65.91</v>
      </c>
      <c r="E380" s="47" t="s">
        <v>152</v>
      </c>
      <c r="F380" s="3" t="e">
        <f t="shared" si="7"/>
        <v>#VALUE!</v>
      </c>
      <c r="G380" s="3" t="s">
        <v>15</v>
      </c>
    </row>
    <row r="381" spans="1:7" ht="13">
      <c r="A381" s="7">
        <v>45167</v>
      </c>
      <c r="B381" s="4" t="s">
        <v>167</v>
      </c>
      <c r="C381" s="4" t="s">
        <v>7</v>
      </c>
      <c r="D381" s="16">
        <v>-110.29</v>
      </c>
      <c r="E381" s="47">
        <v>-66967.969573266688</v>
      </c>
      <c r="F381" s="3">
        <f t="shared" si="7"/>
        <v>607.19892622419695</v>
      </c>
      <c r="G381" s="3"/>
    </row>
    <row r="382" spans="1:7" ht="13">
      <c r="A382" s="7">
        <v>45169</v>
      </c>
      <c r="B382" s="4" t="s">
        <v>408</v>
      </c>
      <c r="C382" s="4" t="s">
        <v>7</v>
      </c>
      <c r="D382" s="16">
        <v>-15</v>
      </c>
      <c r="E382" s="47">
        <v>-9053.5103054839892</v>
      </c>
      <c r="F382" s="3">
        <f t="shared" si="7"/>
        <v>603.56735369893261</v>
      </c>
      <c r="G382" s="3"/>
    </row>
    <row r="383" spans="1:7" ht="13">
      <c r="A383" s="7">
        <v>45170</v>
      </c>
      <c r="B383" s="4" t="s">
        <v>409</v>
      </c>
      <c r="C383" s="4" t="s">
        <v>7</v>
      </c>
      <c r="D383" s="16">
        <v>-330.63</v>
      </c>
      <c r="E383" s="47" t="s">
        <v>280</v>
      </c>
      <c r="F383" s="3" t="e">
        <f t="shared" si="7"/>
        <v>#VALUE!</v>
      </c>
      <c r="G383" s="3" t="s">
        <v>26</v>
      </c>
    </row>
    <row r="384" spans="1:7" ht="13">
      <c r="A384" s="7">
        <v>45170</v>
      </c>
      <c r="B384" s="4" t="s">
        <v>410</v>
      </c>
      <c r="C384" s="4" t="s">
        <v>22</v>
      </c>
      <c r="D384" s="16">
        <v>909.24</v>
      </c>
      <c r="E384" s="47" t="s">
        <v>352</v>
      </c>
      <c r="F384" s="3" t="e">
        <f t="shared" si="7"/>
        <v>#VALUE!</v>
      </c>
      <c r="G384" s="3" t="s">
        <v>26</v>
      </c>
    </row>
    <row r="385" spans="1:7" ht="13">
      <c r="A385" s="7">
        <v>45170</v>
      </c>
      <c r="B385" s="4" t="s">
        <v>388</v>
      </c>
      <c r="C385" s="4" t="s">
        <v>7</v>
      </c>
      <c r="D385" s="16">
        <v>-126.49</v>
      </c>
      <c r="E385" s="47" t="e">
        <f ca="1">CurrencyConverter(D385, "USD", "EUR", A385)*655.957</f>
        <v>#NAME?</v>
      </c>
      <c r="F385" s="3"/>
      <c r="G385" s="3"/>
    </row>
    <row r="386" spans="1:7" ht="13">
      <c r="A386" s="7">
        <v>45171</v>
      </c>
      <c r="B386" s="4" t="s">
        <v>411</v>
      </c>
      <c r="C386" s="4" t="s">
        <v>7</v>
      </c>
      <c r="D386" s="16">
        <v>-12</v>
      </c>
      <c r="E386" s="47">
        <v>-7258.8380671338991</v>
      </c>
      <c r="F386" s="3">
        <f t="shared" ref="F386:F416" si="8">E386/D386</f>
        <v>604.90317226115826</v>
      </c>
      <c r="G386" s="3"/>
    </row>
    <row r="387" spans="1:7" ht="13">
      <c r="A387" s="7">
        <v>45172</v>
      </c>
      <c r="B387" s="4" t="s">
        <v>175</v>
      </c>
      <c r="C387" s="4" t="s">
        <v>7</v>
      </c>
      <c r="D387" s="16">
        <v>-9.99</v>
      </c>
      <c r="E387" s="47">
        <v>-6042.9826908889718</v>
      </c>
      <c r="F387" s="3">
        <f t="shared" si="8"/>
        <v>604.90317226115837</v>
      </c>
      <c r="G387" s="3"/>
    </row>
    <row r="388" spans="1:7" ht="13">
      <c r="A388" s="7">
        <v>45172</v>
      </c>
      <c r="B388" s="4" t="s">
        <v>412</v>
      </c>
      <c r="C388" s="4" t="s">
        <v>7</v>
      </c>
      <c r="D388" s="16">
        <v>-24.8</v>
      </c>
      <c r="E388" s="47" t="s">
        <v>135</v>
      </c>
      <c r="F388" s="3" t="e">
        <f t="shared" si="8"/>
        <v>#VALUE!</v>
      </c>
      <c r="G388" s="3" t="s">
        <v>12</v>
      </c>
    </row>
    <row r="389" spans="1:7" ht="13">
      <c r="A389" s="7">
        <v>45172</v>
      </c>
      <c r="B389" s="4" t="s">
        <v>413</v>
      </c>
      <c r="C389" s="4" t="s">
        <v>7</v>
      </c>
      <c r="D389" s="16">
        <v>-1213.42</v>
      </c>
      <c r="E389" s="47" t="s">
        <v>414</v>
      </c>
      <c r="F389" s="3" t="e">
        <f t="shared" si="8"/>
        <v>#VALUE!</v>
      </c>
      <c r="G389" s="3" t="s">
        <v>28</v>
      </c>
    </row>
    <row r="390" spans="1:7" ht="13">
      <c r="A390" s="7">
        <v>45173</v>
      </c>
      <c r="B390" s="4" t="s">
        <v>123</v>
      </c>
      <c r="C390" s="4" t="s">
        <v>7</v>
      </c>
      <c r="D390" s="16">
        <v>-0.16</v>
      </c>
      <c r="E390" s="47">
        <v>-97.169817609480589</v>
      </c>
      <c r="F390" s="3">
        <f t="shared" si="8"/>
        <v>607.31136005925362</v>
      </c>
      <c r="G390" s="3"/>
    </row>
    <row r="391" spans="1:7" ht="13">
      <c r="A391" s="7">
        <v>45173</v>
      </c>
      <c r="B391" s="4" t="s">
        <v>325</v>
      </c>
      <c r="C391" s="4" t="s">
        <v>7</v>
      </c>
      <c r="D391" s="16">
        <v>-164.42</v>
      </c>
      <c r="E391" s="47">
        <v>-99854.133820942487</v>
      </c>
      <c r="F391" s="3">
        <f t="shared" si="8"/>
        <v>607.31136005925373</v>
      </c>
      <c r="G391" s="3"/>
    </row>
    <row r="392" spans="1:7" ht="13">
      <c r="A392" s="7">
        <v>45173</v>
      </c>
      <c r="B392" s="4" t="s">
        <v>415</v>
      </c>
      <c r="C392" s="4" t="s">
        <v>22</v>
      </c>
      <c r="D392" s="16">
        <v>411.65</v>
      </c>
      <c r="E392" s="47" t="s">
        <v>416</v>
      </c>
      <c r="F392" s="3" t="e">
        <f t="shared" si="8"/>
        <v>#VALUE!</v>
      </c>
      <c r="G392" s="3" t="s">
        <v>28</v>
      </c>
    </row>
    <row r="393" spans="1:7" ht="13">
      <c r="A393" s="7">
        <v>45173</v>
      </c>
      <c r="B393" s="4" t="s">
        <v>417</v>
      </c>
      <c r="C393" s="4" t="s">
        <v>22</v>
      </c>
      <c r="D393" s="16">
        <v>1234.95</v>
      </c>
      <c r="E393" s="47" t="s">
        <v>393</v>
      </c>
      <c r="F393" s="3" t="e">
        <f t="shared" si="8"/>
        <v>#VALUE!</v>
      </c>
      <c r="G393" s="3" t="s">
        <v>26</v>
      </c>
    </row>
    <row r="394" spans="1:7" ht="13">
      <c r="A394" s="7">
        <v>45173</v>
      </c>
      <c r="B394" s="4" t="s">
        <v>418</v>
      </c>
      <c r="C394" s="4" t="s">
        <v>7</v>
      </c>
      <c r="D394" s="16">
        <v>-1267.8800000000001</v>
      </c>
      <c r="E394" s="47" t="s">
        <v>419</v>
      </c>
      <c r="F394" s="3" t="e">
        <f t="shared" si="8"/>
        <v>#VALUE!</v>
      </c>
      <c r="G394" s="3" t="s">
        <v>12</v>
      </c>
    </row>
    <row r="395" spans="1:7" ht="13">
      <c r="A395" s="7">
        <v>45173</v>
      </c>
      <c r="B395" s="4" t="s">
        <v>99</v>
      </c>
      <c r="C395" s="4" t="s">
        <v>7</v>
      </c>
      <c r="D395" s="16">
        <v>-164.66</v>
      </c>
      <c r="E395" s="47" t="s">
        <v>181</v>
      </c>
      <c r="F395" s="3" t="e">
        <f t="shared" si="8"/>
        <v>#VALUE!</v>
      </c>
      <c r="G395" s="3" t="s">
        <v>17</v>
      </c>
    </row>
    <row r="396" spans="1:7" ht="13">
      <c r="A396" s="7">
        <v>45173</v>
      </c>
      <c r="B396" s="4" t="s">
        <v>420</v>
      </c>
      <c r="C396" s="4" t="s">
        <v>22</v>
      </c>
      <c r="D396" s="16">
        <v>246.99</v>
      </c>
      <c r="E396" s="47" t="s">
        <v>421</v>
      </c>
      <c r="F396" s="3" t="e">
        <f t="shared" si="8"/>
        <v>#VALUE!</v>
      </c>
      <c r="G396" s="3" t="s">
        <v>38</v>
      </c>
    </row>
    <row r="397" spans="1:7" ht="13">
      <c r="A397" s="7">
        <v>45173</v>
      </c>
      <c r="B397" s="4" t="s">
        <v>422</v>
      </c>
      <c r="C397" s="4" t="s">
        <v>7</v>
      </c>
      <c r="D397" s="16">
        <v>-57.63</v>
      </c>
      <c r="E397" s="47" t="s">
        <v>423</v>
      </c>
      <c r="F397" s="3" t="e">
        <f t="shared" si="8"/>
        <v>#VALUE!</v>
      </c>
      <c r="G397" s="3" t="s">
        <v>12</v>
      </c>
    </row>
    <row r="398" spans="1:7" ht="13">
      <c r="A398" s="7">
        <v>45173</v>
      </c>
      <c r="B398" s="4" t="s">
        <v>100</v>
      </c>
      <c r="C398" s="4" t="s">
        <v>7</v>
      </c>
      <c r="D398" s="16">
        <v>-24.7</v>
      </c>
      <c r="E398" s="47" t="s">
        <v>135</v>
      </c>
      <c r="F398" s="3" t="e">
        <f t="shared" si="8"/>
        <v>#VALUE!</v>
      </c>
      <c r="G398" s="3" t="s">
        <v>35</v>
      </c>
    </row>
    <row r="399" spans="1:7" ht="13">
      <c r="A399" s="7">
        <v>45173</v>
      </c>
      <c r="B399" s="4" t="s">
        <v>424</v>
      </c>
      <c r="C399" s="4" t="s">
        <v>7</v>
      </c>
      <c r="D399" s="16">
        <v>-164.66</v>
      </c>
      <c r="E399" s="47" t="s">
        <v>181</v>
      </c>
      <c r="F399" s="3" t="e">
        <f t="shared" si="8"/>
        <v>#VALUE!</v>
      </c>
      <c r="G399" s="3" t="s">
        <v>31</v>
      </c>
    </row>
    <row r="400" spans="1:7" ht="13">
      <c r="A400" s="7">
        <v>45175</v>
      </c>
      <c r="B400" s="4" t="s">
        <v>425</v>
      </c>
      <c r="C400" s="4" t="s">
        <v>7</v>
      </c>
      <c r="D400" s="16">
        <v>-90.09</v>
      </c>
      <c r="E400" s="47" t="s">
        <v>426</v>
      </c>
      <c r="F400" s="3" t="e">
        <f t="shared" si="8"/>
        <v>#VALUE!</v>
      </c>
      <c r="G400" s="3" t="s">
        <v>15</v>
      </c>
    </row>
    <row r="401" spans="1:7" ht="13">
      <c r="A401" s="7">
        <v>45175</v>
      </c>
      <c r="B401" s="4" t="s">
        <v>427</v>
      </c>
      <c r="C401" s="4" t="s">
        <v>7</v>
      </c>
      <c r="D401" s="16">
        <v>-98.28</v>
      </c>
      <c r="E401" s="47" t="s">
        <v>377</v>
      </c>
      <c r="F401" s="3" t="e">
        <f t="shared" si="8"/>
        <v>#VALUE!</v>
      </c>
      <c r="G401" s="3" t="s">
        <v>39</v>
      </c>
    </row>
    <row r="402" spans="1:7" ht="13">
      <c r="A402" s="7">
        <v>45175</v>
      </c>
      <c r="B402" s="4" t="s">
        <v>428</v>
      </c>
      <c r="C402" s="4" t="s">
        <v>7</v>
      </c>
      <c r="D402" s="16">
        <v>-81.900000000000006</v>
      </c>
      <c r="E402" s="47" t="s">
        <v>127</v>
      </c>
      <c r="F402" s="3" t="e">
        <f t="shared" si="8"/>
        <v>#VALUE!</v>
      </c>
      <c r="G402" s="3" t="s">
        <v>15</v>
      </c>
    </row>
    <row r="403" spans="1:7" ht="13">
      <c r="A403" s="7">
        <v>45175</v>
      </c>
      <c r="B403" s="4" t="s">
        <v>429</v>
      </c>
      <c r="C403" s="4" t="s">
        <v>7</v>
      </c>
      <c r="D403" s="16">
        <v>-57.33</v>
      </c>
      <c r="E403" s="47" t="s">
        <v>423</v>
      </c>
      <c r="F403" s="3" t="e">
        <f t="shared" si="8"/>
        <v>#VALUE!</v>
      </c>
      <c r="G403" s="3" t="s">
        <v>27</v>
      </c>
    </row>
    <row r="404" spans="1:7" ht="13">
      <c r="A404" s="7">
        <v>45178</v>
      </c>
      <c r="B404" s="4" t="s">
        <v>141</v>
      </c>
      <c r="C404" s="4" t="s">
        <v>7</v>
      </c>
      <c r="D404" s="16">
        <v>-6</v>
      </c>
      <c r="E404" s="47">
        <v>-3676.8890134529147</v>
      </c>
      <c r="F404" s="3">
        <f t="shared" si="8"/>
        <v>612.81483557548574</v>
      </c>
      <c r="G404" s="3"/>
    </row>
    <row r="405" spans="1:7" ht="13">
      <c r="A405" s="7">
        <v>45180</v>
      </c>
      <c r="B405" s="4" t="s">
        <v>140</v>
      </c>
      <c r="C405" s="4" t="s">
        <v>7</v>
      </c>
      <c r="D405" s="16">
        <v>-156.66999999999999</v>
      </c>
      <c r="E405" s="47">
        <v>-95830.64452629615</v>
      </c>
      <c r="F405" s="3">
        <f t="shared" si="8"/>
        <v>611.67195076464009</v>
      </c>
      <c r="G405" s="3"/>
    </row>
    <row r="406" spans="1:7" ht="13">
      <c r="A406" s="7">
        <v>45180</v>
      </c>
      <c r="B406" s="4" t="s">
        <v>184</v>
      </c>
      <c r="C406" s="4" t="s">
        <v>7</v>
      </c>
      <c r="D406" s="16">
        <v>-20</v>
      </c>
      <c r="E406" s="47">
        <v>-12233.439015292801</v>
      </c>
      <c r="F406" s="3">
        <f t="shared" si="8"/>
        <v>611.67195076464009</v>
      </c>
      <c r="G406" s="3"/>
    </row>
    <row r="407" spans="1:7" ht="13">
      <c r="A407" s="7">
        <v>45181</v>
      </c>
      <c r="B407" s="4" t="s">
        <v>102</v>
      </c>
      <c r="C407" s="4" t="s">
        <v>22</v>
      </c>
      <c r="D407" s="16">
        <v>1224.8900000000001</v>
      </c>
      <c r="E407" s="47" t="s">
        <v>393</v>
      </c>
      <c r="F407" s="3" t="e">
        <f t="shared" si="8"/>
        <v>#VALUE!</v>
      </c>
      <c r="G407" s="3" t="s">
        <v>28</v>
      </c>
    </row>
    <row r="408" spans="1:7" ht="13">
      <c r="A408" s="7">
        <v>45181</v>
      </c>
      <c r="B408" s="4" t="s">
        <v>430</v>
      </c>
      <c r="C408" s="4" t="s">
        <v>7</v>
      </c>
      <c r="D408" s="16">
        <v>-986.44</v>
      </c>
      <c r="E408" s="47" t="s">
        <v>431</v>
      </c>
      <c r="F408" s="3" t="e">
        <f t="shared" si="8"/>
        <v>#VALUE!</v>
      </c>
      <c r="G408" s="3" t="s">
        <v>12</v>
      </c>
    </row>
    <row r="409" spans="1:7" ht="13">
      <c r="A409" s="7">
        <v>45181</v>
      </c>
      <c r="B409" s="4" t="s">
        <v>99</v>
      </c>
      <c r="C409" s="4" t="s">
        <v>7</v>
      </c>
      <c r="D409" s="16">
        <v>-122.49</v>
      </c>
      <c r="E409" s="47" t="s">
        <v>126</v>
      </c>
      <c r="F409" s="3" t="e">
        <f t="shared" si="8"/>
        <v>#VALUE!</v>
      </c>
      <c r="G409" s="3" t="s">
        <v>17</v>
      </c>
    </row>
    <row r="410" spans="1:7" ht="13">
      <c r="A410" s="7">
        <v>45181</v>
      </c>
      <c r="B410" s="4" t="s">
        <v>32</v>
      </c>
      <c r="C410" s="4" t="s">
        <v>7</v>
      </c>
      <c r="D410" s="16">
        <v>-81.66</v>
      </c>
      <c r="E410" s="47" t="s">
        <v>127</v>
      </c>
      <c r="F410" s="3" t="e">
        <f t="shared" si="8"/>
        <v>#VALUE!</v>
      </c>
      <c r="G410" s="3" t="s">
        <v>23</v>
      </c>
    </row>
    <row r="411" spans="1:7" ht="13">
      <c r="A411" s="7">
        <v>45181</v>
      </c>
      <c r="B411" s="4" t="s">
        <v>432</v>
      </c>
      <c r="C411" s="4" t="s">
        <v>22</v>
      </c>
      <c r="D411" s="16">
        <v>1306.55</v>
      </c>
      <c r="E411" s="47" t="s">
        <v>156</v>
      </c>
      <c r="F411" s="3" t="e">
        <f t="shared" si="8"/>
        <v>#VALUE!</v>
      </c>
      <c r="G411" s="3" t="s">
        <v>21</v>
      </c>
    </row>
    <row r="412" spans="1:7" ht="13">
      <c r="A412" s="7">
        <v>45181</v>
      </c>
      <c r="B412" s="4" t="s">
        <v>433</v>
      </c>
      <c r="C412" s="4" t="s">
        <v>7</v>
      </c>
      <c r="D412" s="16">
        <v>-863.14</v>
      </c>
      <c r="E412" s="47" t="s">
        <v>173</v>
      </c>
      <c r="F412" s="3" t="e">
        <f t="shared" si="8"/>
        <v>#VALUE!</v>
      </c>
      <c r="G412" s="3" t="s">
        <v>12</v>
      </c>
    </row>
    <row r="413" spans="1:7" ht="13">
      <c r="A413" s="7">
        <v>45181</v>
      </c>
      <c r="B413" s="4" t="s">
        <v>99</v>
      </c>
      <c r="C413" s="4" t="s">
        <v>7</v>
      </c>
      <c r="D413" s="16">
        <v>-122.49</v>
      </c>
      <c r="E413" s="47" t="s">
        <v>126</v>
      </c>
      <c r="F413" s="3" t="e">
        <f t="shared" si="8"/>
        <v>#VALUE!</v>
      </c>
      <c r="G413" s="3" t="s">
        <v>17</v>
      </c>
    </row>
    <row r="414" spans="1:7" ht="13">
      <c r="A414" s="7">
        <v>45181</v>
      </c>
      <c r="B414" s="4" t="s">
        <v>32</v>
      </c>
      <c r="C414" s="4" t="s">
        <v>7</v>
      </c>
      <c r="D414" s="16">
        <v>-81.66</v>
      </c>
      <c r="E414" s="47" t="s">
        <v>127</v>
      </c>
      <c r="F414" s="3" t="e">
        <f t="shared" si="8"/>
        <v>#VALUE!</v>
      </c>
      <c r="G414" s="3" t="s">
        <v>23</v>
      </c>
    </row>
    <row r="415" spans="1:7" ht="13">
      <c r="A415" s="7">
        <v>45182</v>
      </c>
      <c r="B415" s="4" t="s">
        <v>144</v>
      </c>
      <c r="C415" s="4" t="s">
        <v>7</v>
      </c>
      <c r="D415" s="16">
        <v>-3.61</v>
      </c>
      <c r="E415" s="47">
        <v>-2206.2841423646696</v>
      </c>
      <c r="F415" s="3">
        <f t="shared" si="8"/>
        <v>611.15904220627965</v>
      </c>
      <c r="G415" s="3"/>
    </row>
    <row r="416" spans="1:7" ht="13">
      <c r="A416" s="7">
        <v>45183</v>
      </c>
      <c r="B416" s="4" t="s">
        <v>434</v>
      </c>
      <c r="C416" s="4" t="s">
        <v>22</v>
      </c>
      <c r="D416" s="16">
        <v>2100</v>
      </c>
      <c r="E416" s="47">
        <v>1283792.8238583412</v>
      </c>
      <c r="F416" s="3">
        <f t="shared" si="8"/>
        <v>611.32991612301964</v>
      </c>
      <c r="G416" s="3"/>
    </row>
    <row r="417" spans="1:7" ht="13">
      <c r="A417" s="7">
        <v>45184</v>
      </c>
      <c r="B417" s="4" t="s">
        <v>388</v>
      </c>
      <c r="C417" s="4" t="s">
        <v>7</v>
      </c>
      <c r="D417" s="16">
        <v>-125.69</v>
      </c>
      <c r="E417" s="47" t="e">
        <f ca="1">CurrencyConverter(D417, "USD", "EUR", A417)*655.957</f>
        <v>#NAME?</v>
      </c>
      <c r="F417" s="3"/>
      <c r="G417" s="3"/>
    </row>
    <row r="418" spans="1:7" ht="13">
      <c r="A418" s="7">
        <v>45187</v>
      </c>
      <c r="B418" s="4" t="s">
        <v>139</v>
      </c>
      <c r="C418" s="4" t="s">
        <v>7</v>
      </c>
      <c r="D418" s="16">
        <v>-339.7</v>
      </c>
      <c r="E418" s="47">
        <v>-208973.64053268312</v>
      </c>
      <c r="F418" s="3">
        <f t="shared" ref="F418:F465" si="9">E418/D418</f>
        <v>615.17115258370063</v>
      </c>
      <c r="G418" s="3"/>
    </row>
    <row r="419" spans="1:7" ht="13">
      <c r="A419" s="7">
        <v>45187</v>
      </c>
      <c r="B419" s="4" t="s">
        <v>435</v>
      </c>
      <c r="C419" s="4" t="s">
        <v>7</v>
      </c>
      <c r="D419" s="16">
        <v>-30</v>
      </c>
      <c r="E419" s="47">
        <v>-18455.13457751102</v>
      </c>
      <c r="F419" s="3">
        <f t="shared" si="9"/>
        <v>615.17115258370063</v>
      </c>
      <c r="G419" s="3"/>
    </row>
    <row r="420" spans="1:7" ht="13">
      <c r="A420" s="7">
        <v>45187</v>
      </c>
      <c r="B420" s="4" t="s">
        <v>436</v>
      </c>
      <c r="C420" s="4" t="s">
        <v>7</v>
      </c>
      <c r="D420" s="16">
        <v>-1219.17</v>
      </c>
      <c r="E420" s="47" t="s">
        <v>437</v>
      </c>
      <c r="F420" s="3" t="e">
        <f t="shared" si="9"/>
        <v>#VALUE!</v>
      </c>
      <c r="G420" s="3" t="s">
        <v>29</v>
      </c>
    </row>
    <row r="421" spans="1:7" ht="13">
      <c r="A421" s="7">
        <v>45187</v>
      </c>
      <c r="B421" s="4" t="s">
        <v>379</v>
      </c>
      <c r="C421" s="4" t="s">
        <v>7</v>
      </c>
      <c r="D421" s="16">
        <v>-65.02</v>
      </c>
      <c r="E421" s="47" t="s">
        <v>152</v>
      </c>
      <c r="F421" s="3" t="e">
        <f t="shared" si="9"/>
        <v>#VALUE!</v>
      </c>
      <c r="G421" s="3" t="s">
        <v>29</v>
      </c>
    </row>
    <row r="422" spans="1:7" ht="13">
      <c r="A422" s="7">
        <v>45187</v>
      </c>
      <c r="B422" s="4" t="s">
        <v>101</v>
      </c>
      <c r="C422" s="4" t="s">
        <v>7</v>
      </c>
      <c r="D422" s="16">
        <v>-162.56</v>
      </c>
      <c r="E422" s="47" t="s">
        <v>181</v>
      </c>
      <c r="F422" s="3" t="e">
        <f t="shared" si="9"/>
        <v>#VALUE!</v>
      </c>
      <c r="G422" s="3" t="s">
        <v>29</v>
      </c>
    </row>
    <row r="423" spans="1:7" ht="13">
      <c r="A423" s="7">
        <v>45187</v>
      </c>
      <c r="B423" s="4" t="s">
        <v>438</v>
      </c>
      <c r="C423" s="4" t="s">
        <v>7</v>
      </c>
      <c r="D423" s="16">
        <v>-60.15</v>
      </c>
      <c r="E423" s="47" t="s">
        <v>439</v>
      </c>
      <c r="F423" s="3" t="e">
        <f t="shared" si="9"/>
        <v>#VALUE!</v>
      </c>
      <c r="G423" s="3" t="s">
        <v>16</v>
      </c>
    </row>
    <row r="424" spans="1:7" ht="13">
      <c r="A424" s="7">
        <v>45187</v>
      </c>
      <c r="B424" s="4" t="s">
        <v>378</v>
      </c>
      <c r="C424" s="4" t="s">
        <v>7</v>
      </c>
      <c r="D424" s="16">
        <v>-81.28</v>
      </c>
      <c r="E424" s="47" t="s">
        <v>127</v>
      </c>
      <c r="F424" s="3" t="e">
        <f t="shared" si="9"/>
        <v>#VALUE!</v>
      </c>
      <c r="G424" s="3" t="s">
        <v>29</v>
      </c>
    </row>
    <row r="425" spans="1:7" ht="13">
      <c r="A425" s="7">
        <v>45189</v>
      </c>
      <c r="B425" s="4" t="s">
        <v>264</v>
      </c>
      <c r="C425" s="4" t="s">
        <v>7</v>
      </c>
      <c r="D425" s="16">
        <v>-1342.27</v>
      </c>
      <c r="E425" s="47">
        <v>-822716.69070267235</v>
      </c>
      <c r="F425" s="3">
        <f t="shared" si="9"/>
        <v>612.92935899831809</v>
      </c>
      <c r="G425" s="3"/>
    </row>
    <row r="426" spans="1:7" ht="13">
      <c r="A426" s="7">
        <v>45189</v>
      </c>
      <c r="B426" s="4" t="s">
        <v>440</v>
      </c>
      <c r="C426" s="4" t="s">
        <v>22</v>
      </c>
      <c r="D426" s="16">
        <v>1631.51</v>
      </c>
      <c r="E426" s="47" t="s">
        <v>207</v>
      </c>
      <c r="F426" s="3" t="e">
        <f t="shared" si="9"/>
        <v>#VALUE!</v>
      </c>
      <c r="G426" s="3" t="s">
        <v>26</v>
      </c>
    </row>
    <row r="427" spans="1:7" ht="13">
      <c r="A427" s="7">
        <v>45190</v>
      </c>
      <c r="B427" s="4" t="s">
        <v>441</v>
      </c>
      <c r="C427" s="4" t="s">
        <v>7</v>
      </c>
      <c r="D427" s="16">
        <v>-364.79</v>
      </c>
      <c r="E427" s="47" t="s">
        <v>442</v>
      </c>
      <c r="F427" s="3" t="e">
        <f t="shared" si="9"/>
        <v>#VALUE!</v>
      </c>
      <c r="G427" s="3" t="s">
        <v>12</v>
      </c>
    </row>
    <row r="428" spans="1:7" ht="13">
      <c r="A428" s="7">
        <v>45190</v>
      </c>
      <c r="B428" s="4" t="s">
        <v>443</v>
      </c>
      <c r="C428" s="4" t="s">
        <v>7</v>
      </c>
      <c r="D428" s="16">
        <v>-64.849999999999994</v>
      </c>
      <c r="E428" s="47" t="s">
        <v>152</v>
      </c>
      <c r="F428" s="3" t="e">
        <f t="shared" si="9"/>
        <v>#VALUE!</v>
      </c>
      <c r="G428" s="3" t="s">
        <v>17</v>
      </c>
    </row>
    <row r="429" spans="1:7" ht="13">
      <c r="A429" s="7">
        <v>45190</v>
      </c>
      <c r="B429" s="4" t="s">
        <v>444</v>
      </c>
      <c r="C429" s="4" t="s">
        <v>7</v>
      </c>
      <c r="D429" s="16">
        <v>-113.49</v>
      </c>
      <c r="E429" s="47" t="s">
        <v>286</v>
      </c>
      <c r="F429" s="3" t="e">
        <f t="shared" si="9"/>
        <v>#VALUE!</v>
      </c>
      <c r="G429" s="3" t="s">
        <v>82</v>
      </c>
    </row>
    <row r="430" spans="1:7" ht="13">
      <c r="A430" s="7">
        <v>45190</v>
      </c>
      <c r="B430" s="4" t="s">
        <v>445</v>
      </c>
      <c r="C430" s="4" t="s">
        <v>7</v>
      </c>
      <c r="D430" s="16">
        <v>-283.73</v>
      </c>
      <c r="E430" s="47" t="s">
        <v>365</v>
      </c>
      <c r="F430" s="3" t="e">
        <f t="shared" si="9"/>
        <v>#VALUE!</v>
      </c>
      <c r="G430" s="3" t="s">
        <v>29</v>
      </c>
    </row>
    <row r="431" spans="1:7" ht="13">
      <c r="A431" s="7">
        <v>45190</v>
      </c>
      <c r="B431" s="4" t="s">
        <v>446</v>
      </c>
      <c r="C431" s="4" t="s">
        <v>7</v>
      </c>
      <c r="D431" s="16">
        <v>-89.17</v>
      </c>
      <c r="E431" s="47" t="s">
        <v>426</v>
      </c>
      <c r="F431" s="3" t="e">
        <f t="shared" si="9"/>
        <v>#VALUE!</v>
      </c>
      <c r="G431" s="3" t="s">
        <v>75</v>
      </c>
    </row>
    <row r="432" spans="1:7" ht="13">
      <c r="A432" s="7">
        <v>45190</v>
      </c>
      <c r="B432" s="4" t="s">
        <v>447</v>
      </c>
      <c r="C432" s="4" t="s">
        <v>7</v>
      </c>
      <c r="D432" s="16">
        <v>-129.69999999999999</v>
      </c>
      <c r="E432" s="47" t="s">
        <v>164</v>
      </c>
      <c r="F432" s="3" t="e">
        <f t="shared" si="9"/>
        <v>#VALUE!</v>
      </c>
      <c r="G432" s="3" t="s">
        <v>30</v>
      </c>
    </row>
    <row r="433" spans="1:7" ht="13">
      <c r="A433" s="7">
        <v>45190</v>
      </c>
      <c r="B433" s="4" t="s">
        <v>448</v>
      </c>
      <c r="C433" s="4" t="s">
        <v>7</v>
      </c>
      <c r="D433" s="16">
        <v>-43.77</v>
      </c>
      <c r="E433" s="47" t="s">
        <v>449</v>
      </c>
      <c r="F433" s="3" t="e">
        <f t="shared" si="9"/>
        <v>#VALUE!</v>
      </c>
      <c r="G433" s="3" t="s">
        <v>29</v>
      </c>
    </row>
    <row r="434" spans="1:7" ht="13">
      <c r="A434" s="7">
        <v>45190</v>
      </c>
      <c r="B434" s="4" t="s">
        <v>450</v>
      </c>
      <c r="C434" s="4" t="s">
        <v>7</v>
      </c>
      <c r="D434" s="16">
        <v>-72.959999999999994</v>
      </c>
      <c r="E434" s="47" t="s">
        <v>451</v>
      </c>
      <c r="F434" s="3" t="e">
        <f t="shared" si="9"/>
        <v>#VALUE!</v>
      </c>
      <c r="G434" s="3" t="s">
        <v>30</v>
      </c>
    </row>
    <row r="435" spans="1:7" ht="13">
      <c r="A435" s="7">
        <v>45190</v>
      </c>
      <c r="B435" s="4" t="s">
        <v>452</v>
      </c>
      <c r="C435" s="4" t="s">
        <v>7</v>
      </c>
      <c r="D435" s="16">
        <v>-32.43</v>
      </c>
      <c r="E435" s="47" t="s">
        <v>179</v>
      </c>
      <c r="F435" s="3" t="e">
        <f t="shared" si="9"/>
        <v>#VALUE!</v>
      </c>
      <c r="G435" s="3" t="s">
        <v>30</v>
      </c>
    </row>
    <row r="436" spans="1:7" ht="13">
      <c r="A436" s="7">
        <v>45190</v>
      </c>
      <c r="B436" s="4" t="s">
        <v>453</v>
      </c>
      <c r="C436" s="4" t="s">
        <v>7</v>
      </c>
      <c r="D436" s="16">
        <v>-6.49</v>
      </c>
      <c r="E436" s="47" t="s">
        <v>454</v>
      </c>
      <c r="F436" s="3" t="e">
        <f t="shared" si="9"/>
        <v>#VALUE!</v>
      </c>
      <c r="G436" s="3" t="s">
        <v>30</v>
      </c>
    </row>
    <row r="437" spans="1:7" ht="13">
      <c r="A437" s="7">
        <v>45190</v>
      </c>
      <c r="B437" s="4" t="s">
        <v>455</v>
      </c>
      <c r="C437" s="4" t="s">
        <v>7</v>
      </c>
      <c r="D437" s="16">
        <v>-32.43</v>
      </c>
      <c r="E437" s="47" t="s">
        <v>179</v>
      </c>
      <c r="F437" s="3" t="e">
        <f t="shared" si="9"/>
        <v>#VALUE!</v>
      </c>
      <c r="G437" s="3" t="s">
        <v>27</v>
      </c>
    </row>
    <row r="438" spans="1:7" ht="13">
      <c r="A438" s="7">
        <v>45190</v>
      </c>
      <c r="B438" s="4" t="s">
        <v>456</v>
      </c>
      <c r="C438" s="4" t="s">
        <v>7</v>
      </c>
      <c r="D438" s="16">
        <v>-28.37</v>
      </c>
      <c r="E438" s="47" t="s">
        <v>457</v>
      </c>
      <c r="F438" s="3" t="e">
        <f t="shared" si="9"/>
        <v>#VALUE!</v>
      </c>
      <c r="G438" s="3" t="s">
        <v>27</v>
      </c>
    </row>
    <row r="439" spans="1:7" ht="13">
      <c r="A439" s="7">
        <v>45190</v>
      </c>
      <c r="B439" s="4" t="s">
        <v>103</v>
      </c>
      <c r="C439" s="4" t="s">
        <v>7</v>
      </c>
      <c r="D439" s="16">
        <v>-113.49</v>
      </c>
      <c r="E439" s="47" t="s">
        <v>286</v>
      </c>
      <c r="F439" s="3" t="e">
        <f t="shared" si="9"/>
        <v>#VALUE!</v>
      </c>
      <c r="G439" s="3" t="s">
        <v>13</v>
      </c>
    </row>
    <row r="440" spans="1:7" ht="13">
      <c r="A440" s="7">
        <v>45191</v>
      </c>
      <c r="B440" s="4" t="s">
        <v>458</v>
      </c>
      <c r="C440" s="4" t="s">
        <v>22</v>
      </c>
      <c r="D440" s="16">
        <v>486.94</v>
      </c>
      <c r="E440" s="47" t="s">
        <v>459</v>
      </c>
      <c r="F440" s="3" t="e">
        <f t="shared" si="9"/>
        <v>#VALUE!</v>
      </c>
      <c r="G440" s="3" t="s">
        <v>83</v>
      </c>
    </row>
    <row r="441" spans="1:7" ht="13">
      <c r="A441" s="7">
        <v>45191</v>
      </c>
      <c r="B441" s="4" t="s">
        <v>460</v>
      </c>
      <c r="C441" s="4" t="s">
        <v>22</v>
      </c>
      <c r="D441" s="16">
        <v>1136.19</v>
      </c>
      <c r="E441" s="47" t="s">
        <v>461</v>
      </c>
      <c r="F441" s="3" t="e">
        <f t="shared" si="9"/>
        <v>#VALUE!</v>
      </c>
      <c r="G441" s="3" t="s">
        <v>26</v>
      </c>
    </row>
    <row r="442" spans="1:7" ht="13">
      <c r="A442" s="7">
        <v>45191</v>
      </c>
      <c r="B442" s="4" t="s">
        <v>462</v>
      </c>
      <c r="C442" s="4" t="s">
        <v>7</v>
      </c>
      <c r="D442" s="16">
        <v>-608.66999999999996</v>
      </c>
      <c r="E442" s="47" t="s">
        <v>223</v>
      </c>
      <c r="F442" s="3" t="e">
        <f t="shared" si="9"/>
        <v>#VALUE!</v>
      </c>
      <c r="G442" s="3" t="s">
        <v>12</v>
      </c>
    </row>
    <row r="443" spans="1:7" ht="13">
      <c r="A443" s="7">
        <v>45191</v>
      </c>
      <c r="B443" s="4" t="s">
        <v>99</v>
      </c>
      <c r="C443" s="4" t="s">
        <v>7</v>
      </c>
      <c r="D443" s="16">
        <v>-121.73</v>
      </c>
      <c r="E443" s="47" t="s">
        <v>126</v>
      </c>
      <c r="F443" s="3" t="e">
        <f t="shared" si="9"/>
        <v>#VALUE!</v>
      </c>
      <c r="G443" s="3" t="s">
        <v>17</v>
      </c>
    </row>
    <row r="444" spans="1:7" ht="13">
      <c r="A444" s="7">
        <v>45191</v>
      </c>
      <c r="B444" s="4" t="s">
        <v>463</v>
      </c>
      <c r="C444" s="4" t="s">
        <v>7</v>
      </c>
      <c r="D444" s="16">
        <v>-68.17</v>
      </c>
      <c r="E444" s="47" t="s">
        <v>464</v>
      </c>
      <c r="F444" s="3" t="e">
        <f t="shared" si="9"/>
        <v>#VALUE!</v>
      </c>
      <c r="G444" s="3" t="s">
        <v>12</v>
      </c>
    </row>
    <row r="445" spans="1:7" ht="13">
      <c r="A445" s="7">
        <v>45191</v>
      </c>
      <c r="B445" s="4" t="s">
        <v>376</v>
      </c>
      <c r="C445" s="4" t="s">
        <v>7</v>
      </c>
      <c r="D445" s="16">
        <v>-73.040000000000006</v>
      </c>
      <c r="E445" s="47" t="s">
        <v>451</v>
      </c>
      <c r="F445" s="3" t="e">
        <f t="shared" si="9"/>
        <v>#VALUE!</v>
      </c>
      <c r="G445" s="3" t="s">
        <v>29</v>
      </c>
    </row>
    <row r="446" spans="1:7" ht="13">
      <c r="A446" s="7">
        <v>45191</v>
      </c>
      <c r="B446" s="4" t="s">
        <v>465</v>
      </c>
      <c r="C446" s="4" t="s">
        <v>7</v>
      </c>
      <c r="D446" s="16">
        <v>-121.73</v>
      </c>
      <c r="E446" s="47" t="s">
        <v>126</v>
      </c>
      <c r="F446" s="3" t="e">
        <f t="shared" si="9"/>
        <v>#VALUE!</v>
      </c>
      <c r="G446" s="3" t="s">
        <v>27</v>
      </c>
    </row>
    <row r="447" spans="1:7" ht="13">
      <c r="A447" s="7">
        <v>45191</v>
      </c>
      <c r="B447" s="4" t="s">
        <v>466</v>
      </c>
      <c r="C447" s="4" t="s">
        <v>7</v>
      </c>
      <c r="D447" s="16">
        <v>-121.73</v>
      </c>
      <c r="E447" s="47" t="s">
        <v>126</v>
      </c>
      <c r="F447" s="3" t="e">
        <f t="shared" si="9"/>
        <v>#VALUE!</v>
      </c>
      <c r="G447" s="3" t="s">
        <v>43</v>
      </c>
    </row>
    <row r="448" spans="1:7" ht="13">
      <c r="A448" s="7">
        <v>45193</v>
      </c>
      <c r="B448" s="4" t="s">
        <v>166</v>
      </c>
      <c r="C448" s="4" t="s">
        <v>7</v>
      </c>
      <c r="D448" s="16">
        <v>-140.06</v>
      </c>
      <c r="E448" s="47">
        <v>-86290.351667136289</v>
      </c>
      <c r="F448" s="3">
        <f t="shared" si="9"/>
        <v>616.09561378792148</v>
      </c>
      <c r="G448" s="3"/>
    </row>
    <row r="449" spans="1:7" ht="13">
      <c r="A449" s="7">
        <v>45193</v>
      </c>
      <c r="B449" s="4" t="s">
        <v>467</v>
      </c>
      <c r="C449" s="4" t="s">
        <v>22</v>
      </c>
      <c r="D449" s="16">
        <v>1785.44</v>
      </c>
      <c r="E449" s="47" t="s">
        <v>468</v>
      </c>
      <c r="F449" s="3" t="e">
        <f t="shared" si="9"/>
        <v>#VALUE!</v>
      </c>
      <c r="G449" s="3" t="s">
        <v>38</v>
      </c>
    </row>
    <row r="450" spans="1:7" ht="13">
      <c r="A450" s="7">
        <v>45193</v>
      </c>
      <c r="B450" s="4" t="s">
        <v>418</v>
      </c>
      <c r="C450" s="4" t="s">
        <v>7</v>
      </c>
      <c r="D450" s="16">
        <v>-1339.08</v>
      </c>
      <c r="E450" s="47" t="s">
        <v>469</v>
      </c>
      <c r="F450" s="3" t="e">
        <f t="shared" si="9"/>
        <v>#VALUE!</v>
      </c>
      <c r="G450" s="3" t="s">
        <v>12</v>
      </c>
    </row>
    <row r="451" spans="1:7" ht="13">
      <c r="A451" s="7">
        <v>45193</v>
      </c>
      <c r="B451" s="4" t="s">
        <v>470</v>
      </c>
      <c r="C451" s="4" t="s">
        <v>7</v>
      </c>
      <c r="D451" s="16">
        <v>-162.31</v>
      </c>
      <c r="E451" s="47" t="s">
        <v>181</v>
      </c>
      <c r="F451" s="3" t="e">
        <f t="shared" si="9"/>
        <v>#VALUE!</v>
      </c>
      <c r="G451" s="3" t="s">
        <v>17</v>
      </c>
    </row>
    <row r="452" spans="1:7" ht="13">
      <c r="A452" s="7">
        <v>45193</v>
      </c>
      <c r="B452" s="4" t="s">
        <v>32</v>
      </c>
      <c r="C452" s="4" t="s">
        <v>7</v>
      </c>
      <c r="D452" s="16">
        <v>-81.16</v>
      </c>
      <c r="E452" s="47" t="s">
        <v>127</v>
      </c>
      <c r="F452" s="3" t="e">
        <f t="shared" si="9"/>
        <v>#VALUE!</v>
      </c>
      <c r="G452" s="3" t="s">
        <v>23</v>
      </c>
    </row>
    <row r="453" spans="1:7" ht="13">
      <c r="A453" s="7">
        <v>45193</v>
      </c>
      <c r="B453" s="4" t="s">
        <v>471</v>
      </c>
      <c r="C453" s="4" t="s">
        <v>22</v>
      </c>
      <c r="D453" s="16">
        <v>162.31</v>
      </c>
      <c r="E453" s="47" t="s">
        <v>472</v>
      </c>
      <c r="F453" s="3" t="e">
        <f t="shared" si="9"/>
        <v>#VALUE!</v>
      </c>
      <c r="G453" s="3" t="s">
        <v>38</v>
      </c>
    </row>
    <row r="454" spans="1:7" ht="13">
      <c r="A454" s="7">
        <v>45193</v>
      </c>
      <c r="B454" s="4" t="s">
        <v>473</v>
      </c>
      <c r="C454" s="4" t="s">
        <v>7</v>
      </c>
      <c r="D454" s="16">
        <v>-162.31</v>
      </c>
      <c r="E454" s="47" t="s">
        <v>181</v>
      </c>
      <c r="F454" s="3" t="e">
        <f t="shared" si="9"/>
        <v>#VALUE!</v>
      </c>
      <c r="G454" s="3" t="s">
        <v>31</v>
      </c>
    </row>
    <row r="455" spans="1:7" ht="13">
      <c r="A455" s="7">
        <v>45194</v>
      </c>
      <c r="B455" s="4" t="s">
        <v>474</v>
      </c>
      <c r="C455" s="4" t="s">
        <v>7</v>
      </c>
      <c r="D455" s="16">
        <v>-668.8</v>
      </c>
      <c r="E455" s="47">
        <v>-412587.26756324648</v>
      </c>
      <c r="F455" s="3">
        <f t="shared" si="9"/>
        <v>616.90679958619398</v>
      </c>
      <c r="G455" s="3"/>
    </row>
    <row r="456" spans="1:7" ht="13">
      <c r="A456" s="7">
        <v>45194</v>
      </c>
      <c r="B456" s="4" t="s">
        <v>474</v>
      </c>
      <c r="C456" s="4" t="s">
        <v>7</v>
      </c>
      <c r="D456" s="16">
        <v>-668.8</v>
      </c>
      <c r="E456" s="47">
        <v>-412587.26756324648</v>
      </c>
      <c r="F456" s="3">
        <f t="shared" si="9"/>
        <v>616.90679958619398</v>
      </c>
      <c r="G456" s="3"/>
    </row>
    <row r="457" spans="1:7" ht="13">
      <c r="A457" s="7">
        <v>45194</v>
      </c>
      <c r="B457" s="4" t="s">
        <v>474</v>
      </c>
      <c r="C457" s="4" t="s">
        <v>7</v>
      </c>
      <c r="D457" s="16">
        <v>-588.79999999999995</v>
      </c>
      <c r="E457" s="47">
        <v>-363234.72359635099</v>
      </c>
      <c r="F457" s="3">
        <f t="shared" si="9"/>
        <v>616.90679958619398</v>
      </c>
      <c r="G457" s="3"/>
    </row>
    <row r="458" spans="1:7" ht="13">
      <c r="A458" s="7">
        <v>45194</v>
      </c>
      <c r="B458" s="4" t="s">
        <v>475</v>
      </c>
      <c r="C458" s="4" t="s">
        <v>7</v>
      </c>
      <c r="D458" s="16">
        <v>-794.26</v>
      </c>
      <c r="E458" s="47">
        <v>-489984.39463933039</v>
      </c>
      <c r="F458" s="3">
        <f t="shared" si="9"/>
        <v>616.90679958619398</v>
      </c>
      <c r="G458" s="3"/>
    </row>
    <row r="459" spans="1:7" ht="13">
      <c r="A459" s="7">
        <v>45197</v>
      </c>
      <c r="B459" s="4" t="s">
        <v>476</v>
      </c>
      <c r="C459" s="4" t="s">
        <v>477</v>
      </c>
      <c r="D459" s="16">
        <v>-1000</v>
      </c>
      <c r="E459" s="47">
        <v>-622409.14697789156</v>
      </c>
      <c r="F459" s="3">
        <f t="shared" si="9"/>
        <v>622.40914697789151</v>
      </c>
      <c r="G459" s="3"/>
    </row>
    <row r="460" spans="1:7" ht="13">
      <c r="A460" s="7">
        <v>45197</v>
      </c>
      <c r="B460" s="4" t="s">
        <v>102</v>
      </c>
      <c r="C460" s="4" t="s">
        <v>22</v>
      </c>
      <c r="D460" s="16">
        <v>1205</v>
      </c>
      <c r="E460" s="47" t="s">
        <v>393</v>
      </c>
      <c r="F460" s="3" t="e">
        <f t="shared" si="9"/>
        <v>#VALUE!</v>
      </c>
      <c r="G460" s="3" t="s">
        <v>28</v>
      </c>
    </row>
    <row r="461" spans="1:7" ht="13">
      <c r="A461" s="7">
        <v>45197</v>
      </c>
      <c r="B461" s="4" t="s">
        <v>430</v>
      </c>
      <c r="C461" s="4" t="s">
        <v>7</v>
      </c>
      <c r="D461" s="16">
        <v>-970.42</v>
      </c>
      <c r="E461" s="47" t="s">
        <v>431</v>
      </c>
      <c r="F461" s="3" t="e">
        <f t="shared" si="9"/>
        <v>#VALUE!</v>
      </c>
      <c r="G461" s="3" t="s">
        <v>12</v>
      </c>
    </row>
    <row r="462" spans="1:7" ht="13">
      <c r="A462" s="7">
        <v>45197</v>
      </c>
      <c r="B462" s="4" t="s">
        <v>32</v>
      </c>
      <c r="C462" s="4" t="s">
        <v>7</v>
      </c>
      <c r="D462" s="16">
        <v>-80.33</v>
      </c>
      <c r="E462" s="47" t="s">
        <v>127</v>
      </c>
      <c r="F462" s="3" t="e">
        <f t="shared" si="9"/>
        <v>#VALUE!</v>
      </c>
      <c r="G462" s="3" t="s">
        <v>23</v>
      </c>
    </row>
    <row r="463" spans="1:7" ht="13">
      <c r="A463" s="7">
        <v>45197</v>
      </c>
      <c r="B463" s="4" t="s">
        <v>99</v>
      </c>
      <c r="C463" s="4" t="s">
        <v>7</v>
      </c>
      <c r="D463" s="16">
        <v>-120.5</v>
      </c>
      <c r="E463" s="47" t="s">
        <v>126</v>
      </c>
      <c r="F463" s="3" t="e">
        <f t="shared" si="9"/>
        <v>#VALUE!</v>
      </c>
      <c r="G463" s="3" t="s">
        <v>17</v>
      </c>
    </row>
    <row r="464" spans="1:7" ht="13">
      <c r="A464" s="7">
        <v>45198</v>
      </c>
      <c r="B464" s="4" t="s">
        <v>167</v>
      </c>
      <c r="C464" s="4" t="s">
        <v>7</v>
      </c>
      <c r="D464" s="16">
        <v>-110.29</v>
      </c>
      <c r="E464" s="47">
        <v>-68289.123588823873</v>
      </c>
      <c r="F464" s="3">
        <f t="shared" si="9"/>
        <v>619.17783651123284</v>
      </c>
      <c r="G464" s="3"/>
    </row>
    <row r="465" spans="1:7" ht="13">
      <c r="A465" s="7">
        <v>45198</v>
      </c>
      <c r="B465" s="4" t="s">
        <v>408</v>
      </c>
      <c r="C465" s="4" t="s">
        <v>7</v>
      </c>
      <c r="D465" s="16">
        <v>-15</v>
      </c>
      <c r="E465" s="47">
        <v>-9287.6675476684923</v>
      </c>
      <c r="F465" s="3">
        <f t="shared" si="9"/>
        <v>619.17783651123284</v>
      </c>
      <c r="G465" s="3"/>
    </row>
    <row r="466" spans="1:7" ht="13">
      <c r="A466" s="7">
        <v>45198</v>
      </c>
      <c r="B466" s="4" t="s">
        <v>388</v>
      </c>
      <c r="C466" s="4" t="s">
        <v>7</v>
      </c>
      <c r="D466" s="16">
        <v>-124.89</v>
      </c>
      <c r="E466" s="47" t="e">
        <f ca="1">CurrencyConverter(D466, "USD", "EUR", A466)*655.957</f>
        <v>#NAME?</v>
      </c>
      <c r="F466" s="3"/>
      <c r="G466" s="3"/>
    </row>
    <row r="467" spans="1:7" ht="13">
      <c r="A467" s="7">
        <v>45202</v>
      </c>
      <c r="B467" s="4" t="s">
        <v>123</v>
      </c>
      <c r="C467" s="4" t="s">
        <v>7</v>
      </c>
      <c r="D467" s="16">
        <v>-0.16</v>
      </c>
      <c r="E467" s="47">
        <v>-100.2513325054924</v>
      </c>
      <c r="F467" s="3">
        <f t="shared" ref="F467:F505" si="10">E467/D467</f>
        <v>626.57082815932745</v>
      </c>
      <c r="G467" s="3"/>
    </row>
    <row r="468" spans="1:7" ht="13">
      <c r="A468" s="7">
        <v>45202</v>
      </c>
      <c r="B468" s="4" t="s">
        <v>175</v>
      </c>
      <c r="C468" s="4" t="s">
        <v>7</v>
      </c>
      <c r="D468" s="16">
        <v>-9.99</v>
      </c>
      <c r="E468" s="47">
        <v>-6259.4425733116832</v>
      </c>
      <c r="F468" s="3">
        <f t="shared" si="10"/>
        <v>626.57082815932768</v>
      </c>
      <c r="G468" s="3"/>
    </row>
    <row r="469" spans="1:7" ht="13">
      <c r="A469" s="7">
        <v>45203</v>
      </c>
      <c r="B469" s="4" t="s">
        <v>325</v>
      </c>
      <c r="C469" s="4" t="s">
        <v>7</v>
      </c>
      <c r="D469" s="16">
        <v>-164.42</v>
      </c>
      <c r="E469" s="47">
        <v>-102745.97498332855</v>
      </c>
      <c r="F469" s="3">
        <f t="shared" si="10"/>
        <v>624.89949509383621</v>
      </c>
      <c r="G469" s="3"/>
    </row>
    <row r="470" spans="1:7" ht="13">
      <c r="A470" s="7">
        <v>45203</v>
      </c>
      <c r="B470" s="4" t="s">
        <v>478</v>
      </c>
      <c r="C470" s="4" t="s">
        <v>7</v>
      </c>
      <c r="D470" s="16">
        <v>-353.94</v>
      </c>
      <c r="E470" s="47">
        <v>-221176.92729351242</v>
      </c>
      <c r="F470" s="3">
        <f t="shared" si="10"/>
        <v>624.89949509383632</v>
      </c>
      <c r="G470" s="3"/>
    </row>
    <row r="471" spans="1:7" ht="13">
      <c r="A471" s="7">
        <v>45203</v>
      </c>
      <c r="B471" s="4" t="s">
        <v>479</v>
      </c>
      <c r="C471" s="4" t="s">
        <v>22</v>
      </c>
      <c r="D471" s="16">
        <v>1280.21</v>
      </c>
      <c r="E471" s="47" t="s">
        <v>156</v>
      </c>
      <c r="F471" s="3" t="e">
        <f t="shared" si="10"/>
        <v>#VALUE!</v>
      </c>
      <c r="G471" s="3" t="s">
        <v>21</v>
      </c>
    </row>
    <row r="472" spans="1:7" ht="13">
      <c r="A472" s="7">
        <v>45203</v>
      </c>
      <c r="B472" s="4" t="s">
        <v>480</v>
      </c>
      <c r="C472" s="4" t="s">
        <v>7</v>
      </c>
      <c r="D472" s="16">
        <v>-845.74</v>
      </c>
      <c r="E472" s="47" t="s">
        <v>173</v>
      </c>
      <c r="F472" s="3" t="e">
        <f t="shared" si="10"/>
        <v>#VALUE!</v>
      </c>
      <c r="G472" s="3" t="s">
        <v>12</v>
      </c>
    </row>
    <row r="473" spans="1:7" ht="13">
      <c r="A473" s="7">
        <v>45203</v>
      </c>
      <c r="B473" s="4" t="s">
        <v>99</v>
      </c>
      <c r="C473" s="4" t="s">
        <v>7</v>
      </c>
      <c r="D473" s="16">
        <v>-120.02</v>
      </c>
      <c r="E473" s="47" t="s">
        <v>126</v>
      </c>
      <c r="F473" s="3" t="e">
        <f t="shared" si="10"/>
        <v>#VALUE!</v>
      </c>
      <c r="G473" s="3" t="s">
        <v>17</v>
      </c>
    </row>
    <row r="474" spans="1:7" ht="13">
      <c r="A474" s="7">
        <v>45203</v>
      </c>
      <c r="B474" s="4" t="s">
        <v>32</v>
      </c>
      <c r="C474" s="4" t="s">
        <v>7</v>
      </c>
      <c r="D474" s="16">
        <v>-80.010000000000005</v>
      </c>
      <c r="E474" s="47" t="s">
        <v>127</v>
      </c>
      <c r="F474" s="3" t="e">
        <f t="shared" si="10"/>
        <v>#VALUE!</v>
      </c>
      <c r="G474" s="3" t="s">
        <v>23</v>
      </c>
    </row>
    <row r="475" spans="1:7" ht="13">
      <c r="A475" s="7">
        <v>45204</v>
      </c>
      <c r="B475" s="4" t="s">
        <v>448</v>
      </c>
      <c r="C475" s="4" t="s">
        <v>7</v>
      </c>
      <c r="D475" s="16">
        <v>-48.14</v>
      </c>
      <c r="E475" s="47" t="s">
        <v>131</v>
      </c>
      <c r="F475" s="3" t="e">
        <f t="shared" si="10"/>
        <v>#VALUE!</v>
      </c>
      <c r="G475" s="3" t="s">
        <v>29</v>
      </c>
    </row>
    <row r="476" spans="1:7" ht="13">
      <c r="A476" s="7">
        <v>45204</v>
      </c>
      <c r="B476" s="4" t="s">
        <v>481</v>
      </c>
      <c r="C476" s="4" t="s">
        <v>7</v>
      </c>
      <c r="D476" s="16">
        <v>-32.090000000000003</v>
      </c>
      <c r="E476" s="47" t="s">
        <v>179</v>
      </c>
      <c r="F476" s="3" t="e">
        <f t="shared" si="10"/>
        <v>#VALUE!</v>
      </c>
      <c r="G476" s="3" t="s">
        <v>29</v>
      </c>
    </row>
    <row r="477" spans="1:7" ht="13">
      <c r="A477" s="7">
        <v>45204</v>
      </c>
      <c r="B477" s="4" t="s">
        <v>482</v>
      </c>
      <c r="C477" s="4" t="s">
        <v>7</v>
      </c>
      <c r="D477" s="16">
        <v>-48.14</v>
      </c>
      <c r="E477" s="47" t="s">
        <v>131</v>
      </c>
      <c r="F477" s="3" t="e">
        <f t="shared" si="10"/>
        <v>#VALUE!</v>
      </c>
      <c r="G477" s="3" t="s">
        <v>39</v>
      </c>
    </row>
    <row r="478" spans="1:7" ht="13">
      <c r="A478" s="7">
        <v>45205</v>
      </c>
      <c r="B478" s="4" t="s">
        <v>483</v>
      </c>
      <c r="C478" s="4" t="s">
        <v>7</v>
      </c>
      <c r="D478" s="16">
        <v>-120.77</v>
      </c>
      <c r="E478" s="47" t="s">
        <v>126</v>
      </c>
      <c r="F478" s="3" t="e">
        <f t="shared" si="10"/>
        <v>#VALUE!</v>
      </c>
      <c r="G478" s="3" t="s">
        <v>13</v>
      </c>
    </row>
    <row r="479" spans="1:7" ht="13">
      <c r="A479" s="7">
        <v>45206</v>
      </c>
      <c r="B479" s="4" t="s">
        <v>205</v>
      </c>
      <c r="C479" s="4" t="s">
        <v>7</v>
      </c>
      <c r="D479" s="16">
        <v>-55.2</v>
      </c>
      <c r="E479" s="47">
        <v>-34278.923033229199</v>
      </c>
      <c r="F479" s="3">
        <f t="shared" si="10"/>
        <v>620.99498248603618</v>
      </c>
      <c r="G479" s="3"/>
    </row>
    <row r="480" spans="1:7" ht="13">
      <c r="A480" s="7">
        <v>45206</v>
      </c>
      <c r="B480" s="4" t="s">
        <v>440</v>
      </c>
      <c r="C480" s="4" t="s">
        <v>22</v>
      </c>
      <c r="D480" s="16">
        <v>1610.32</v>
      </c>
      <c r="E480" s="47" t="s">
        <v>207</v>
      </c>
      <c r="F480" s="3" t="e">
        <f t="shared" si="10"/>
        <v>#VALUE!</v>
      </c>
      <c r="G480" s="3" t="s">
        <v>26</v>
      </c>
    </row>
    <row r="481" spans="1:7" ht="13">
      <c r="A481" s="7">
        <v>45206</v>
      </c>
      <c r="B481" s="4" t="s">
        <v>484</v>
      </c>
      <c r="C481" s="4" t="s">
        <v>7</v>
      </c>
      <c r="D481" s="16">
        <v>-669.89</v>
      </c>
      <c r="E481" s="47" t="s">
        <v>485</v>
      </c>
      <c r="F481" s="3" t="e">
        <f t="shared" si="10"/>
        <v>#VALUE!</v>
      </c>
      <c r="G481" s="3" t="s">
        <v>28</v>
      </c>
    </row>
    <row r="482" spans="1:7" ht="13">
      <c r="A482" s="7">
        <v>45206</v>
      </c>
      <c r="B482" s="4" t="s">
        <v>486</v>
      </c>
      <c r="C482" s="4" t="s">
        <v>7</v>
      </c>
      <c r="D482" s="16">
        <v>-161.03</v>
      </c>
      <c r="E482" s="47" t="s">
        <v>181</v>
      </c>
      <c r="F482" s="3" t="e">
        <f t="shared" si="10"/>
        <v>#VALUE!</v>
      </c>
      <c r="G482" s="3" t="s">
        <v>31</v>
      </c>
    </row>
    <row r="483" spans="1:7" ht="13">
      <c r="A483" s="7">
        <v>45206</v>
      </c>
      <c r="B483" s="4" t="s">
        <v>487</v>
      </c>
      <c r="C483" s="4" t="s">
        <v>7</v>
      </c>
      <c r="D483" s="16">
        <v>-161.03</v>
      </c>
      <c r="E483" s="47" t="s">
        <v>181</v>
      </c>
      <c r="F483" s="3" t="e">
        <f t="shared" si="10"/>
        <v>#VALUE!</v>
      </c>
      <c r="G483" s="3" t="s">
        <v>31</v>
      </c>
    </row>
    <row r="484" spans="1:7" ht="13">
      <c r="A484" s="7">
        <v>45207</v>
      </c>
      <c r="B484" s="4" t="s">
        <v>488</v>
      </c>
      <c r="C484" s="4" t="s">
        <v>7</v>
      </c>
      <c r="D484" s="16">
        <v>-362.32</v>
      </c>
      <c r="E484" s="47" t="s">
        <v>442</v>
      </c>
      <c r="F484" s="3" t="e">
        <f t="shared" si="10"/>
        <v>#VALUE!</v>
      </c>
      <c r="G484" s="3" t="s">
        <v>12</v>
      </c>
    </row>
    <row r="485" spans="1:7" ht="13">
      <c r="A485" s="7">
        <v>45207</v>
      </c>
      <c r="B485" s="4" t="s">
        <v>443</v>
      </c>
      <c r="C485" s="4" t="s">
        <v>7</v>
      </c>
      <c r="D485" s="16">
        <v>-64.41</v>
      </c>
      <c r="E485" s="47" t="s">
        <v>152</v>
      </c>
      <c r="F485" s="3" t="e">
        <f t="shared" si="10"/>
        <v>#VALUE!</v>
      </c>
      <c r="G485" s="3" t="s">
        <v>17</v>
      </c>
    </row>
    <row r="486" spans="1:7" ht="13">
      <c r="A486" s="7">
        <v>45207</v>
      </c>
      <c r="B486" s="4" t="s">
        <v>444</v>
      </c>
      <c r="C486" s="4" t="s">
        <v>7</v>
      </c>
      <c r="D486" s="16">
        <v>-112.72</v>
      </c>
      <c r="E486" s="47" t="s">
        <v>286</v>
      </c>
      <c r="F486" s="3" t="e">
        <f t="shared" si="10"/>
        <v>#VALUE!</v>
      </c>
      <c r="G486" s="3" t="s">
        <v>82</v>
      </c>
    </row>
    <row r="487" spans="1:7" ht="13">
      <c r="A487" s="7">
        <v>45208</v>
      </c>
      <c r="B487" s="4" t="s">
        <v>141</v>
      </c>
      <c r="C487" s="4" t="s">
        <v>7</v>
      </c>
      <c r="D487" s="16">
        <v>-6</v>
      </c>
      <c r="E487" s="47">
        <v>-3737.2918051467095</v>
      </c>
      <c r="F487" s="3">
        <f t="shared" si="10"/>
        <v>622.88196752445162</v>
      </c>
      <c r="G487" s="3"/>
    </row>
    <row r="488" spans="1:7" ht="13">
      <c r="A488" s="7">
        <v>45208</v>
      </c>
      <c r="B488" s="4" t="s">
        <v>458</v>
      </c>
      <c r="C488" s="4" t="s">
        <v>22</v>
      </c>
      <c r="D488" s="16">
        <v>481.63</v>
      </c>
      <c r="E488" s="47" t="s">
        <v>459</v>
      </c>
      <c r="F488" s="3" t="e">
        <f t="shared" si="10"/>
        <v>#VALUE!</v>
      </c>
      <c r="G488" s="3" t="s">
        <v>83</v>
      </c>
    </row>
    <row r="489" spans="1:7" ht="13">
      <c r="A489" s="7">
        <v>45209</v>
      </c>
      <c r="B489" s="4" t="s">
        <v>138</v>
      </c>
      <c r="C489" s="4" t="s">
        <v>7</v>
      </c>
      <c r="D489" s="16">
        <v>-10</v>
      </c>
      <c r="E489" s="47">
        <v>-6198.7998487998484</v>
      </c>
      <c r="F489" s="3">
        <f t="shared" si="10"/>
        <v>619.87998487998482</v>
      </c>
      <c r="G489" s="3"/>
    </row>
    <row r="490" spans="1:7" ht="13">
      <c r="A490" s="7">
        <v>45209</v>
      </c>
      <c r="B490" s="4" t="s">
        <v>138</v>
      </c>
      <c r="C490" s="4" t="s">
        <v>7</v>
      </c>
      <c r="D490" s="16">
        <v>-10</v>
      </c>
      <c r="E490" s="47">
        <v>-6198.7998487998484</v>
      </c>
      <c r="F490" s="3">
        <f t="shared" si="10"/>
        <v>619.87998487998482</v>
      </c>
      <c r="G490" s="3"/>
    </row>
    <row r="491" spans="1:7" ht="13">
      <c r="A491" s="7">
        <v>45209</v>
      </c>
      <c r="B491" s="4" t="s">
        <v>138</v>
      </c>
      <c r="C491" s="4" t="s">
        <v>7</v>
      </c>
      <c r="D491" s="16">
        <v>-10</v>
      </c>
      <c r="E491" s="47">
        <v>-6198.7998487998484</v>
      </c>
      <c r="F491" s="3">
        <f t="shared" si="10"/>
        <v>619.87998487998482</v>
      </c>
      <c r="G491" s="3"/>
    </row>
    <row r="492" spans="1:7" ht="13">
      <c r="A492" s="7">
        <v>45209</v>
      </c>
      <c r="B492" s="4" t="s">
        <v>140</v>
      </c>
      <c r="C492" s="4" t="s">
        <v>7</v>
      </c>
      <c r="D492" s="16">
        <v>-156.66999999999999</v>
      </c>
      <c r="E492" s="47">
        <v>-97116.597231147229</v>
      </c>
      <c r="F492" s="3">
        <f t="shared" si="10"/>
        <v>619.87998487998493</v>
      </c>
      <c r="G492" s="3"/>
    </row>
    <row r="493" spans="1:7" ht="13">
      <c r="A493" s="7">
        <v>45209</v>
      </c>
      <c r="B493" s="4" t="s">
        <v>138</v>
      </c>
      <c r="C493" s="4" t="s">
        <v>7</v>
      </c>
      <c r="D493" s="16">
        <v>-25</v>
      </c>
      <c r="E493" s="47">
        <v>-15496.999621999623</v>
      </c>
      <c r="F493" s="3">
        <f t="shared" si="10"/>
        <v>619.87998487998493</v>
      </c>
      <c r="G493" s="3"/>
    </row>
    <row r="494" spans="1:7" ht="13">
      <c r="A494" s="7">
        <v>45210</v>
      </c>
      <c r="B494" s="4" t="s">
        <v>489</v>
      </c>
      <c r="C494" s="4" t="s">
        <v>7</v>
      </c>
      <c r="D494" s="16">
        <v>-2834</v>
      </c>
      <c r="E494" s="47">
        <v>-1753095.1886080725</v>
      </c>
      <c r="F494" s="3">
        <f t="shared" si="10"/>
        <v>618.59392682006796</v>
      </c>
      <c r="G494" s="3"/>
    </row>
    <row r="495" spans="1:7" ht="13">
      <c r="A495" s="7">
        <v>45210</v>
      </c>
      <c r="B495" s="4" t="s">
        <v>184</v>
      </c>
      <c r="C495" s="4" t="s">
        <v>7</v>
      </c>
      <c r="D495" s="16">
        <v>-20</v>
      </c>
      <c r="E495" s="47">
        <v>-12371.878536401358</v>
      </c>
      <c r="F495" s="3">
        <f t="shared" si="10"/>
        <v>618.59392682006796</v>
      </c>
      <c r="G495" s="3"/>
    </row>
    <row r="496" spans="1:7" ht="13">
      <c r="A496" s="7">
        <v>45210</v>
      </c>
      <c r="B496" s="4" t="s">
        <v>490</v>
      </c>
      <c r="C496" s="4" t="s">
        <v>22</v>
      </c>
      <c r="D496" s="16">
        <v>1778.23</v>
      </c>
      <c r="E496" s="47" t="s">
        <v>468</v>
      </c>
      <c r="F496" s="3" t="e">
        <f t="shared" si="10"/>
        <v>#VALUE!</v>
      </c>
      <c r="G496" s="3" t="s">
        <v>38</v>
      </c>
    </row>
    <row r="497" spans="1:7" ht="13">
      <c r="A497" s="7">
        <v>45210</v>
      </c>
      <c r="B497" s="4" t="s">
        <v>491</v>
      </c>
      <c r="C497" s="4" t="s">
        <v>7</v>
      </c>
      <c r="D497" s="16">
        <v>-1333.67</v>
      </c>
      <c r="E497" s="47" t="s">
        <v>469</v>
      </c>
      <c r="F497" s="3" t="e">
        <f t="shared" si="10"/>
        <v>#VALUE!</v>
      </c>
      <c r="G497" s="3" t="s">
        <v>12</v>
      </c>
    </row>
    <row r="498" spans="1:7" ht="13">
      <c r="A498" s="7">
        <v>45210</v>
      </c>
      <c r="B498" s="4" t="s">
        <v>99</v>
      </c>
      <c r="C498" s="4" t="s">
        <v>7</v>
      </c>
      <c r="D498" s="16">
        <v>-161.66</v>
      </c>
      <c r="E498" s="47" t="s">
        <v>181</v>
      </c>
      <c r="F498" s="3" t="e">
        <f t="shared" si="10"/>
        <v>#VALUE!</v>
      </c>
      <c r="G498" s="3" t="s">
        <v>17</v>
      </c>
    </row>
    <row r="499" spans="1:7" ht="13">
      <c r="A499" s="7">
        <v>45210</v>
      </c>
      <c r="B499" s="4" t="s">
        <v>32</v>
      </c>
      <c r="C499" s="4" t="s">
        <v>7</v>
      </c>
      <c r="D499" s="16">
        <v>-60.62</v>
      </c>
      <c r="E499" s="47" t="s">
        <v>295</v>
      </c>
      <c r="F499" s="3" t="e">
        <f t="shared" si="10"/>
        <v>#VALUE!</v>
      </c>
      <c r="G499" s="3" t="s">
        <v>23</v>
      </c>
    </row>
    <row r="500" spans="1:7" ht="13">
      <c r="A500" s="7">
        <v>45210</v>
      </c>
      <c r="B500" s="4" t="s">
        <v>492</v>
      </c>
      <c r="C500" s="4" t="s">
        <v>7</v>
      </c>
      <c r="D500" s="16">
        <v>-80.83</v>
      </c>
      <c r="E500" s="47" t="s">
        <v>127</v>
      </c>
      <c r="F500" s="3" t="e">
        <f t="shared" si="10"/>
        <v>#VALUE!</v>
      </c>
      <c r="G500" s="3" t="s">
        <v>15</v>
      </c>
    </row>
    <row r="501" spans="1:7" ht="13">
      <c r="A501" s="7">
        <v>45211</v>
      </c>
      <c r="B501" s="4" t="s">
        <v>493</v>
      </c>
      <c r="C501" s="4" t="s">
        <v>7</v>
      </c>
      <c r="D501" s="16">
        <v>-10</v>
      </c>
      <c r="E501" s="47">
        <v>-6177.2012430549021</v>
      </c>
      <c r="F501" s="3">
        <f t="shared" si="10"/>
        <v>617.72012430549023</v>
      </c>
      <c r="G501" s="3"/>
    </row>
    <row r="502" spans="1:7" ht="13">
      <c r="A502" s="7">
        <v>45211</v>
      </c>
      <c r="B502" s="4" t="s">
        <v>493</v>
      </c>
      <c r="C502" s="4" t="s">
        <v>7</v>
      </c>
      <c r="D502" s="16">
        <v>-10</v>
      </c>
      <c r="E502" s="47">
        <v>-6177.2012430549021</v>
      </c>
      <c r="F502" s="3">
        <f t="shared" si="10"/>
        <v>617.72012430549023</v>
      </c>
      <c r="G502" s="3"/>
    </row>
    <row r="503" spans="1:7" ht="13">
      <c r="A503" s="7">
        <v>45211</v>
      </c>
      <c r="B503" s="4" t="s">
        <v>84</v>
      </c>
      <c r="C503" s="4" t="s">
        <v>7</v>
      </c>
      <c r="D503" s="16">
        <v>-161.88999999999999</v>
      </c>
      <c r="E503" s="47" t="s">
        <v>181</v>
      </c>
      <c r="F503" s="3" t="e">
        <f t="shared" si="10"/>
        <v>#VALUE!</v>
      </c>
      <c r="G503" s="3" t="s">
        <v>75</v>
      </c>
    </row>
    <row r="504" spans="1:7" ht="13">
      <c r="A504" s="7">
        <v>45212</v>
      </c>
      <c r="B504" s="4" t="s">
        <v>139</v>
      </c>
      <c r="C504" s="4" t="s">
        <v>7</v>
      </c>
      <c r="D504" s="16">
        <v>-268.60000000000002</v>
      </c>
      <c r="E504" s="47">
        <v>-167417.37951349298</v>
      </c>
      <c r="F504" s="3">
        <f t="shared" si="10"/>
        <v>623.29627518053974</v>
      </c>
      <c r="G504" s="3"/>
    </row>
    <row r="505" spans="1:7" ht="13">
      <c r="A505" s="7">
        <v>45212</v>
      </c>
      <c r="B505" s="4" t="s">
        <v>144</v>
      </c>
      <c r="C505" s="4" t="s">
        <v>7</v>
      </c>
      <c r="D505" s="16">
        <v>-6.82</v>
      </c>
      <c r="E505" s="47">
        <v>-4250.880596731281</v>
      </c>
      <c r="F505" s="3">
        <f t="shared" si="10"/>
        <v>623.29627518053974</v>
      </c>
      <c r="G505" s="3"/>
    </row>
    <row r="506" spans="1:7" ht="13">
      <c r="A506" s="7">
        <v>45212</v>
      </c>
      <c r="B506" s="4" t="s">
        <v>388</v>
      </c>
      <c r="C506" s="4" t="s">
        <v>7</v>
      </c>
      <c r="D506" s="16">
        <v>-124.09</v>
      </c>
      <c r="E506" s="47" t="e">
        <f ca="1">CurrencyConverter(D506, "USD", "EUR", A506)*655.957</f>
        <v>#NAME?</v>
      </c>
      <c r="F506" s="3"/>
      <c r="G506" s="3"/>
    </row>
    <row r="507" spans="1:7" ht="13">
      <c r="A507" s="7">
        <v>45213</v>
      </c>
      <c r="B507" s="4" t="s">
        <v>494</v>
      </c>
      <c r="C507" s="4" t="s">
        <v>7</v>
      </c>
      <c r="D507" s="16">
        <v>-120.33</v>
      </c>
      <c r="E507" s="47" t="s">
        <v>126</v>
      </c>
      <c r="F507" s="3" t="e">
        <f t="shared" ref="F507:F522" si="11">E507/D507</f>
        <v>#VALUE!</v>
      </c>
      <c r="G507" s="3" t="s">
        <v>13</v>
      </c>
    </row>
    <row r="508" spans="1:7" ht="13">
      <c r="A508" s="7">
        <v>45215</v>
      </c>
      <c r="B508" s="4" t="s">
        <v>495</v>
      </c>
      <c r="C508" s="4" t="s">
        <v>7</v>
      </c>
      <c r="D508" s="16">
        <v>-30</v>
      </c>
      <c r="E508" s="47">
        <v>-18674.046308597455</v>
      </c>
      <c r="F508" s="3">
        <f t="shared" si="11"/>
        <v>622.46821028658189</v>
      </c>
      <c r="G508" s="3"/>
    </row>
    <row r="509" spans="1:7" ht="13">
      <c r="A509" s="7">
        <v>45219</v>
      </c>
      <c r="B509" s="4" t="s">
        <v>264</v>
      </c>
      <c r="C509" s="4" t="s">
        <v>7</v>
      </c>
      <c r="D509" s="16">
        <v>-1337.98</v>
      </c>
      <c r="E509" s="47">
        <v>-828682.2272306676</v>
      </c>
      <c r="F509" s="3">
        <f t="shared" si="11"/>
        <v>619.35322443584175</v>
      </c>
      <c r="G509" s="3"/>
    </row>
    <row r="510" spans="1:7" ht="13">
      <c r="A510" s="7">
        <v>45220</v>
      </c>
      <c r="B510" s="4" t="s">
        <v>205</v>
      </c>
      <c r="C510" s="4" t="s">
        <v>7</v>
      </c>
      <c r="D510" s="16">
        <v>-35.4</v>
      </c>
      <c r="E510" s="47">
        <v>-21925.104145028796</v>
      </c>
      <c r="F510" s="3">
        <f t="shared" si="11"/>
        <v>619.35322443584175</v>
      </c>
      <c r="G510" s="3"/>
    </row>
    <row r="511" spans="1:7" ht="13">
      <c r="A511" s="7">
        <v>45222</v>
      </c>
      <c r="B511" s="4" t="s">
        <v>496</v>
      </c>
      <c r="C511" s="4" t="s">
        <v>22</v>
      </c>
      <c r="D511" s="16">
        <v>2827.13</v>
      </c>
      <c r="E511" s="47" t="s">
        <v>497</v>
      </c>
      <c r="F511" s="3" t="e">
        <f t="shared" si="11"/>
        <v>#VALUE!</v>
      </c>
      <c r="G511" s="3" t="s">
        <v>38</v>
      </c>
    </row>
    <row r="512" spans="1:7" ht="13">
      <c r="A512" s="7">
        <v>45222</v>
      </c>
      <c r="B512" s="4" t="s">
        <v>498</v>
      </c>
      <c r="C512" s="4" t="s">
        <v>7</v>
      </c>
      <c r="D512" s="16">
        <v>-975.76</v>
      </c>
      <c r="E512" s="47" t="s">
        <v>431</v>
      </c>
      <c r="F512" s="3" t="e">
        <f t="shared" si="11"/>
        <v>#VALUE!</v>
      </c>
      <c r="G512" s="3" t="s">
        <v>12</v>
      </c>
    </row>
    <row r="513" spans="1:7" ht="13">
      <c r="A513" s="7">
        <v>45222</v>
      </c>
      <c r="B513" s="4" t="s">
        <v>99</v>
      </c>
      <c r="C513" s="4" t="s">
        <v>7</v>
      </c>
      <c r="D513" s="16">
        <v>-121.16</v>
      </c>
      <c r="E513" s="47" t="s">
        <v>126</v>
      </c>
      <c r="F513" s="3" t="e">
        <f t="shared" si="11"/>
        <v>#VALUE!</v>
      </c>
      <c r="G513" s="3" t="s">
        <v>17</v>
      </c>
    </row>
    <row r="514" spans="1:7" ht="13">
      <c r="A514" s="7">
        <v>45222</v>
      </c>
      <c r="B514" s="4" t="s">
        <v>32</v>
      </c>
      <c r="C514" s="4" t="s">
        <v>7</v>
      </c>
      <c r="D514" s="16">
        <v>-80.78</v>
      </c>
      <c r="E514" s="47" t="s">
        <v>127</v>
      </c>
      <c r="F514" s="3" t="e">
        <f t="shared" si="11"/>
        <v>#VALUE!</v>
      </c>
      <c r="G514" s="3" t="s">
        <v>23</v>
      </c>
    </row>
    <row r="515" spans="1:7" ht="13">
      <c r="A515" s="7">
        <v>45223</v>
      </c>
      <c r="B515" s="4" t="s">
        <v>166</v>
      </c>
      <c r="C515" s="4" t="s">
        <v>7</v>
      </c>
      <c r="D515" s="16">
        <v>-133.01</v>
      </c>
      <c r="E515" s="47">
        <v>-82062.491130549286</v>
      </c>
      <c r="F515" s="3">
        <f t="shared" si="11"/>
        <v>616.96482317531979</v>
      </c>
      <c r="G515" s="3"/>
    </row>
    <row r="516" spans="1:7" ht="13">
      <c r="A516" s="7">
        <v>45224</v>
      </c>
      <c r="B516" s="4" t="s">
        <v>499</v>
      </c>
      <c r="C516" s="4" t="s">
        <v>22</v>
      </c>
      <c r="D516" s="16">
        <v>1128.6099999999999</v>
      </c>
      <c r="E516" s="47" t="s">
        <v>461</v>
      </c>
      <c r="F516" s="3" t="e">
        <f t="shared" si="11"/>
        <v>#VALUE!</v>
      </c>
      <c r="G516" s="3" t="s">
        <v>26</v>
      </c>
    </row>
    <row r="517" spans="1:7" ht="13">
      <c r="A517" s="7">
        <v>45224</v>
      </c>
      <c r="B517" s="4" t="s">
        <v>500</v>
      </c>
      <c r="C517" s="4" t="s">
        <v>7</v>
      </c>
      <c r="D517" s="16">
        <v>-604.61</v>
      </c>
      <c r="E517" s="47" t="s">
        <v>223</v>
      </c>
      <c r="F517" s="3" t="e">
        <f t="shared" si="11"/>
        <v>#VALUE!</v>
      </c>
      <c r="G517" s="3" t="s">
        <v>12</v>
      </c>
    </row>
    <row r="518" spans="1:7" ht="13">
      <c r="A518" s="7">
        <v>45224</v>
      </c>
      <c r="B518" s="4" t="s">
        <v>99</v>
      </c>
      <c r="C518" s="4" t="s">
        <v>7</v>
      </c>
      <c r="D518" s="16">
        <v>-120.92</v>
      </c>
      <c r="E518" s="47" t="s">
        <v>126</v>
      </c>
      <c r="F518" s="3" t="e">
        <f t="shared" si="11"/>
        <v>#VALUE!</v>
      </c>
      <c r="G518" s="3" t="s">
        <v>17</v>
      </c>
    </row>
    <row r="519" spans="1:7" ht="13">
      <c r="A519" s="7">
        <v>45224</v>
      </c>
      <c r="B519" s="4" t="s">
        <v>100</v>
      </c>
      <c r="C519" s="4" t="s">
        <v>7</v>
      </c>
      <c r="D519" s="16">
        <v>-24.18</v>
      </c>
      <c r="E519" s="47" t="s">
        <v>135</v>
      </c>
      <c r="F519" s="3" t="e">
        <f t="shared" si="11"/>
        <v>#VALUE!</v>
      </c>
      <c r="G519" s="3" t="s">
        <v>35</v>
      </c>
    </row>
    <row r="520" spans="1:7" ht="13">
      <c r="A520" s="7">
        <v>45224</v>
      </c>
      <c r="B520" s="4" t="s">
        <v>501</v>
      </c>
      <c r="C520" s="4" t="s">
        <v>7</v>
      </c>
      <c r="D520" s="16">
        <v>-1531.69</v>
      </c>
      <c r="E520" s="47" t="s">
        <v>502</v>
      </c>
      <c r="F520" s="3" t="e">
        <f t="shared" si="11"/>
        <v>#VALUE!</v>
      </c>
      <c r="G520" s="3" t="s">
        <v>26</v>
      </c>
    </row>
    <row r="521" spans="1:7" ht="13">
      <c r="A521" s="7">
        <v>45224</v>
      </c>
      <c r="B521" s="4" t="s">
        <v>503</v>
      </c>
      <c r="C521" s="4" t="s">
        <v>7</v>
      </c>
      <c r="D521" s="16">
        <v>-134.63</v>
      </c>
      <c r="E521" s="47" t="s">
        <v>402</v>
      </c>
      <c r="F521" s="3" t="e">
        <f t="shared" si="11"/>
        <v>#VALUE!</v>
      </c>
      <c r="G521" s="3" t="s">
        <v>26</v>
      </c>
    </row>
    <row r="522" spans="1:7" ht="13">
      <c r="A522" s="7">
        <v>45225</v>
      </c>
      <c r="B522" s="4" t="s">
        <v>494</v>
      </c>
      <c r="C522" s="4" t="s">
        <v>7</v>
      </c>
      <c r="D522" s="16">
        <v>-120.51</v>
      </c>
      <c r="E522" s="47" t="s">
        <v>126</v>
      </c>
      <c r="F522" s="3" t="e">
        <f t="shared" si="11"/>
        <v>#VALUE!</v>
      </c>
      <c r="G522" s="3" t="s">
        <v>13</v>
      </c>
    </row>
    <row r="523" spans="1:7" ht="13">
      <c r="A523" s="7">
        <v>45226</v>
      </c>
      <c r="B523" s="4" t="s">
        <v>388</v>
      </c>
      <c r="C523" s="4" t="s">
        <v>7</v>
      </c>
      <c r="D523" s="16">
        <v>-123.28</v>
      </c>
      <c r="E523" s="47" t="e">
        <f ca="1">CurrencyConverter(D523, "USD", "EUR", A523)*655.957</f>
        <v>#NAME?</v>
      </c>
      <c r="F523" s="3"/>
      <c r="G523" s="3"/>
    </row>
    <row r="524" spans="1:7" ht="13">
      <c r="A524" s="7">
        <v>45227</v>
      </c>
      <c r="B524" s="4" t="s">
        <v>167</v>
      </c>
      <c r="C524" s="4" t="s">
        <v>7</v>
      </c>
      <c r="D524" s="16">
        <v>-110.29</v>
      </c>
      <c r="E524" s="47">
        <v>-68632.480343420917</v>
      </c>
      <c r="F524" s="3">
        <f t="shared" ref="F524:F566" si="12">E524/D524</f>
        <v>622.29105397969818</v>
      </c>
      <c r="G524" s="3"/>
    </row>
    <row r="525" spans="1:7" ht="13">
      <c r="A525" s="7">
        <v>45227</v>
      </c>
      <c r="B525" s="4" t="s">
        <v>444</v>
      </c>
      <c r="C525" s="4" t="s">
        <v>7</v>
      </c>
      <c r="D525" s="16">
        <v>-112.49</v>
      </c>
      <c r="E525" s="47" t="s">
        <v>286</v>
      </c>
      <c r="F525" s="3" t="e">
        <f t="shared" si="12"/>
        <v>#VALUE!</v>
      </c>
      <c r="G525" s="3" t="s">
        <v>82</v>
      </c>
    </row>
    <row r="526" spans="1:7" ht="13">
      <c r="A526" s="7">
        <v>45227</v>
      </c>
      <c r="B526" s="4" t="s">
        <v>458</v>
      </c>
      <c r="C526" s="4" t="s">
        <v>22</v>
      </c>
      <c r="D526" s="16">
        <v>482.09</v>
      </c>
      <c r="E526" s="47" t="s">
        <v>459</v>
      </c>
      <c r="F526" s="3" t="e">
        <f t="shared" si="12"/>
        <v>#VALUE!</v>
      </c>
      <c r="G526" s="3" t="s">
        <v>83</v>
      </c>
    </row>
    <row r="527" spans="1:7" ht="13">
      <c r="A527" s="7">
        <v>45227</v>
      </c>
      <c r="B527" s="4" t="s">
        <v>504</v>
      </c>
      <c r="C527" s="4" t="s">
        <v>7</v>
      </c>
      <c r="D527" s="16">
        <v>-361.57</v>
      </c>
      <c r="E527" s="47" t="s">
        <v>442</v>
      </c>
      <c r="F527" s="3" t="e">
        <f t="shared" si="12"/>
        <v>#VALUE!</v>
      </c>
      <c r="G527" s="3" t="s">
        <v>12</v>
      </c>
    </row>
    <row r="528" spans="1:7" ht="13">
      <c r="A528" s="7">
        <v>45227</v>
      </c>
      <c r="B528" s="4" t="s">
        <v>99</v>
      </c>
      <c r="C528" s="4" t="s">
        <v>7</v>
      </c>
      <c r="D528" s="16">
        <v>-64.28</v>
      </c>
      <c r="E528" s="47" t="s">
        <v>152</v>
      </c>
      <c r="F528" s="3" t="e">
        <f t="shared" si="12"/>
        <v>#VALUE!</v>
      </c>
      <c r="G528" s="3" t="s">
        <v>17</v>
      </c>
    </row>
    <row r="529" spans="1:7" ht="13">
      <c r="A529" s="7">
        <v>45228</v>
      </c>
      <c r="B529" s="4" t="s">
        <v>505</v>
      </c>
      <c r="C529" s="4" t="s">
        <v>22</v>
      </c>
      <c r="D529" s="16">
        <v>1285.57</v>
      </c>
      <c r="E529" s="47" t="s">
        <v>156</v>
      </c>
      <c r="F529" s="3" t="e">
        <f t="shared" si="12"/>
        <v>#VALUE!</v>
      </c>
      <c r="G529" s="3" t="s">
        <v>21</v>
      </c>
    </row>
    <row r="530" spans="1:7" ht="13">
      <c r="A530" s="7">
        <v>45228</v>
      </c>
      <c r="B530" s="4" t="s">
        <v>305</v>
      </c>
      <c r="C530" s="4" t="s">
        <v>7</v>
      </c>
      <c r="D530" s="16">
        <v>-849.28</v>
      </c>
      <c r="E530" s="47" t="s">
        <v>173</v>
      </c>
      <c r="F530" s="3" t="e">
        <f t="shared" si="12"/>
        <v>#VALUE!</v>
      </c>
      <c r="G530" s="3" t="s">
        <v>12</v>
      </c>
    </row>
    <row r="531" spans="1:7" ht="13">
      <c r="A531" s="7">
        <v>45228</v>
      </c>
      <c r="B531" s="4" t="s">
        <v>99</v>
      </c>
      <c r="C531" s="4" t="s">
        <v>7</v>
      </c>
      <c r="D531" s="16">
        <v>-120.52</v>
      </c>
      <c r="E531" s="47" t="s">
        <v>126</v>
      </c>
      <c r="F531" s="3" t="e">
        <f t="shared" si="12"/>
        <v>#VALUE!</v>
      </c>
      <c r="G531" s="3" t="s">
        <v>17</v>
      </c>
    </row>
    <row r="532" spans="1:7" ht="13">
      <c r="A532" s="7">
        <v>45228</v>
      </c>
      <c r="B532" s="4" t="s">
        <v>32</v>
      </c>
      <c r="C532" s="4" t="s">
        <v>7</v>
      </c>
      <c r="D532" s="16">
        <v>-80.349999999999994</v>
      </c>
      <c r="E532" s="47" t="s">
        <v>127</v>
      </c>
      <c r="F532" s="3" t="e">
        <f t="shared" si="12"/>
        <v>#VALUE!</v>
      </c>
      <c r="G532" s="3" t="s">
        <v>23</v>
      </c>
    </row>
    <row r="533" spans="1:7" ht="13">
      <c r="A533" s="7">
        <v>45228</v>
      </c>
      <c r="B533" s="4" t="s">
        <v>506</v>
      </c>
      <c r="C533" s="4" t="s">
        <v>7</v>
      </c>
      <c r="D533" s="16">
        <v>-216.94</v>
      </c>
      <c r="E533" s="47" t="s">
        <v>507</v>
      </c>
      <c r="F533" s="3" t="e">
        <f t="shared" si="12"/>
        <v>#VALUE!</v>
      </c>
      <c r="G533" s="3" t="s">
        <v>13</v>
      </c>
    </row>
    <row r="534" spans="1:7" ht="13">
      <c r="A534" s="7">
        <v>45228</v>
      </c>
      <c r="B534" s="4" t="s">
        <v>508</v>
      </c>
      <c r="C534" s="4" t="s">
        <v>7</v>
      </c>
      <c r="D534" s="16">
        <v>-241.04</v>
      </c>
      <c r="E534" s="47" t="s">
        <v>211</v>
      </c>
      <c r="F534" s="3" t="e">
        <f t="shared" si="12"/>
        <v>#VALUE!</v>
      </c>
      <c r="G534" s="3" t="s">
        <v>29</v>
      </c>
    </row>
    <row r="535" spans="1:7" ht="13">
      <c r="A535" s="7">
        <v>45229</v>
      </c>
      <c r="B535" s="4" t="s">
        <v>509</v>
      </c>
      <c r="C535" s="4" t="s">
        <v>7</v>
      </c>
      <c r="D535" s="16">
        <v>-208.9</v>
      </c>
      <c r="E535" s="47">
        <v>-129212.08609146629</v>
      </c>
      <c r="F535" s="3">
        <f t="shared" si="12"/>
        <v>618.53559641678453</v>
      </c>
      <c r="G535" s="3"/>
    </row>
    <row r="536" spans="1:7" ht="13">
      <c r="A536" s="7">
        <v>45229</v>
      </c>
      <c r="B536" s="4" t="s">
        <v>509</v>
      </c>
      <c r="C536" s="4" t="s">
        <v>7</v>
      </c>
      <c r="D536" s="16">
        <v>-208.9</v>
      </c>
      <c r="E536" s="47">
        <v>-129212.08609146629</v>
      </c>
      <c r="F536" s="3">
        <f t="shared" si="12"/>
        <v>618.53559641678453</v>
      </c>
      <c r="G536" s="3"/>
    </row>
    <row r="537" spans="1:7" ht="13">
      <c r="A537" s="7">
        <v>45229</v>
      </c>
      <c r="B537" s="4" t="s">
        <v>509</v>
      </c>
      <c r="C537" s="4" t="s">
        <v>7</v>
      </c>
      <c r="D537" s="16">
        <v>-208.9</v>
      </c>
      <c r="E537" s="47">
        <v>-129212.08609146629</v>
      </c>
      <c r="F537" s="3">
        <f t="shared" si="12"/>
        <v>618.53559641678453</v>
      </c>
      <c r="G537" s="3"/>
    </row>
    <row r="538" spans="1:7" ht="13">
      <c r="A538" s="7">
        <v>45230</v>
      </c>
      <c r="B538" s="4" t="s">
        <v>408</v>
      </c>
      <c r="C538" s="4" t="s">
        <v>7</v>
      </c>
      <c r="D538" s="16">
        <v>-15</v>
      </c>
      <c r="E538" s="47">
        <v>-9265.8018645823522</v>
      </c>
      <c r="F538" s="3">
        <f t="shared" si="12"/>
        <v>617.72012430549012</v>
      </c>
      <c r="G538" s="3"/>
    </row>
    <row r="539" spans="1:7" ht="13">
      <c r="A539" s="7">
        <v>45231</v>
      </c>
      <c r="B539" s="4" t="s">
        <v>510</v>
      </c>
      <c r="C539" s="4" t="s">
        <v>7</v>
      </c>
      <c r="D539" s="16">
        <v>-240.95</v>
      </c>
      <c r="E539" s="47" t="s">
        <v>211</v>
      </c>
      <c r="F539" s="3" t="e">
        <f t="shared" si="12"/>
        <v>#VALUE!</v>
      </c>
      <c r="G539" s="3" t="s">
        <v>13</v>
      </c>
    </row>
    <row r="540" spans="1:7" ht="13">
      <c r="A540" s="7">
        <v>45232</v>
      </c>
      <c r="B540" s="4" t="s">
        <v>105</v>
      </c>
      <c r="C540" s="4" t="s">
        <v>7</v>
      </c>
      <c r="D540" s="16">
        <v>-121.89</v>
      </c>
      <c r="E540" s="47" t="s">
        <v>126</v>
      </c>
      <c r="F540" s="3" t="e">
        <f t="shared" si="12"/>
        <v>#VALUE!</v>
      </c>
      <c r="G540" s="3" t="s">
        <v>13</v>
      </c>
    </row>
    <row r="541" spans="1:7" ht="13">
      <c r="A541" s="7">
        <v>45233</v>
      </c>
      <c r="B541" s="4" t="s">
        <v>123</v>
      </c>
      <c r="C541" s="4" t="s">
        <v>7</v>
      </c>
      <c r="D541" s="16">
        <v>-0.16</v>
      </c>
      <c r="E541" s="47">
        <v>-98.068697439730883</v>
      </c>
      <c r="F541" s="3">
        <f t="shared" si="12"/>
        <v>612.92935899831798</v>
      </c>
      <c r="G541" s="3"/>
    </row>
    <row r="542" spans="1:7" ht="13">
      <c r="A542" s="7">
        <v>45233</v>
      </c>
      <c r="B542" s="4" t="s">
        <v>175</v>
      </c>
      <c r="C542" s="4" t="s">
        <v>7</v>
      </c>
      <c r="D542" s="16">
        <v>-9.99</v>
      </c>
      <c r="E542" s="47">
        <v>-6123.1642963931981</v>
      </c>
      <c r="F542" s="3">
        <f t="shared" si="12"/>
        <v>612.92935899831809</v>
      </c>
      <c r="G542" s="3"/>
    </row>
    <row r="543" spans="1:7" ht="13">
      <c r="A543" s="7">
        <v>45233</v>
      </c>
      <c r="B543" s="4" t="s">
        <v>490</v>
      </c>
      <c r="C543" s="4" t="s">
        <v>22</v>
      </c>
      <c r="D543" s="16">
        <v>1794.66</v>
      </c>
      <c r="E543" s="47" t="s">
        <v>468</v>
      </c>
      <c r="F543" s="3" t="e">
        <f t="shared" si="12"/>
        <v>#VALUE!</v>
      </c>
      <c r="G543" s="3" t="s">
        <v>38</v>
      </c>
    </row>
    <row r="544" spans="1:7" ht="13">
      <c r="A544" s="7">
        <v>45233</v>
      </c>
      <c r="B544" s="4" t="s">
        <v>511</v>
      </c>
      <c r="C544" s="4" t="s">
        <v>7</v>
      </c>
      <c r="D544" s="16">
        <v>-1346</v>
      </c>
      <c r="E544" s="47" t="s">
        <v>469</v>
      </c>
      <c r="F544" s="3" t="e">
        <f t="shared" si="12"/>
        <v>#VALUE!</v>
      </c>
      <c r="G544" s="3" t="s">
        <v>12</v>
      </c>
    </row>
    <row r="545" spans="1:7" ht="13">
      <c r="A545" s="7">
        <v>45233</v>
      </c>
      <c r="B545" s="4" t="s">
        <v>99</v>
      </c>
      <c r="C545" s="4" t="s">
        <v>7</v>
      </c>
      <c r="D545" s="16">
        <v>-163.15</v>
      </c>
      <c r="E545" s="47" t="s">
        <v>181</v>
      </c>
      <c r="F545" s="3" t="e">
        <f t="shared" si="12"/>
        <v>#VALUE!</v>
      </c>
      <c r="G545" s="3" t="s">
        <v>17</v>
      </c>
    </row>
    <row r="546" spans="1:7" ht="13">
      <c r="A546" s="7">
        <v>45233</v>
      </c>
      <c r="B546" s="4" t="s">
        <v>32</v>
      </c>
      <c r="C546" s="4" t="s">
        <v>7</v>
      </c>
      <c r="D546" s="16">
        <v>-61.18</v>
      </c>
      <c r="E546" s="47" t="s">
        <v>295</v>
      </c>
      <c r="F546" s="3" t="e">
        <f t="shared" si="12"/>
        <v>#VALUE!</v>
      </c>
      <c r="G546" s="3" t="s">
        <v>23</v>
      </c>
    </row>
    <row r="547" spans="1:7" ht="13">
      <c r="A547" s="7">
        <v>45234</v>
      </c>
      <c r="B547" s="4" t="s">
        <v>325</v>
      </c>
      <c r="C547" s="4" t="s">
        <v>7</v>
      </c>
      <c r="D547" s="16">
        <v>-172</v>
      </c>
      <c r="E547" s="47">
        <v>-105423.8497477107</v>
      </c>
      <c r="F547" s="3">
        <f t="shared" si="12"/>
        <v>612.92935899831798</v>
      </c>
      <c r="G547" s="3"/>
    </row>
    <row r="548" spans="1:7" ht="13">
      <c r="A548" s="7">
        <v>45235</v>
      </c>
      <c r="B548" s="4" t="s">
        <v>512</v>
      </c>
      <c r="C548" s="4" t="s">
        <v>7</v>
      </c>
      <c r="D548" s="16">
        <v>-163.15</v>
      </c>
      <c r="E548" s="47" t="s">
        <v>181</v>
      </c>
      <c r="F548" s="3" t="e">
        <f t="shared" si="12"/>
        <v>#VALUE!</v>
      </c>
      <c r="G548" s="3" t="s">
        <v>31</v>
      </c>
    </row>
    <row r="549" spans="1:7" ht="13">
      <c r="A549" s="7">
        <v>45238</v>
      </c>
      <c r="B549" s="4" t="s">
        <v>513</v>
      </c>
      <c r="C549" s="4" t="s">
        <v>7</v>
      </c>
      <c r="D549" s="16">
        <v>-2300</v>
      </c>
      <c r="E549" s="47">
        <v>-1413832.9116296505</v>
      </c>
      <c r="F549" s="3">
        <f t="shared" si="12"/>
        <v>614.70996157810896</v>
      </c>
      <c r="G549" s="3"/>
    </row>
    <row r="550" spans="1:7" ht="13">
      <c r="A550" s="7">
        <v>45239</v>
      </c>
      <c r="B550" s="4" t="s">
        <v>140</v>
      </c>
      <c r="C550" s="4" t="s">
        <v>7</v>
      </c>
      <c r="D550" s="16">
        <v>-156.66999999999999</v>
      </c>
      <c r="E550" s="47">
        <v>-96126.445786175274</v>
      </c>
      <c r="F550" s="3">
        <f t="shared" si="12"/>
        <v>613.5600037414647</v>
      </c>
      <c r="G550" s="3"/>
    </row>
    <row r="551" spans="1:7" ht="13">
      <c r="A551" s="7">
        <v>45239</v>
      </c>
      <c r="B551" s="4" t="s">
        <v>141</v>
      </c>
      <c r="C551" s="4" t="s">
        <v>7</v>
      </c>
      <c r="D551" s="16">
        <v>-6</v>
      </c>
      <c r="E551" s="47">
        <v>-3681.3600224487886</v>
      </c>
      <c r="F551" s="3">
        <f t="shared" si="12"/>
        <v>613.56000374146481</v>
      </c>
      <c r="G551" s="3"/>
    </row>
    <row r="552" spans="1:7" ht="13">
      <c r="A552" s="7">
        <v>45239</v>
      </c>
      <c r="B552" s="4" t="s">
        <v>514</v>
      </c>
      <c r="C552" s="4" t="s">
        <v>7</v>
      </c>
      <c r="D552" s="16">
        <v>-211.88</v>
      </c>
      <c r="E552" s="47" t="s">
        <v>515</v>
      </c>
      <c r="F552" s="3" t="e">
        <f t="shared" si="12"/>
        <v>#VALUE!</v>
      </c>
      <c r="G552" s="3" t="s">
        <v>16</v>
      </c>
    </row>
    <row r="553" spans="1:7" ht="13">
      <c r="A553" s="7">
        <v>45239</v>
      </c>
      <c r="B553" s="4" t="s">
        <v>516</v>
      </c>
      <c r="C553" s="4" t="s">
        <v>7</v>
      </c>
      <c r="D553" s="16">
        <v>-36.67</v>
      </c>
      <c r="E553" s="47" t="s">
        <v>517</v>
      </c>
      <c r="F553" s="3" t="e">
        <f t="shared" si="12"/>
        <v>#VALUE!</v>
      </c>
      <c r="G553" s="3" t="s">
        <v>16</v>
      </c>
    </row>
    <row r="554" spans="1:7" ht="13">
      <c r="A554" s="7">
        <v>45240</v>
      </c>
      <c r="B554" s="4" t="s">
        <v>139</v>
      </c>
      <c r="C554" s="4" t="s">
        <v>7</v>
      </c>
      <c r="D554" s="16">
        <v>-294.44</v>
      </c>
      <c r="E554" s="47">
        <v>-180791.89280164745</v>
      </c>
      <c r="F554" s="3">
        <f t="shared" si="12"/>
        <v>614.0194701862772</v>
      </c>
      <c r="G554" s="3"/>
    </row>
    <row r="555" spans="1:7" ht="13">
      <c r="A555" s="7">
        <v>45240</v>
      </c>
      <c r="B555" s="4" t="s">
        <v>138</v>
      </c>
      <c r="C555" s="4" t="s">
        <v>7</v>
      </c>
      <c r="D555" s="16">
        <v>-10</v>
      </c>
      <c r="E555" s="47">
        <v>-6140.1947018627716</v>
      </c>
      <c r="F555" s="3">
        <f t="shared" si="12"/>
        <v>614.0194701862772</v>
      </c>
      <c r="G555" s="3"/>
    </row>
    <row r="556" spans="1:7" ht="13">
      <c r="A556" s="7">
        <v>45240</v>
      </c>
      <c r="B556" s="4" t="s">
        <v>155</v>
      </c>
      <c r="C556" s="4" t="s">
        <v>22</v>
      </c>
      <c r="D556" s="16">
        <v>1140.03</v>
      </c>
      <c r="E556" s="47" t="s">
        <v>461</v>
      </c>
      <c r="F556" s="3" t="e">
        <f t="shared" si="12"/>
        <v>#VALUE!</v>
      </c>
      <c r="G556" s="3" t="s">
        <v>26</v>
      </c>
    </row>
    <row r="557" spans="1:7" ht="13">
      <c r="A557" s="7">
        <v>45240</v>
      </c>
      <c r="B557" s="4" t="s">
        <v>308</v>
      </c>
      <c r="C557" s="4" t="s">
        <v>7</v>
      </c>
      <c r="D557" s="16">
        <v>-610.73</v>
      </c>
      <c r="E557" s="47" t="s">
        <v>223</v>
      </c>
      <c r="F557" s="3" t="e">
        <f t="shared" si="12"/>
        <v>#VALUE!</v>
      </c>
      <c r="G557" s="3" t="s">
        <v>12</v>
      </c>
    </row>
    <row r="558" spans="1:7" ht="13">
      <c r="A558" s="7">
        <v>45240</v>
      </c>
      <c r="B558" s="4" t="s">
        <v>99</v>
      </c>
      <c r="C558" s="4" t="s">
        <v>7</v>
      </c>
      <c r="D558" s="16">
        <v>-122.15</v>
      </c>
      <c r="E558" s="47" t="s">
        <v>126</v>
      </c>
      <c r="F558" s="3" t="e">
        <f t="shared" si="12"/>
        <v>#VALUE!</v>
      </c>
      <c r="G558" s="3" t="s">
        <v>17</v>
      </c>
    </row>
    <row r="559" spans="1:7" ht="13">
      <c r="A559" s="7">
        <v>45240</v>
      </c>
      <c r="B559" s="4" t="s">
        <v>100</v>
      </c>
      <c r="C559" s="4" t="s">
        <v>7</v>
      </c>
      <c r="D559" s="16">
        <v>-24.43</v>
      </c>
      <c r="E559" s="47" t="s">
        <v>135</v>
      </c>
      <c r="F559" s="3" t="e">
        <f t="shared" si="12"/>
        <v>#VALUE!</v>
      </c>
      <c r="G559" s="3" t="s">
        <v>35</v>
      </c>
    </row>
    <row r="560" spans="1:7" ht="13">
      <c r="A560" s="7">
        <v>45240</v>
      </c>
      <c r="B560" s="4" t="s">
        <v>300</v>
      </c>
      <c r="C560" s="4" t="s">
        <v>7</v>
      </c>
      <c r="D560" s="16">
        <v>-81.430000000000007</v>
      </c>
      <c r="E560" s="47" t="s">
        <v>127</v>
      </c>
      <c r="F560" s="3" t="e">
        <f t="shared" si="12"/>
        <v>#VALUE!</v>
      </c>
      <c r="G560" s="3" t="s">
        <v>20</v>
      </c>
    </row>
    <row r="561" spans="1:7" ht="13">
      <c r="A561" s="7">
        <v>45240</v>
      </c>
      <c r="B561" s="4" t="s">
        <v>518</v>
      </c>
      <c r="C561" s="4" t="s">
        <v>7</v>
      </c>
      <c r="D561" s="16">
        <v>-32.57</v>
      </c>
      <c r="E561" s="47" t="s">
        <v>179</v>
      </c>
      <c r="F561" s="3" t="e">
        <f t="shared" si="12"/>
        <v>#VALUE!</v>
      </c>
      <c r="G561" s="3" t="s">
        <v>20</v>
      </c>
    </row>
    <row r="562" spans="1:7" ht="13">
      <c r="A562" s="7">
        <v>45240</v>
      </c>
      <c r="B562" s="4" t="s">
        <v>519</v>
      </c>
      <c r="C562" s="4" t="s">
        <v>7</v>
      </c>
      <c r="D562" s="16">
        <v>-285.01</v>
      </c>
      <c r="E562" s="47" t="s">
        <v>365</v>
      </c>
      <c r="F562" s="3" t="e">
        <f t="shared" si="12"/>
        <v>#VALUE!</v>
      </c>
      <c r="G562" s="3" t="s">
        <v>11</v>
      </c>
    </row>
    <row r="563" spans="1:7" ht="13">
      <c r="A563" s="7">
        <v>45240</v>
      </c>
      <c r="B563" s="4" t="s">
        <v>520</v>
      </c>
      <c r="C563" s="4" t="s">
        <v>7</v>
      </c>
      <c r="D563" s="16">
        <v>-52.12</v>
      </c>
      <c r="E563" s="47" t="s">
        <v>521</v>
      </c>
      <c r="F563" s="3" t="e">
        <f t="shared" si="12"/>
        <v>#VALUE!</v>
      </c>
      <c r="G563" s="3" t="s">
        <v>14</v>
      </c>
    </row>
    <row r="564" spans="1:7" ht="13">
      <c r="A564" s="7">
        <v>45240</v>
      </c>
      <c r="B564" s="4" t="s">
        <v>225</v>
      </c>
      <c r="C564" s="4" t="s">
        <v>7</v>
      </c>
      <c r="D564" s="16">
        <v>-40.72</v>
      </c>
      <c r="E564" s="47" t="s">
        <v>162</v>
      </c>
      <c r="F564" s="3" t="e">
        <f t="shared" si="12"/>
        <v>#VALUE!</v>
      </c>
      <c r="G564" s="3" t="s">
        <v>14</v>
      </c>
    </row>
    <row r="565" spans="1:7" ht="13">
      <c r="A565" s="7">
        <v>45240</v>
      </c>
      <c r="B565" s="4" t="s">
        <v>522</v>
      </c>
      <c r="C565" s="4" t="s">
        <v>7</v>
      </c>
      <c r="D565" s="16">
        <v>-32.57</v>
      </c>
      <c r="E565" s="47" t="s">
        <v>179</v>
      </c>
      <c r="F565" s="3" t="e">
        <f t="shared" si="12"/>
        <v>#VALUE!</v>
      </c>
      <c r="G565" s="3" t="s">
        <v>13</v>
      </c>
    </row>
    <row r="566" spans="1:7" ht="13">
      <c r="A566" s="7">
        <v>45240</v>
      </c>
      <c r="B566" s="4" t="s">
        <v>523</v>
      </c>
      <c r="C566" s="4" t="s">
        <v>7</v>
      </c>
      <c r="D566" s="16">
        <v>-16.29</v>
      </c>
      <c r="E566" s="47" t="s">
        <v>317</v>
      </c>
      <c r="F566" s="3" t="e">
        <f t="shared" si="12"/>
        <v>#VALUE!</v>
      </c>
      <c r="G566" s="3" t="s">
        <v>13</v>
      </c>
    </row>
    <row r="567" spans="1:7" ht="13">
      <c r="A567" s="7">
        <v>45240</v>
      </c>
      <c r="B567" s="4" t="s">
        <v>388</v>
      </c>
      <c r="C567" s="4" t="s">
        <v>7</v>
      </c>
      <c r="D567" s="16">
        <v>-122.47</v>
      </c>
      <c r="E567" s="47" t="e">
        <f ca="1">CurrencyConverter(D567, "USD", "EUR", A567)*655.957</f>
        <v>#NAME?</v>
      </c>
      <c r="F567" s="3"/>
      <c r="G567" s="3"/>
    </row>
    <row r="568" spans="1:7" ht="13">
      <c r="A568" s="7">
        <v>45241</v>
      </c>
      <c r="B568" s="4" t="s">
        <v>380</v>
      </c>
      <c r="C568" s="4" t="s">
        <v>7</v>
      </c>
      <c r="D568" s="16">
        <v>-65.14</v>
      </c>
      <c r="E568" s="47" t="s">
        <v>152</v>
      </c>
      <c r="F568" s="3" t="e">
        <f t="shared" ref="F568:F575" si="13">E568/D568</f>
        <v>#VALUE!</v>
      </c>
      <c r="G568" s="3" t="s">
        <v>30</v>
      </c>
    </row>
    <row r="569" spans="1:7" ht="13">
      <c r="A569" s="7">
        <v>45241</v>
      </c>
      <c r="B569" s="4" t="s">
        <v>524</v>
      </c>
      <c r="C569" s="4" t="s">
        <v>7</v>
      </c>
      <c r="D569" s="16">
        <v>-40.72</v>
      </c>
      <c r="E569" s="47" t="s">
        <v>162</v>
      </c>
      <c r="F569" s="3" t="e">
        <f t="shared" si="13"/>
        <v>#VALUE!</v>
      </c>
      <c r="G569" s="3" t="s">
        <v>15</v>
      </c>
    </row>
    <row r="570" spans="1:7" ht="13">
      <c r="A570" s="7">
        <v>45241</v>
      </c>
      <c r="B570" s="4" t="s">
        <v>525</v>
      </c>
      <c r="C570" s="4" t="s">
        <v>7</v>
      </c>
      <c r="D570" s="16">
        <v>-40.72</v>
      </c>
      <c r="E570" s="47" t="s">
        <v>162</v>
      </c>
      <c r="F570" s="3" t="e">
        <f t="shared" si="13"/>
        <v>#VALUE!</v>
      </c>
      <c r="G570" s="3" t="s">
        <v>27</v>
      </c>
    </row>
    <row r="571" spans="1:7" ht="13">
      <c r="A571" s="7">
        <v>45241</v>
      </c>
      <c r="B571" s="4" t="s">
        <v>526</v>
      </c>
      <c r="C571" s="4" t="s">
        <v>7</v>
      </c>
      <c r="D571" s="16">
        <v>-8.14</v>
      </c>
      <c r="E571" s="47" t="s">
        <v>320</v>
      </c>
      <c r="F571" s="3" t="e">
        <f t="shared" si="13"/>
        <v>#VALUE!</v>
      </c>
      <c r="G571" s="3" t="s">
        <v>13</v>
      </c>
    </row>
    <row r="572" spans="1:7" ht="13">
      <c r="A572" s="7">
        <v>45241</v>
      </c>
      <c r="B572" s="4" t="s">
        <v>87</v>
      </c>
      <c r="C572" s="4" t="s">
        <v>7</v>
      </c>
      <c r="D572" s="16">
        <v>-16.29</v>
      </c>
      <c r="E572" s="47" t="s">
        <v>317</v>
      </c>
      <c r="F572" s="3" t="e">
        <f t="shared" si="13"/>
        <v>#VALUE!</v>
      </c>
      <c r="G572" s="3" t="s">
        <v>25</v>
      </c>
    </row>
    <row r="573" spans="1:7" ht="13">
      <c r="A573" s="7">
        <v>45241</v>
      </c>
      <c r="B573" s="4" t="s">
        <v>527</v>
      </c>
      <c r="C573" s="4" t="s">
        <v>7</v>
      </c>
      <c r="D573" s="16">
        <v>-48.86</v>
      </c>
      <c r="E573" s="47" t="s">
        <v>131</v>
      </c>
      <c r="F573" s="3" t="e">
        <f t="shared" si="13"/>
        <v>#VALUE!</v>
      </c>
      <c r="G573" s="3" t="s">
        <v>25</v>
      </c>
    </row>
    <row r="574" spans="1:7" ht="13">
      <c r="A574" s="7">
        <v>45241</v>
      </c>
      <c r="B574" s="4" t="s">
        <v>528</v>
      </c>
      <c r="C574" s="4" t="s">
        <v>7</v>
      </c>
      <c r="D574" s="16">
        <v>-211.72</v>
      </c>
      <c r="E574" s="47" t="s">
        <v>515</v>
      </c>
      <c r="F574" s="3" t="e">
        <f t="shared" si="13"/>
        <v>#VALUE!</v>
      </c>
      <c r="G574" s="3" t="s">
        <v>16</v>
      </c>
    </row>
    <row r="575" spans="1:7" ht="13">
      <c r="A575" s="7">
        <v>45241</v>
      </c>
      <c r="B575" s="4" t="s">
        <v>529</v>
      </c>
      <c r="C575" s="4" t="s">
        <v>7</v>
      </c>
      <c r="D575" s="16">
        <v>-24.43</v>
      </c>
      <c r="E575" s="47" t="s">
        <v>135</v>
      </c>
      <c r="F575" s="3" t="e">
        <f t="shared" si="13"/>
        <v>#VALUE!</v>
      </c>
      <c r="G575" s="3" t="s">
        <v>12</v>
      </c>
    </row>
    <row r="576" spans="1:7" ht="14">
      <c r="A576" s="7">
        <v>45241</v>
      </c>
      <c r="B576" s="12" t="s">
        <v>86</v>
      </c>
      <c r="C576" s="12" t="s">
        <v>7</v>
      </c>
      <c r="D576" s="8">
        <v>-32.572257022945102</v>
      </c>
      <c r="E576" s="5">
        <f t="shared" ref="E576:E578" si="14">-60000/3</f>
        <v>-20000</v>
      </c>
      <c r="F576" s="3"/>
      <c r="G576" s="3" t="s">
        <v>9</v>
      </c>
    </row>
    <row r="577" spans="1:7" ht="14">
      <c r="A577" s="7">
        <v>45241</v>
      </c>
      <c r="B577" s="12" t="s">
        <v>86</v>
      </c>
      <c r="C577" s="12" t="s">
        <v>7</v>
      </c>
      <c r="D577" s="8">
        <v>-32.572257022945102</v>
      </c>
      <c r="E577" s="5">
        <f t="shared" si="14"/>
        <v>-20000</v>
      </c>
      <c r="F577" s="3"/>
      <c r="G577" s="3" t="s">
        <v>9</v>
      </c>
    </row>
    <row r="578" spans="1:7" ht="14">
      <c r="A578" s="7">
        <v>45241</v>
      </c>
      <c r="B578" s="12" t="s">
        <v>86</v>
      </c>
      <c r="C578" s="12" t="s">
        <v>7</v>
      </c>
      <c r="D578" s="8">
        <v>-32.572257022945102</v>
      </c>
      <c r="E578" s="5">
        <f t="shared" si="14"/>
        <v>-20000</v>
      </c>
      <c r="F578" s="3"/>
      <c r="G578" s="3" t="s">
        <v>9</v>
      </c>
    </row>
    <row r="579" spans="1:7" ht="13">
      <c r="A579" s="7">
        <v>45243</v>
      </c>
      <c r="B579" s="53" t="s">
        <v>530</v>
      </c>
      <c r="C579" s="4" t="s">
        <v>7</v>
      </c>
      <c r="D579" s="16">
        <v>-69.180000000000007</v>
      </c>
      <c r="E579" s="47" t="e">
        <f ca="1">CurrencyConverter(D579, "USD", "EUR", A579)*655.957</f>
        <v>#NAME?</v>
      </c>
      <c r="F579" s="3" t="e">
        <f t="shared" ref="F579:F631" ca="1" si="15">E579/D579</f>
        <v>#NAME?</v>
      </c>
      <c r="G579" s="3"/>
    </row>
    <row r="580" spans="1:7" ht="13">
      <c r="A580" s="7">
        <v>45243</v>
      </c>
      <c r="B580" s="4" t="s">
        <v>184</v>
      </c>
      <c r="C580" s="4" t="s">
        <v>7</v>
      </c>
      <c r="D580" s="16">
        <v>-20</v>
      </c>
      <c r="E580" s="47">
        <v>-12295.351452671041</v>
      </c>
      <c r="F580" s="3">
        <f t="shared" si="15"/>
        <v>614.76757263355205</v>
      </c>
      <c r="G580" s="3"/>
    </row>
    <row r="581" spans="1:7" ht="14">
      <c r="A581" s="7">
        <v>45243</v>
      </c>
      <c r="B581" s="48" t="s">
        <v>531</v>
      </c>
      <c r="C581" s="4" t="s">
        <v>7</v>
      </c>
      <c r="D581" s="16">
        <v>-40.86</v>
      </c>
      <c r="E581" s="47" t="e">
        <f t="shared" ref="E581:E582" ca="1" si="16">CurrencyConverter(D581, "USD", "EUR", A581)*655.957</f>
        <v>#NAME?</v>
      </c>
      <c r="F581" s="3" t="e">
        <f t="shared" ca="1" si="15"/>
        <v>#NAME?</v>
      </c>
      <c r="G581" s="3"/>
    </row>
    <row r="582" spans="1:7" ht="15">
      <c r="A582" s="7">
        <v>45243</v>
      </c>
      <c r="B582" s="50" t="s">
        <v>532</v>
      </c>
      <c r="C582" s="4" t="s">
        <v>7</v>
      </c>
      <c r="D582" s="16">
        <v>-67.459999999999994</v>
      </c>
      <c r="E582" s="47" t="e">
        <f t="shared" ca="1" si="16"/>
        <v>#NAME?</v>
      </c>
      <c r="F582" s="3" t="e">
        <f t="shared" ca="1" si="15"/>
        <v>#NAME?</v>
      </c>
      <c r="G582" s="3"/>
    </row>
    <row r="583" spans="1:7" ht="13">
      <c r="A583" s="7">
        <v>45244</v>
      </c>
      <c r="B583" s="4" t="s">
        <v>533</v>
      </c>
      <c r="C583" s="4" t="s">
        <v>22</v>
      </c>
      <c r="D583" s="16">
        <v>2861.01</v>
      </c>
      <c r="E583" s="47" t="s">
        <v>497</v>
      </c>
      <c r="F583" s="3" t="e">
        <f t="shared" si="15"/>
        <v>#VALUE!</v>
      </c>
      <c r="G583" s="3" t="s">
        <v>38</v>
      </c>
    </row>
    <row r="584" spans="1:7" ht="13">
      <c r="A584" s="7">
        <v>45244</v>
      </c>
      <c r="B584" s="4" t="s">
        <v>534</v>
      </c>
      <c r="C584" s="4" t="s">
        <v>7</v>
      </c>
      <c r="D584" s="16">
        <v>-987.46</v>
      </c>
      <c r="E584" s="47" t="s">
        <v>431</v>
      </c>
      <c r="F584" s="3" t="e">
        <f t="shared" si="15"/>
        <v>#VALUE!</v>
      </c>
      <c r="G584" s="3" t="s">
        <v>12</v>
      </c>
    </row>
    <row r="585" spans="1:7" ht="13">
      <c r="A585" s="7">
        <v>45244</v>
      </c>
      <c r="B585" s="4" t="s">
        <v>99</v>
      </c>
      <c r="C585" s="4" t="s">
        <v>7</v>
      </c>
      <c r="D585" s="16">
        <v>-122.61</v>
      </c>
      <c r="E585" s="47" t="s">
        <v>126</v>
      </c>
      <c r="F585" s="3" t="e">
        <f t="shared" si="15"/>
        <v>#VALUE!</v>
      </c>
      <c r="G585" s="3" t="s">
        <v>17</v>
      </c>
    </row>
    <row r="586" spans="1:7" ht="13">
      <c r="A586" s="7">
        <v>45244</v>
      </c>
      <c r="B586" s="4" t="s">
        <v>32</v>
      </c>
      <c r="C586" s="4" t="s">
        <v>7</v>
      </c>
      <c r="D586" s="16">
        <v>-81.739999999999995</v>
      </c>
      <c r="E586" s="47" t="s">
        <v>127</v>
      </c>
      <c r="F586" s="3" t="e">
        <f t="shared" si="15"/>
        <v>#VALUE!</v>
      </c>
      <c r="G586" s="3" t="s">
        <v>23</v>
      </c>
    </row>
    <row r="587" spans="1:7" ht="13">
      <c r="A587" s="7">
        <v>45244</v>
      </c>
      <c r="B587" s="4" t="s">
        <v>161</v>
      </c>
      <c r="C587" s="4" t="s">
        <v>7</v>
      </c>
      <c r="D587" s="16">
        <v>-24.52</v>
      </c>
      <c r="E587" s="47" t="s">
        <v>135</v>
      </c>
      <c r="F587" s="3" t="e">
        <f t="shared" si="15"/>
        <v>#VALUE!</v>
      </c>
      <c r="G587" s="3" t="s">
        <v>35</v>
      </c>
    </row>
    <row r="588" spans="1:7" ht="13">
      <c r="A588" s="7">
        <v>45244</v>
      </c>
      <c r="B588" s="4" t="s">
        <v>535</v>
      </c>
      <c r="C588" s="4" t="s">
        <v>7</v>
      </c>
      <c r="D588" s="16">
        <v>-16.350000000000001</v>
      </c>
      <c r="E588" s="47" t="s">
        <v>317</v>
      </c>
      <c r="F588" s="3" t="e">
        <f t="shared" si="15"/>
        <v>#VALUE!</v>
      </c>
      <c r="G588" s="3" t="s">
        <v>29</v>
      </c>
    </row>
    <row r="589" spans="1:7" ht="13">
      <c r="A589" s="7">
        <v>45244</v>
      </c>
      <c r="B589" s="4" t="s">
        <v>536</v>
      </c>
      <c r="C589" s="4" t="s">
        <v>7</v>
      </c>
      <c r="D589" s="16">
        <v>-24.52</v>
      </c>
      <c r="E589" s="47" t="s">
        <v>135</v>
      </c>
      <c r="F589" s="3" t="e">
        <f t="shared" si="15"/>
        <v>#VALUE!</v>
      </c>
      <c r="G589" s="3" t="s">
        <v>29</v>
      </c>
    </row>
    <row r="590" spans="1:7" ht="13">
      <c r="A590" s="7">
        <v>45244</v>
      </c>
      <c r="B590" s="4" t="s">
        <v>537</v>
      </c>
      <c r="C590" s="4" t="s">
        <v>7</v>
      </c>
      <c r="D590" s="16">
        <v>-49.05</v>
      </c>
      <c r="E590" s="47" t="s">
        <v>131</v>
      </c>
      <c r="F590" s="3" t="e">
        <f t="shared" si="15"/>
        <v>#VALUE!</v>
      </c>
      <c r="G590" s="3" t="s">
        <v>29</v>
      </c>
    </row>
    <row r="591" spans="1:7" ht="13">
      <c r="A591" s="7">
        <v>45244</v>
      </c>
      <c r="B591" s="4" t="s">
        <v>538</v>
      </c>
      <c r="C591" s="4" t="s">
        <v>7</v>
      </c>
      <c r="D591" s="16">
        <v>-32.700000000000003</v>
      </c>
      <c r="E591" s="47" t="s">
        <v>179</v>
      </c>
      <c r="F591" s="3" t="e">
        <f t="shared" si="15"/>
        <v>#VALUE!</v>
      </c>
      <c r="G591" s="3" t="s">
        <v>27</v>
      </c>
    </row>
    <row r="592" spans="1:7" ht="13">
      <c r="A592" s="7">
        <v>45245</v>
      </c>
      <c r="B592" s="4" t="s">
        <v>513</v>
      </c>
      <c r="C592" s="4" t="s">
        <v>7</v>
      </c>
      <c r="D592" s="16">
        <v>-2064.5</v>
      </c>
      <c r="E592" s="47">
        <v>-1246064.8017114464</v>
      </c>
      <c r="F592" s="3">
        <f t="shared" si="15"/>
        <v>603.56735369893261</v>
      </c>
      <c r="G592" s="3"/>
    </row>
    <row r="593" spans="1:7" ht="13">
      <c r="A593" s="7">
        <v>45245</v>
      </c>
      <c r="B593" s="4" t="s">
        <v>539</v>
      </c>
      <c r="C593" s="4" t="s">
        <v>7</v>
      </c>
      <c r="D593" s="16">
        <v>-24.85</v>
      </c>
      <c r="E593" s="47" t="s">
        <v>135</v>
      </c>
      <c r="F593" s="3" t="e">
        <f t="shared" si="15"/>
        <v>#VALUE!</v>
      </c>
      <c r="G593" s="3" t="s">
        <v>12</v>
      </c>
    </row>
    <row r="594" spans="1:7" ht="13">
      <c r="A594" s="7">
        <v>45245</v>
      </c>
      <c r="B594" s="4" t="s">
        <v>540</v>
      </c>
      <c r="C594" s="4" t="s">
        <v>7</v>
      </c>
      <c r="D594" s="16">
        <v>-49.7</v>
      </c>
      <c r="E594" s="47" t="s">
        <v>131</v>
      </c>
      <c r="F594" s="3" t="e">
        <f t="shared" si="15"/>
        <v>#VALUE!</v>
      </c>
      <c r="G594" s="3" t="s">
        <v>29</v>
      </c>
    </row>
    <row r="595" spans="1:7" ht="13">
      <c r="A595" s="7">
        <v>45246</v>
      </c>
      <c r="B595" s="4" t="s">
        <v>541</v>
      </c>
      <c r="C595" s="4" t="s">
        <v>7</v>
      </c>
      <c r="D595" s="16">
        <v>-6.53</v>
      </c>
      <c r="E595" s="47">
        <v>-3948.1972624204996</v>
      </c>
      <c r="F595" s="3">
        <f t="shared" si="15"/>
        <v>604.62438934464001</v>
      </c>
      <c r="G595" s="3"/>
    </row>
    <row r="596" spans="1:7" ht="13">
      <c r="A596" s="7">
        <v>45246</v>
      </c>
      <c r="B596" s="4" t="s">
        <v>541</v>
      </c>
      <c r="C596" s="4" t="s">
        <v>7</v>
      </c>
      <c r="D596" s="16">
        <v>-6.53</v>
      </c>
      <c r="E596" s="47">
        <v>-3948.1972624204996</v>
      </c>
      <c r="F596" s="3">
        <f t="shared" si="15"/>
        <v>604.62438934464001</v>
      </c>
      <c r="G596" s="3"/>
    </row>
    <row r="597" spans="1:7" ht="13">
      <c r="A597" s="7">
        <v>45246</v>
      </c>
      <c r="B597" s="4" t="s">
        <v>542</v>
      </c>
      <c r="C597" s="4" t="s">
        <v>7</v>
      </c>
      <c r="D597" s="16">
        <v>-70</v>
      </c>
      <c r="E597" s="47">
        <v>-42323.707254124805</v>
      </c>
      <c r="F597" s="3">
        <f t="shared" si="15"/>
        <v>604.62438934464012</v>
      </c>
      <c r="G597" s="3"/>
    </row>
    <row r="598" spans="1:7" ht="13">
      <c r="A598" s="7">
        <v>45246</v>
      </c>
      <c r="B598" s="4" t="s">
        <v>542</v>
      </c>
      <c r="C598" s="4" t="s">
        <v>7</v>
      </c>
      <c r="D598" s="16">
        <v>-30</v>
      </c>
      <c r="E598" s="47">
        <v>-18138.731680339202</v>
      </c>
      <c r="F598" s="3">
        <f t="shared" si="15"/>
        <v>604.62438934464012</v>
      </c>
      <c r="G598" s="3"/>
    </row>
    <row r="599" spans="1:7" ht="13">
      <c r="A599" s="7">
        <v>45246</v>
      </c>
      <c r="B599" s="4" t="s">
        <v>542</v>
      </c>
      <c r="C599" s="4" t="s">
        <v>7</v>
      </c>
      <c r="D599" s="16">
        <v>-30</v>
      </c>
      <c r="E599" s="47">
        <v>-18138.731680339202</v>
      </c>
      <c r="F599" s="3">
        <f t="shared" si="15"/>
        <v>604.62438934464012</v>
      </c>
      <c r="G599" s="3"/>
    </row>
    <row r="600" spans="1:7" ht="13">
      <c r="A600" s="7">
        <v>45246</v>
      </c>
      <c r="B600" s="4" t="s">
        <v>543</v>
      </c>
      <c r="C600" s="4" t="s">
        <v>7</v>
      </c>
      <c r="D600" s="16">
        <v>-30</v>
      </c>
      <c r="E600" s="47">
        <v>-18138.731680339202</v>
      </c>
      <c r="F600" s="3">
        <f t="shared" si="15"/>
        <v>604.62438934464012</v>
      </c>
      <c r="G600" s="3"/>
    </row>
    <row r="601" spans="1:7" ht="13">
      <c r="A601" s="7">
        <v>45246</v>
      </c>
      <c r="B601" s="4" t="s">
        <v>510</v>
      </c>
      <c r="C601" s="4" t="s">
        <v>7</v>
      </c>
      <c r="D601" s="16">
        <v>0</v>
      </c>
      <c r="E601" s="47" t="s">
        <v>544</v>
      </c>
      <c r="F601" s="3" t="e">
        <f t="shared" si="15"/>
        <v>#VALUE!</v>
      </c>
      <c r="G601" s="3" t="s">
        <v>13</v>
      </c>
    </row>
    <row r="602" spans="1:7" ht="13">
      <c r="A602" s="7">
        <v>45247</v>
      </c>
      <c r="B602" s="4" t="s">
        <v>545</v>
      </c>
      <c r="C602" s="4" t="s">
        <v>7</v>
      </c>
      <c r="D602" s="16">
        <v>-372.92</v>
      </c>
      <c r="E602" s="47" t="s">
        <v>442</v>
      </c>
      <c r="F602" s="3" t="e">
        <f t="shared" si="15"/>
        <v>#VALUE!</v>
      </c>
      <c r="G602" s="3" t="s">
        <v>12</v>
      </c>
    </row>
    <row r="603" spans="1:7" ht="13">
      <c r="A603" s="7">
        <v>45247</v>
      </c>
      <c r="B603" s="4" t="s">
        <v>99</v>
      </c>
      <c r="C603" s="4" t="s">
        <v>7</v>
      </c>
      <c r="D603" s="16">
        <v>-66.3</v>
      </c>
      <c r="E603" s="47" t="s">
        <v>152</v>
      </c>
      <c r="F603" s="3" t="e">
        <f t="shared" si="15"/>
        <v>#VALUE!</v>
      </c>
      <c r="G603" s="3" t="s">
        <v>17</v>
      </c>
    </row>
    <row r="604" spans="1:7" ht="13">
      <c r="A604" s="7">
        <v>45247</v>
      </c>
      <c r="B604" s="4" t="s">
        <v>444</v>
      </c>
      <c r="C604" s="4" t="s">
        <v>7</v>
      </c>
      <c r="D604" s="16">
        <v>-116.02</v>
      </c>
      <c r="E604" s="47" t="s">
        <v>286</v>
      </c>
      <c r="F604" s="3" t="e">
        <f t="shared" si="15"/>
        <v>#VALUE!</v>
      </c>
      <c r="G604" s="3" t="s">
        <v>82</v>
      </c>
    </row>
    <row r="605" spans="1:7" ht="13">
      <c r="A605" s="7">
        <v>45247</v>
      </c>
      <c r="B605" s="4" t="s">
        <v>458</v>
      </c>
      <c r="C605" s="4" t="s">
        <v>22</v>
      </c>
      <c r="D605" s="16">
        <v>497.23</v>
      </c>
      <c r="E605" s="47" t="s">
        <v>459</v>
      </c>
      <c r="F605" s="3" t="e">
        <f t="shared" si="15"/>
        <v>#VALUE!</v>
      </c>
      <c r="G605" s="3" t="s">
        <v>83</v>
      </c>
    </row>
    <row r="606" spans="1:7" ht="13">
      <c r="A606" s="7">
        <v>45248</v>
      </c>
      <c r="B606" s="4" t="s">
        <v>546</v>
      </c>
      <c r="C606" s="4" t="s">
        <v>7</v>
      </c>
      <c r="D606" s="16">
        <v>-149.16999999999999</v>
      </c>
      <c r="E606" s="47" t="s">
        <v>344</v>
      </c>
      <c r="F606" s="3" t="e">
        <f t="shared" si="15"/>
        <v>#VALUE!</v>
      </c>
      <c r="G606" s="3" t="s">
        <v>12</v>
      </c>
    </row>
    <row r="607" spans="1:7" ht="13">
      <c r="A607" s="7">
        <v>45248</v>
      </c>
      <c r="B607" s="4" t="s">
        <v>547</v>
      </c>
      <c r="C607" s="4" t="s">
        <v>7</v>
      </c>
      <c r="D607" s="16">
        <v>-39.78</v>
      </c>
      <c r="E607" s="47" t="s">
        <v>399</v>
      </c>
      <c r="F607" s="3" t="e">
        <f t="shared" si="15"/>
        <v>#VALUE!</v>
      </c>
      <c r="G607" s="3" t="s">
        <v>39</v>
      </c>
    </row>
    <row r="608" spans="1:7" ht="13">
      <c r="A608" s="7">
        <v>45248</v>
      </c>
      <c r="B608" s="4" t="s">
        <v>106</v>
      </c>
      <c r="C608" s="4" t="s">
        <v>7</v>
      </c>
      <c r="D608" s="16">
        <v>-49.72</v>
      </c>
      <c r="E608" s="47" t="s">
        <v>131</v>
      </c>
      <c r="F608" s="3" t="e">
        <f t="shared" si="15"/>
        <v>#VALUE!</v>
      </c>
      <c r="G608" s="3" t="s">
        <v>27</v>
      </c>
    </row>
    <row r="609" spans="1:7" ht="13">
      <c r="A609" s="7">
        <v>45248</v>
      </c>
      <c r="B609" s="4" t="s">
        <v>106</v>
      </c>
      <c r="C609" s="4" t="s">
        <v>7</v>
      </c>
      <c r="D609" s="16">
        <v>-49.72</v>
      </c>
      <c r="E609" s="47" t="s">
        <v>131</v>
      </c>
      <c r="F609" s="3" t="e">
        <f t="shared" si="15"/>
        <v>#VALUE!</v>
      </c>
      <c r="G609" s="3" t="s">
        <v>27</v>
      </c>
    </row>
    <row r="610" spans="1:7" ht="13">
      <c r="A610" s="7">
        <v>45248</v>
      </c>
      <c r="B610" s="4" t="s">
        <v>106</v>
      </c>
      <c r="C610" s="4" t="s">
        <v>7</v>
      </c>
      <c r="D610" s="16">
        <v>-49.72</v>
      </c>
      <c r="E610" s="47" t="s">
        <v>131</v>
      </c>
      <c r="F610" s="3" t="e">
        <f t="shared" si="15"/>
        <v>#VALUE!</v>
      </c>
      <c r="G610" s="3" t="s">
        <v>27</v>
      </c>
    </row>
    <row r="611" spans="1:7" ht="13">
      <c r="A611" s="7">
        <v>45248</v>
      </c>
      <c r="B611" s="4" t="s">
        <v>548</v>
      </c>
      <c r="C611" s="4" t="s">
        <v>7</v>
      </c>
      <c r="D611" s="16">
        <v>-745.84</v>
      </c>
      <c r="E611" s="47" t="s">
        <v>549</v>
      </c>
      <c r="F611" s="3" t="e">
        <f t="shared" si="15"/>
        <v>#VALUE!</v>
      </c>
      <c r="G611" s="3" t="s">
        <v>12</v>
      </c>
    </row>
    <row r="612" spans="1:7" ht="13">
      <c r="A612" s="7">
        <v>45248</v>
      </c>
      <c r="B612" s="4" t="s">
        <v>99</v>
      </c>
      <c r="C612" s="4" t="s">
        <v>7</v>
      </c>
      <c r="D612" s="16">
        <v>-124.31</v>
      </c>
      <c r="E612" s="47" t="s">
        <v>126</v>
      </c>
      <c r="F612" s="3" t="e">
        <f t="shared" si="15"/>
        <v>#VALUE!</v>
      </c>
      <c r="G612" s="3" t="s">
        <v>17</v>
      </c>
    </row>
    <row r="613" spans="1:7" ht="13">
      <c r="A613" s="7">
        <v>45248</v>
      </c>
      <c r="B613" s="4" t="s">
        <v>550</v>
      </c>
      <c r="C613" s="4" t="s">
        <v>22</v>
      </c>
      <c r="D613" s="16">
        <v>414.36</v>
      </c>
      <c r="E613" s="47" t="s">
        <v>416</v>
      </c>
      <c r="F613" s="3" t="e">
        <f t="shared" si="15"/>
        <v>#VALUE!</v>
      </c>
      <c r="G613" s="3" t="s">
        <v>21</v>
      </c>
    </row>
    <row r="614" spans="1:7" ht="13">
      <c r="A614" s="7">
        <v>45248</v>
      </c>
      <c r="B614" s="4" t="s">
        <v>32</v>
      </c>
      <c r="C614" s="4" t="s">
        <v>7</v>
      </c>
      <c r="D614" s="16">
        <v>-24.86</v>
      </c>
      <c r="E614" s="47" t="s">
        <v>135</v>
      </c>
      <c r="F614" s="3" t="e">
        <f t="shared" si="15"/>
        <v>#VALUE!</v>
      </c>
      <c r="G614" s="3" t="s">
        <v>23</v>
      </c>
    </row>
    <row r="615" spans="1:7" ht="13">
      <c r="A615" s="7">
        <v>45249</v>
      </c>
      <c r="B615" s="4" t="s">
        <v>551</v>
      </c>
      <c r="C615" s="4" t="s">
        <v>7</v>
      </c>
      <c r="D615" s="16">
        <v>-1419.44</v>
      </c>
      <c r="E615" s="47">
        <v>-856412.43936718174</v>
      </c>
      <c r="F615" s="3">
        <f t="shared" si="15"/>
        <v>603.34529065489323</v>
      </c>
      <c r="G615" s="3"/>
    </row>
    <row r="616" spans="1:7" ht="13">
      <c r="A616" s="7">
        <v>45249</v>
      </c>
      <c r="B616" s="4" t="s">
        <v>551</v>
      </c>
      <c r="C616" s="4" t="s">
        <v>7</v>
      </c>
      <c r="D616" s="16">
        <v>-83.81</v>
      </c>
      <c r="E616" s="47">
        <v>-50566.368809786611</v>
      </c>
      <c r="F616" s="3">
        <f t="shared" si="15"/>
        <v>603.34529065489335</v>
      </c>
      <c r="G616" s="3"/>
    </row>
    <row r="617" spans="1:7" ht="13">
      <c r="A617" s="7">
        <v>45249</v>
      </c>
      <c r="B617" s="4" t="s">
        <v>305</v>
      </c>
      <c r="C617" s="4" t="s">
        <v>7</v>
      </c>
      <c r="D617" s="16">
        <v>-875.95</v>
      </c>
      <c r="E617" s="47" t="s">
        <v>173</v>
      </c>
      <c r="F617" s="3" t="e">
        <f t="shared" si="15"/>
        <v>#VALUE!</v>
      </c>
      <c r="G617" s="3" t="s">
        <v>12</v>
      </c>
    </row>
    <row r="618" spans="1:7" ht="13">
      <c r="A618" s="7">
        <v>45249</v>
      </c>
      <c r="B618" s="4" t="s">
        <v>99</v>
      </c>
      <c r="C618" s="4" t="s">
        <v>7</v>
      </c>
      <c r="D618" s="16">
        <v>-124.31</v>
      </c>
      <c r="E618" s="47" t="s">
        <v>126</v>
      </c>
      <c r="F618" s="3" t="e">
        <f t="shared" si="15"/>
        <v>#VALUE!</v>
      </c>
      <c r="G618" s="3" t="s">
        <v>17</v>
      </c>
    </row>
    <row r="619" spans="1:7" ht="13">
      <c r="A619" s="7">
        <v>45249</v>
      </c>
      <c r="B619" s="4" t="s">
        <v>392</v>
      </c>
      <c r="C619" s="4" t="s">
        <v>22</v>
      </c>
      <c r="D619" s="16">
        <v>1657.43</v>
      </c>
      <c r="E619" s="47" t="s">
        <v>207</v>
      </c>
      <c r="F619" s="3" t="e">
        <f t="shared" si="15"/>
        <v>#VALUE!</v>
      </c>
      <c r="G619" s="3" t="s">
        <v>21</v>
      </c>
    </row>
    <row r="620" spans="1:7" ht="13">
      <c r="A620" s="7">
        <v>45249</v>
      </c>
      <c r="B620" s="4" t="s">
        <v>32</v>
      </c>
      <c r="C620" s="4" t="s">
        <v>7</v>
      </c>
      <c r="D620" s="16">
        <v>-82.87</v>
      </c>
      <c r="E620" s="47" t="s">
        <v>127</v>
      </c>
      <c r="F620" s="3" t="e">
        <f t="shared" si="15"/>
        <v>#VALUE!</v>
      </c>
      <c r="G620" s="3" t="s">
        <v>23</v>
      </c>
    </row>
    <row r="621" spans="1:7" ht="13">
      <c r="A621" s="7">
        <v>45250</v>
      </c>
      <c r="B621" s="4" t="s">
        <v>264</v>
      </c>
      <c r="C621" s="4" t="s">
        <v>7</v>
      </c>
      <c r="D621" s="16">
        <v>-1333.62</v>
      </c>
      <c r="E621" s="47">
        <v>-800510.04240483162</v>
      </c>
      <c r="F621" s="3">
        <f t="shared" si="15"/>
        <v>600.25347730600299</v>
      </c>
      <c r="G621" s="3"/>
    </row>
    <row r="622" spans="1:7" ht="13">
      <c r="A622" s="7">
        <v>45251</v>
      </c>
      <c r="B622" s="4" t="s">
        <v>552</v>
      </c>
      <c r="C622" s="4" t="s">
        <v>7</v>
      </c>
      <c r="D622" s="16">
        <v>-42.58</v>
      </c>
      <c r="E622" s="47">
        <v>-25495.800146052032</v>
      </c>
      <c r="F622" s="3">
        <f t="shared" si="15"/>
        <v>598.77407576449116</v>
      </c>
      <c r="G622" s="3"/>
    </row>
    <row r="623" spans="1:7" ht="13">
      <c r="A623" s="7">
        <v>45251</v>
      </c>
      <c r="B623" s="4" t="s">
        <v>552</v>
      </c>
      <c r="C623" s="4" t="s">
        <v>7</v>
      </c>
      <c r="D623" s="16">
        <v>-2.5099999999999998</v>
      </c>
      <c r="E623" s="47">
        <v>-1502.9229301688727</v>
      </c>
      <c r="F623" s="3">
        <f t="shared" si="15"/>
        <v>598.77407576449116</v>
      </c>
      <c r="G623" s="3"/>
    </row>
    <row r="624" spans="1:7" ht="13">
      <c r="A624" s="7">
        <v>45253</v>
      </c>
      <c r="B624" s="4" t="s">
        <v>490</v>
      </c>
      <c r="C624" s="4" t="s">
        <v>22</v>
      </c>
      <c r="D624" s="16">
        <v>1827.86</v>
      </c>
      <c r="E624" s="47" t="s">
        <v>468</v>
      </c>
      <c r="F624" s="3" t="e">
        <f t="shared" si="15"/>
        <v>#VALUE!</v>
      </c>
      <c r="G624" s="3" t="s">
        <v>38</v>
      </c>
    </row>
    <row r="625" spans="1:7" ht="13">
      <c r="A625" s="7">
        <v>45253</v>
      </c>
      <c r="B625" s="4" t="s">
        <v>553</v>
      </c>
      <c r="C625" s="4" t="s">
        <v>7</v>
      </c>
      <c r="D625" s="16">
        <v>-485.21</v>
      </c>
      <c r="E625" s="47" t="s">
        <v>554</v>
      </c>
      <c r="F625" s="3" t="e">
        <f t="shared" si="15"/>
        <v>#VALUE!</v>
      </c>
      <c r="G625" s="3" t="s">
        <v>12</v>
      </c>
    </row>
    <row r="626" spans="1:7" ht="13">
      <c r="A626" s="7">
        <v>45253</v>
      </c>
      <c r="B626" s="4" t="s">
        <v>305</v>
      </c>
      <c r="C626" s="4" t="s">
        <v>7</v>
      </c>
      <c r="D626" s="16">
        <v>-872.39</v>
      </c>
      <c r="E626" s="47" t="s">
        <v>555</v>
      </c>
      <c r="F626" s="3" t="e">
        <f t="shared" si="15"/>
        <v>#VALUE!</v>
      </c>
      <c r="G626" s="3" t="s">
        <v>12</v>
      </c>
    </row>
    <row r="627" spans="1:7" ht="13">
      <c r="A627" s="7">
        <v>45253</v>
      </c>
      <c r="B627" s="4" t="s">
        <v>99</v>
      </c>
      <c r="C627" s="4" t="s">
        <v>7</v>
      </c>
      <c r="D627" s="16">
        <v>-166.17</v>
      </c>
      <c r="E627" s="47" t="s">
        <v>181</v>
      </c>
      <c r="F627" s="3" t="e">
        <f t="shared" si="15"/>
        <v>#VALUE!</v>
      </c>
      <c r="G627" s="3" t="s">
        <v>17</v>
      </c>
    </row>
    <row r="628" spans="1:7" ht="13">
      <c r="A628" s="7">
        <v>45253</v>
      </c>
      <c r="B628" s="4" t="s">
        <v>32</v>
      </c>
      <c r="C628" s="4" t="s">
        <v>7</v>
      </c>
      <c r="D628" s="16">
        <v>-62.31</v>
      </c>
      <c r="E628" s="47" t="s">
        <v>295</v>
      </c>
      <c r="F628" s="3" t="e">
        <f t="shared" si="15"/>
        <v>#VALUE!</v>
      </c>
      <c r="G628" s="3" t="s">
        <v>23</v>
      </c>
    </row>
    <row r="629" spans="1:7" ht="13">
      <c r="A629" s="7">
        <v>45254</v>
      </c>
      <c r="B629" s="4" t="s">
        <v>166</v>
      </c>
      <c r="C629" s="4" t="s">
        <v>7</v>
      </c>
      <c r="D629" s="16">
        <v>-134.75</v>
      </c>
      <c r="E629" s="47">
        <v>-80973.07232502749</v>
      </c>
      <c r="F629" s="3">
        <f t="shared" si="15"/>
        <v>600.91333821912792</v>
      </c>
      <c r="G629" s="3"/>
    </row>
    <row r="630" spans="1:7" ht="13">
      <c r="A630" s="7">
        <v>45254</v>
      </c>
      <c r="B630" s="4" t="s">
        <v>138</v>
      </c>
      <c r="C630" s="4" t="s">
        <v>7</v>
      </c>
      <c r="D630" s="16">
        <v>-23.15</v>
      </c>
      <c r="E630" s="47">
        <v>-13911.14377977281</v>
      </c>
      <c r="F630" s="3">
        <f t="shared" si="15"/>
        <v>600.91333821912792</v>
      </c>
      <c r="G630" s="3"/>
    </row>
    <row r="631" spans="1:7" ht="13">
      <c r="A631" s="7">
        <v>45254</v>
      </c>
      <c r="B631" s="4" t="s">
        <v>556</v>
      </c>
      <c r="C631" s="4" t="s">
        <v>7</v>
      </c>
      <c r="D631" s="16">
        <v>-75.23</v>
      </c>
      <c r="E631" s="47">
        <v>-45206.710434225002</v>
      </c>
      <c r="F631" s="3">
        <f t="shared" si="15"/>
        <v>600.91333821912804</v>
      </c>
      <c r="G631" s="3"/>
    </row>
    <row r="632" spans="1:7" ht="13">
      <c r="A632" s="7">
        <v>45254</v>
      </c>
      <c r="B632" s="4" t="s">
        <v>388</v>
      </c>
      <c r="C632" s="4" t="s">
        <v>7</v>
      </c>
      <c r="D632" s="16">
        <v>-121.66</v>
      </c>
      <c r="E632" s="47" t="e">
        <f ca="1">CurrencyConverter(D632, "USD", "EUR", A632)*655.957</f>
        <v>#NAME?</v>
      </c>
      <c r="F632" s="3"/>
      <c r="G632" s="3"/>
    </row>
    <row r="633" spans="1:7" ht="13">
      <c r="A633" s="7">
        <v>45257</v>
      </c>
      <c r="B633" s="4" t="s">
        <v>138</v>
      </c>
      <c r="C633" s="4" t="s">
        <v>7</v>
      </c>
      <c r="D633" s="16">
        <v>-23.15</v>
      </c>
      <c r="E633" s="47">
        <v>-13866.682996986576</v>
      </c>
      <c r="F633" s="3">
        <f t="shared" ref="F633:F691" si="17">E633/D633</f>
        <v>598.99278604693632</v>
      </c>
      <c r="G633" s="3"/>
    </row>
    <row r="634" spans="1:7" ht="13">
      <c r="A634" s="7">
        <v>45258</v>
      </c>
      <c r="B634" s="4" t="s">
        <v>557</v>
      </c>
      <c r="C634" s="4" t="s">
        <v>7</v>
      </c>
      <c r="D634" s="16">
        <v>-125.19</v>
      </c>
      <c r="E634" s="47" t="s">
        <v>126</v>
      </c>
      <c r="F634" s="3" t="e">
        <f t="shared" si="17"/>
        <v>#VALUE!</v>
      </c>
      <c r="G634" s="3" t="s">
        <v>29</v>
      </c>
    </row>
    <row r="635" spans="1:7" ht="13">
      <c r="A635" s="7">
        <v>45258</v>
      </c>
      <c r="B635" s="4" t="s">
        <v>558</v>
      </c>
      <c r="C635" s="4" t="s">
        <v>22</v>
      </c>
      <c r="D635" s="16">
        <v>1669.16</v>
      </c>
      <c r="E635" s="47" t="s">
        <v>207</v>
      </c>
      <c r="F635" s="3" t="e">
        <f t="shared" si="17"/>
        <v>#VALUE!</v>
      </c>
      <c r="G635" s="3" t="s">
        <v>21</v>
      </c>
    </row>
    <row r="636" spans="1:7" ht="13">
      <c r="A636" s="7">
        <v>45258</v>
      </c>
      <c r="B636" s="4" t="s">
        <v>32</v>
      </c>
      <c r="C636" s="4" t="s">
        <v>7</v>
      </c>
      <c r="D636" s="16">
        <v>-83.46</v>
      </c>
      <c r="E636" s="47" t="s">
        <v>127</v>
      </c>
      <c r="F636" s="3" t="e">
        <f t="shared" si="17"/>
        <v>#VALUE!</v>
      </c>
      <c r="G636" s="3" t="s">
        <v>23</v>
      </c>
    </row>
    <row r="637" spans="1:7" ht="13">
      <c r="A637" s="7">
        <v>45258</v>
      </c>
      <c r="B637" s="4" t="s">
        <v>308</v>
      </c>
      <c r="C637" s="4" t="s">
        <v>7</v>
      </c>
      <c r="D637" s="16">
        <v>-630.11</v>
      </c>
      <c r="E637" s="47" t="s">
        <v>178</v>
      </c>
      <c r="F637" s="3" t="e">
        <f t="shared" si="17"/>
        <v>#VALUE!</v>
      </c>
      <c r="G637" s="3" t="s">
        <v>12</v>
      </c>
    </row>
    <row r="638" spans="1:7" ht="13">
      <c r="A638" s="7">
        <v>45258</v>
      </c>
      <c r="B638" s="4" t="s">
        <v>99</v>
      </c>
      <c r="C638" s="4" t="s">
        <v>7</v>
      </c>
      <c r="D638" s="16">
        <v>-125.19</v>
      </c>
      <c r="E638" s="47" t="s">
        <v>126</v>
      </c>
      <c r="F638" s="3" t="e">
        <f t="shared" si="17"/>
        <v>#VALUE!</v>
      </c>
      <c r="G638" s="3" t="s">
        <v>17</v>
      </c>
    </row>
    <row r="639" spans="1:7" ht="13">
      <c r="A639" s="7">
        <v>45259</v>
      </c>
      <c r="B639" s="4" t="s">
        <v>559</v>
      </c>
      <c r="C639" s="4" t="s">
        <v>7</v>
      </c>
      <c r="D639" s="16">
        <v>-228.63</v>
      </c>
      <c r="E639" s="47">
        <v>-136523.84971324532</v>
      </c>
      <c r="F639" s="3">
        <f t="shared" si="17"/>
        <v>597.13882567137</v>
      </c>
      <c r="G639" s="3"/>
    </row>
    <row r="640" spans="1:7" ht="13">
      <c r="A640" s="7">
        <v>45259</v>
      </c>
      <c r="B640" s="4" t="s">
        <v>167</v>
      </c>
      <c r="C640" s="4" t="s">
        <v>7</v>
      </c>
      <c r="D640" s="16">
        <v>-110.29</v>
      </c>
      <c r="E640" s="47">
        <v>-65858.441083295416</v>
      </c>
      <c r="F640" s="3">
        <f t="shared" si="17"/>
        <v>597.13882567137011</v>
      </c>
      <c r="G640" s="3"/>
    </row>
    <row r="641" spans="1:7" ht="13">
      <c r="A641" s="7">
        <v>45259</v>
      </c>
      <c r="B641" s="4" t="s">
        <v>560</v>
      </c>
      <c r="C641" s="4" t="s">
        <v>22</v>
      </c>
      <c r="D641" s="16">
        <v>1255.99</v>
      </c>
      <c r="E641" s="47" t="s">
        <v>393</v>
      </c>
      <c r="F641" s="3" t="e">
        <f t="shared" si="17"/>
        <v>#VALUE!</v>
      </c>
      <c r="G641" s="3" t="s">
        <v>28</v>
      </c>
    </row>
    <row r="642" spans="1:7" ht="13">
      <c r="A642" s="7">
        <v>45259</v>
      </c>
      <c r="B642" s="4" t="s">
        <v>561</v>
      </c>
      <c r="C642" s="4" t="s">
        <v>7</v>
      </c>
      <c r="D642" s="16">
        <v>-505.75</v>
      </c>
      <c r="E642" s="47" t="s">
        <v>353</v>
      </c>
      <c r="F642" s="3" t="e">
        <f t="shared" si="17"/>
        <v>#VALUE!</v>
      </c>
      <c r="G642" s="3" t="s">
        <v>12</v>
      </c>
    </row>
    <row r="643" spans="1:7" ht="13">
      <c r="A643" s="7">
        <v>45259</v>
      </c>
      <c r="B643" s="4" t="s">
        <v>99</v>
      </c>
      <c r="C643" s="4" t="s">
        <v>7</v>
      </c>
      <c r="D643" s="16">
        <v>-125.6</v>
      </c>
      <c r="E643" s="47" t="s">
        <v>126</v>
      </c>
      <c r="F643" s="3" t="e">
        <f t="shared" si="17"/>
        <v>#VALUE!</v>
      </c>
      <c r="G643" s="3" t="s">
        <v>17</v>
      </c>
    </row>
    <row r="644" spans="1:7" ht="13">
      <c r="A644" s="7">
        <v>45259</v>
      </c>
      <c r="B644" s="4" t="s">
        <v>32</v>
      </c>
      <c r="C644" s="4" t="s">
        <v>7</v>
      </c>
      <c r="D644" s="16">
        <v>-83.73</v>
      </c>
      <c r="E644" s="47" t="s">
        <v>127</v>
      </c>
      <c r="F644" s="3" t="e">
        <f t="shared" si="17"/>
        <v>#VALUE!</v>
      </c>
      <c r="G644" s="3" t="s">
        <v>23</v>
      </c>
    </row>
    <row r="645" spans="1:7" ht="13">
      <c r="A645" s="7">
        <v>45259</v>
      </c>
      <c r="B645" s="4" t="s">
        <v>104</v>
      </c>
      <c r="C645" s="4" t="s">
        <v>7</v>
      </c>
      <c r="D645" s="16">
        <v>-391.87</v>
      </c>
      <c r="E645" s="47" t="s">
        <v>562</v>
      </c>
      <c r="F645" s="3" t="e">
        <f t="shared" si="17"/>
        <v>#VALUE!</v>
      </c>
      <c r="G645" s="3" t="s">
        <v>13</v>
      </c>
    </row>
    <row r="646" spans="1:7" ht="13">
      <c r="A646" s="7">
        <v>45260</v>
      </c>
      <c r="B646" s="4" t="s">
        <v>408</v>
      </c>
      <c r="C646" s="4" t="s">
        <v>7</v>
      </c>
      <c r="D646" s="16">
        <v>-15</v>
      </c>
      <c r="E646" s="47">
        <v>-9001.3310767541861</v>
      </c>
      <c r="F646" s="3">
        <f t="shared" si="17"/>
        <v>600.08873845027904</v>
      </c>
      <c r="G646" s="3"/>
    </row>
    <row r="647" spans="1:7" ht="13">
      <c r="A647" s="7">
        <v>45260</v>
      </c>
      <c r="B647" s="4" t="s">
        <v>563</v>
      </c>
      <c r="C647" s="4" t="s">
        <v>7</v>
      </c>
      <c r="D647" s="16">
        <v>-53.74</v>
      </c>
      <c r="E647" s="47">
        <v>-32248.768804317999</v>
      </c>
      <c r="F647" s="3">
        <f t="shared" si="17"/>
        <v>600.08873845027904</v>
      </c>
      <c r="G647" s="3"/>
    </row>
    <row r="648" spans="1:7" ht="13">
      <c r="A648" s="7">
        <v>45260</v>
      </c>
      <c r="B648" s="4" t="s">
        <v>564</v>
      </c>
      <c r="C648" s="4" t="s">
        <v>7</v>
      </c>
      <c r="D648" s="16">
        <v>-486.59</v>
      </c>
      <c r="E648" s="47" t="s">
        <v>554</v>
      </c>
      <c r="F648" s="3" t="e">
        <f t="shared" si="17"/>
        <v>#VALUE!</v>
      </c>
      <c r="G648" s="3" t="s">
        <v>12</v>
      </c>
    </row>
    <row r="649" spans="1:7" ht="13">
      <c r="A649" s="7">
        <v>45260</v>
      </c>
      <c r="B649" s="4" t="s">
        <v>565</v>
      </c>
      <c r="C649" s="4" t="s">
        <v>7</v>
      </c>
      <c r="D649" s="16">
        <v>-374.94</v>
      </c>
      <c r="E649" s="47" t="s">
        <v>442</v>
      </c>
      <c r="F649" s="3" t="e">
        <f t="shared" si="17"/>
        <v>#VALUE!</v>
      </c>
      <c r="G649" s="3" t="s">
        <v>12</v>
      </c>
    </row>
    <row r="650" spans="1:7" ht="13">
      <c r="A650" s="7">
        <v>45261</v>
      </c>
      <c r="B650" s="4" t="s">
        <v>308</v>
      </c>
      <c r="C650" s="4" t="s">
        <v>7</v>
      </c>
      <c r="D650" s="16">
        <v>-621.71</v>
      </c>
      <c r="E650" s="47" t="s">
        <v>223</v>
      </c>
      <c r="F650" s="3" t="e">
        <f t="shared" si="17"/>
        <v>#VALUE!</v>
      </c>
      <c r="G650" s="3" t="s">
        <v>12</v>
      </c>
    </row>
    <row r="651" spans="1:7" ht="13">
      <c r="A651" s="7">
        <v>45261</v>
      </c>
      <c r="B651" s="4" t="s">
        <v>566</v>
      </c>
      <c r="C651" s="4" t="s">
        <v>7</v>
      </c>
      <c r="D651" s="16">
        <v>-124.34</v>
      </c>
      <c r="E651" s="47" t="s">
        <v>126</v>
      </c>
      <c r="F651" s="3" t="e">
        <f t="shared" si="17"/>
        <v>#VALUE!</v>
      </c>
      <c r="G651" s="3" t="s">
        <v>17</v>
      </c>
    </row>
    <row r="652" spans="1:7" ht="13">
      <c r="A652" s="7">
        <v>45261</v>
      </c>
      <c r="B652" s="4" t="s">
        <v>161</v>
      </c>
      <c r="C652" s="4" t="s">
        <v>7</v>
      </c>
      <c r="D652" s="16">
        <v>-24.87</v>
      </c>
      <c r="E652" s="47" t="s">
        <v>135</v>
      </c>
      <c r="F652" s="3" t="e">
        <f t="shared" si="17"/>
        <v>#VALUE!</v>
      </c>
      <c r="G652" s="3" t="s">
        <v>35</v>
      </c>
    </row>
    <row r="653" spans="1:7" ht="13">
      <c r="A653" s="7">
        <v>45261</v>
      </c>
      <c r="B653" s="4" t="s">
        <v>567</v>
      </c>
      <c r="C653" s="4" t="s">
        <v>7</v>
      </c>
      <c r="D653" s="16">
        <v>-107.76</v>
      </c>
      <c r="E653" s="47" t="s">
        <v>568</v>
      </c>
      <c r="F653" s="3" t="e">
        <f t="shared" si="17"/>
        <v>#VALUE!</v>
      </c>
      <c r="G653" s="3" t="s">
        <v>31</v>
      </c>
    </row>
    <row r="654" spans="1:7" ht="13">
      <c r="A654" s="7">
        <v>45261</v>
      </c>
      <c r="B654" s="4" t="s">
        <v>155</v>
      </c>
      <c r="C654" s="4" t="s">
        <v>22</v>
      </c>
      <c r="D654" s="16">
        <v>828.94</v>
      </c>
      <c r="E654" s="47" t="s">
        <v>199</v>
      </c>
      <c r="F654" s="3" t="e">
        <f t="shared" si="17"/>
        <v>#VALUE!</v>
      </c>
      <c r="G654" s="3" t="s">
        <v>26</v>
      </c>
    </row>
    <row r="655" spans="1:7" ht="13">
      <c r="A655" s="7">
        <v>45261</v>
      </c>
      <c r="B655" s="4" t="s">
        <v>294</v>
      </c>
      <c r="C655" s="4" t="s">
        <v>7</v>
      </c>
      <c r="D655" s="16">
        <v>-72.62</v>
      </c>
      <c r="E655" s="47" t="s">
        <v>569</v>
      </c>
      <c r="F655" s="3" t="e">
        <f t="shared" si="17"/>
        <v>#VALUE!</v>
      </c>
      <c r="G655" s="3" t="s">
        <v>12</v>
      </c>
    </row>
    <row r="656" spans="1:7" ht="13">
      <c r="A656" s="7">
        <v>45262</v>
      </c>
      <c r="B656" s="4" t="s">
        <v>155</v>
      </c>
      <c r="C656" s="4" t="s">
        <v>22</v>
      </c>
      <c r="D656" s="16">
        <v>1657.88</v>
      </c>
      <c r="E656" s="47" t="s">
        <v>207</v>
      </c>
      <c r="F656" s="3" t="e">
        <f t="shared" si="17"/>
        <v>#VALUE!</v>
      </c>
      <c r="G656" s="3" t="s">
        <v>26</v>
      </c>
    </row>
    <row r="657" spans="1:7" ht="13">
      <c r="A657" s="7">
        <v>45262</v>
      </c>
      <c r="B657" s="4" t="s">
        <v>161</v>
      </c>
      <c r="C657" s="4" t="s">
        <v>7</v>
      </c>
      <c r="D657" s="16">
        <v>-24.87</v>
      </c>
      <c r="E657" s="47" t="s">
        <v>135</v>
      </c>
      <c r="F657" s="3" t="e">
        <f t="shared" si="17"/>
        <v>#VALUE!</v>
      </c>
      <c r="G657" s="3" t="s">
        <v>35</v>
      </c>
    </row>
    <row r="658" spans="1:7" ht="13">
      <c r="A658" s="7">
        <v>45263</v>
      </c>
      <c r="B658" s="4" t="s">
        <v>175</v>
      </c>
      <c r="C658" s="4" t="s">
        <v>7</v>
      </c>
      <c r="D658" s="16">
        <v>-9.99</v>
      </c>
      <c r="E658" s="47">
        <v>-6025.7567172413801</v>
      </c>
      <c r="F658" s="3">
        <f t="shared" si="17"/>
        <v>603.17885057471267</v>
      </c>
      <c r="G658" s="3"/>
    </row>
    <row r="659" spans="1:7" ht="13">
      <c r="A659" s="7">
        <v>45264</v>
      </c>
      <c r="B659" s="4" t="s">
        <v>325</v>
      </c>
      <c r="C659" s="4" t="s">
        <v>7</v>
      </c>
      <c r="D659" s="16">
        <v>-164.8</v>
      </c>
      <c r="E659" s="47">
        <v>-99467.899889584107</v>
      </c>
      <c r="F659" s="3">
        <f t="shared" si="17"/>
        <v>603.56735369893261</v>
      </c>
      <c r="G659" s="3"/>
    </row>
    <row r="660" spans="1:7" ht="13">
      <c r="A660" s="7">
        <v>45264</v>
      </c>
      <c r="B660" s="4" t="s">
        <v>123</v>
      </c>
      <c r="C660" s="4" t="s">
        <v>7</v>
      </c>
      <c r="D660" s="16">
        <v>-0.16</v>
      </c>
      <c r="E660" s="47">
        <v>-96.570776591829215</v>
      </c>
      <c r="F660" s="3">
        <f t="shared" si="17"/>
        <v>603.56735369893261</v>
      </c>
      <c r="G660" s="3"/>
    </row>
    <row r="661" spans="1:7" ht="13">
      <c r="A661" s="7">
        <v>45264</v>
      </c>
      <c r="B661" s="4" t="s">
        <v>570</v>
      </c>
      <c r="C661" s="4" t="s">
        <v>7</v>
      </c>
      <c r="D661" s="16">
        <v>-149.11000000000001</v>
      </c>
      <c r="E661" s="47" t="s">
        <v>344</v>
      </c>
      <c r="F661" s="3" t="e">
        <f t="shared" si="17"/>
        <v>#VALUE!</v>
      </c>
      <c r="G661" s="3" t="s">
        <v>30</v>
      </c>
    </row>
    <row r="662" spans="1:7" ht="13">
      <c r="A662" s="7">
        <v>45264</v>
      </c>
      <c r="B662" s="4" t="s">
        <v>482</v>
      </c>
      <c r="C662" s="4" t="s">
        <v>7</v>
      </c>
      <c r="D662" s="16">
        <v>-41.42</v>
      </c>
      <c r="E662" s="47" t="s">
        <v>162</v>
      </c>
      <c r="F662" s="3" t="e">
        <f t="shared" si="17"/>
        <v>#VALUE!</v>
      </c>
      <c r="G662" s="3" t="s">
        <v>39</v>
      </c>
    </row>
    <row r="663" spans="1:7" ht="13">
      <c r="A663" s="7">
        <v>45264</v>
      </c>
      <c r="B663" s="4" t="s">
        <v>571</v>
      </c>
      <c r="C663" s="4" t="s">
        <v>7</v>
      </c>
      <c r="D663" s="16">
        <v>-538.47</v>
      </c>
      <c r="E663" s="47" t="s">
        <v>330</v>
      </c>
      <c r="F663" s="3" t="e">
        <f t="shared" si="17"/>
        <v>#VALUE!</v>
      </c>
      <c r="G663" s="3" t="s">
        <v>13</v>
      </c>
    </row>
    <row r="664" spans="1:7" ht="13">
      <c r="A664" s="7">
        <v>45264</v>
      </c>
      <c r="B664" s="4" t="s">
        <v>572</v>
      </c>
      <c r="C664" s="4" t="s">
        <v>7</v>
      </c>
      <c r="D664" s="16">
        <v>-351.24</v>
      </c>
      <c r="E664" s="47" t="s">
        <v>573</v>
      </c>
      <c r="F664" s="3" t="e">
        <f t="shared" si="17"/>
        <v>#VALUE!</v>
      </c>
      <c r="G664" s="3" t="s">
        <v>13</v>
      </c>
    </row>
    <row r="665" spans="1:7" ht="13">
      <c r="A665" s="7">
        <v>45264</v>
      </c>
      <c r="B665" s="4" t="s">
        <v>574</v>
      </c>
      <c r="C665" s="4" t="s">
        <v>7</v>
      </c>
      <c r="D665" s="16">
        <v>-4.97</v>
      </c>
      <c r="E665" s="47" t="s">
        <v>575</v>
      </c>
      <c r="F665" s="3" t="e">
        <f t="shared" si="17"/>
        <v>#VALUE!</v>
      </c>
      <c r="G665" s="3" t="s">
        <v>13</v>
      </c>
    </row>
    <row r="666" spans="1:7" ht="13">
      <c r="A666" s="7">
        <v>45264</v>
      </c>
      <c r="B666" s="4" t="s">
        <v>576</v>
      </c>
      <c r="C666" s="4" t="s">
        <v>7</v>
      </c>
      <c r="D666" s="16">
        <v>-41.42</v>
      </c>
      <c r="E666" s="47" t="s">
        <v>162</v>
      </c>
      <c r="F666" s="3" t="e">
        <f t="shared" si="17"/>
        <v>#VALUE!</v>
      </c>
      <c r="G666" s="3" t="s">
        <v>29</v>
      </c>
    </row>
    <row r="667" spans="1:7" ht="13">
      <c r="A667" s="7">
        <v>45264</v>
      </c>
      <c r="B667" s="4" t="s">
        <v>577</v>
      </c>
      <c r="C667" s="4" t="s">
        <v>7</v>
      </c>
      <c r="D667" s="16">
        <v>-33.14</v>
      </c>
      <c r="E667" s="47" t="s">
        <v>179</v>
      </c>
      <c r="F667" s="3" t="e">
        <f t="shared" si="17"/>
        <v>#VALUE!</v>
      </c>
      <c r="G667" s="3" t="s">
        <v>29</v>
      </c>
    </row>
    <row r="668" spans="1:7" ht="13">
      <c r="A668" s="7">
        <v>45264</v>
      </c>
      <c r="B668" s="4" t="s">
        <v>578</v>
      </c>
      <c r="C668" s="4" t="s">
        <v>7</v>
      </c>
      <c r="D668" s="16">
        <v>-66.27</v>
      </c>
      <c r="E668" s="47" t="s">
        <v>152</v>
      </c>
      <c r="F668" s="3" t="e">
        <f t="shared" si="17"/>
        <v>#VALUE!</v>
      </c>
      <c r="G668" s="3" t="s">
        <v>29</v>
      </c>
    </row>
    <row r="669" spans="1:7" ht="13">
      <c r="A669" s="7">
        <v>45264</v>
      </c>
      <c r="B669" s="4" t="s">
        <v>579</v>
      </c>
      <c r="C669" s="4" t="s">
        <v>7</v>
      </c>
      <c r="D669" s="16">
        <v>-8.2799999999999994</v>
      </c>
      <c r="E669" s="47" t="s">
        <v>320</v>
      </c>
      <c r="F669" s="3" t="e">
        <f t="shared" si="17"/>
        <v>#VALUE!</v>
      </c>
      <c r="G669" s="3" t="s">
        <v>27</v>
      </c>
    </row>
    <row r="670" spans="1:7" ht="13">
      <c r="A670" s="7">
        <v>45265</v>
      </c>
      <c r="B670" s="4" t="s">
        <v>580</v>
      </c>
      <c r="C670" s="4" t="s">
        <v>7</v>
      </c>
      <c r="D670" s="16">
        <v>-329.81</v>
      </c>
      <c r="E670" s="47" t="s">
        <v>280</v>
      </c>
      <c r="F670" s="3" t="e">
        <f t="shared" si="17"/>
        <v>#VALUE!</v>
      </c>
      <c r="G670" s="3" t="s">
        <v>30</v>
      </c>
    </row>
    <row r="671" spans="1:7" ht="13">
      <c r="A671" s="7">
        <v>45265</v>
      </c>
      <c r="B671" s="4" t="s">
        <v>581</v>
      </c>
      <c r="C671" s="4" t="s">
        <v>7</v>
      </c>
      <c r="D671" s="16">
        <v>-65.959999999999994</v>
      </c>
      <c r="E671" s="47" t="s">
        <v>152</v>
      </c>
      <c r="F671" s="3" t="e">
        <f t="shared" si="17"/>
        <v>#VALUE!</v>
      </c>
      <c r="G671" s="3" t="s">
        <v>30</v>
      </c>
    </row>
    <row r="672" spans="1:7" ht="13">
      <c r="A672" s="7">
        <v>45265</v>
      </c>
      <c r="B672" s="4" t="s">
        <v>379</v>
      </c>
      <c r="C672" s="4" t="s">
        <v>7</v>
      </c>
      <c r="D672" s="16">
        <v>-49.47</v>
      </c>
      <c r="E672" s="47" t="s">
        <v>131</v>
      </c>
      <c r="F672" s="3" t="e">
        <f t="shared" si="17"/>
        <v>#VALUE!</v>
      </c>
      <c r="G672" s="3" t="s">
        <v>29</v>
      </c>
    </row>
    <row r="673" spans="1:7" ht="13">
      <c r="A673" s="7">
        <v>45265</v>
      </c>
      <c r="B673" s="4" t="s">
        <v>582</v>
      </c>
      <c r="C673" s="4" t="s">
        <v>7</v>
      </c>
      <c r="D673" s="16">
        <v>-305.07</v>
      </c>
      <c r="E673" s="47" t="s">
        <v>583</v>
      </c>
      <c r="F673" s="3" t="e">
        <f t="shared" si="17"/>
        <v>#VALUE!</v>
      </c>
      <c r="G673" s="3" t="s">
        <v>27</v>
      </c>
    </row>
    <row r="674" spans="1:7" ht="13">
      <c r="A674" s="7">
        <v>45265</v>
      </c>
      <c r="B674" s="4" t="s">
        <v>584</v>
      </c>
      <c r="C674" s="4" t="s">
        <v>7</v>
      </c>
      <c r="D674" s="16">
        <v>-288.58</v>
      </c>
      <c r="E674" s="47" t="s">
        <v>365</v>
      </c>
      <c r="F674" s="3" t="e">
        <f t="shared" si="17"/>
        <v>#VALUE!</v>
      </c>
      <c r="G674" s="3" t="s">
        <v>30</v>
      </c>
    </row>
    <row r="675" spans="1:7" ht="13">
      <c r="A675" s="7">
        <v>45265</v>
      </c>
      <c r="B675" s="4" t="s">
        <v>585</v>
      </c>
      <c r="C675" s="4" t="s">
        <v>7</v>
      </c>
      <c r="D675" s="16">
        <v>-59.37</v>
      </c>
      <c r="E675" s="47" t="s">
        <v>586</v>
      </c>
      <c r="F675" s="3" t="e">
        <f t="shared" si="17"/>
        <v>#VALUE!</v>
      </c>
      <c r="G675" s="3" t="s">
        <v>16</v>
      </c>
    </row>
    <row r="676" spans="1:7" ht="13">
      <c r="A676" s="7">
        <v>45265</v>
      </c>
      <c r="B676" s="4" t="s">
        <v>587</v>
      </c>
      <c r="C676" s="4" t="s">
        <v>7</v>
      </c>
      <c r="D676" s="16">
        <v>-32.979999999999997</v>
      </c>
      <c r="E676" s="47" t="s">
        <v>179</v>
      </c>
      <c r="F676" s="3" t="e">
        <f t="shared" si="17"/>
        <v>#VALUE!</v>
      </c>
      <c r="G676" s="3" t="s">
        <v>30</v>
      </c>
    </row>
    <row r="677" spans="1:7" ht="13">
      <c r="A677" s="7">
        <v>45265</v>
      </c>
      <c r="B677" s="4" t="s">
        <v>588</v>
      </c>
      <c r="C677" s="4" t="s">
        <v>7</v>
      </c>
      <c r="D677" s="16">
        <v>-57.72</v>
      </c>
      <c r="E677" s="47" t="s">
        <v>423</v>
      </c>
      <c r="F677" s="3" t="e">
        <f t="shared" si="17"/>
        <v>#VALUE!</v>
      </c>
      <c r="G677" s="3" t="s">
        <v>27</v>
      </c>
    </row>
    <row r="678" spans="1:7" ht="13">
      <c r="A678" s="7">
        <v>45266</v>
      </c>
      <c r="B678" s="4" t="s">
        <v>589</v>
      </c>
      <c r="C678" s="4" t="s">
        <v>7</v>
      </c>
      <c r="D678" s="16">
        <v>-10.46</v>
      </c>
      <c r="E678" s="47">
        <v>-5000</v>
      </c>
      <c r="F678" s="3">
        <f t="shared" si="17"/>
        <v>478.0114722753346</v>
      </c>
      <c r="G678" s="3"/>
    </row>
    <row r="679" spans="1:7" ht="13">
      <c r="A679" s="7">
        <v>45266</v>
      </c>
      <c r="B679" s="4" t="s">
        <v>590</v>
      </c>
      <c r="C679" s="4" t="s">
        <v>7</v>
      </c>
      <c r="D679" s="16">
        <v>-82.15</v>
      </c>
      <c r="E679" s="47" t="s">
        <v>127</v>
      </c>
      <c r="F679" s="3" t="e">
        <f t="shared" si="17"/>
        <v>#VALUE!</v>
      </c>
      <c r="G679" s="3" t="s">
        <v>29</v>
      </c>
    </row>
    <row r="680" spans="1:7" ht="13">
      <c r="A680" s="7">
        <v>45266</v>
      </c>
      <c r="B680" s="4" t="s">
        <v>591</v>
      </c>
      <c r="C680" s="4" t="s">
        <v>7</v>
      </c>
      <c r="D680" s="16">
        <v>-73.94</v>
      </c>
      <c r="E680" s="47" t="s">
        <v>451</v>
      </c>
      <c r="F680" s="3" t="e">
        <f t="shared" si="17"/>
        <v>#VALUE!</v>
      </c>
      <c r="G680" s="3" t="s">
        <v>27</v>
      </c>
    </row>
    <row r="681" spans="1:7" ht="13">
      <c r="A681" s="7">
        <v>45266</v>
      </c>
      <c r="B681" s="4" t="s">
        <v>592</v>
      </c>
      <c r="C681" s="4" t="s">
        <v>7</v>
      </c>
      <c r="D681" s="16">
        <v>-41.08</v>
      </c>
      <c r="E681" s="47" t="s">
        <v>162</v>
      </c>
      <c r="F681" s="3" t="e">
        <f t="shared" si="17"/>
        <v>#VALUE!</v>
      </c>
      <c r="G681" s="3" t="s">
        <v>80</v>
      </c>
    </row>
    <row r="682" spans="1:7" ht="13">
      <c r="A682" s="7">
        <v>45266</v>
      </c>
      <c r="B682" s="4" t="s">
        <v>593</v>
      </c>
      <c r="C682" s="4" t="s">
        <v>7</v>
      </c>
      <c r="D682" s="16">
        <v>-8.2200000000000006</v>
      </c>
      <c r="E682" s="47" t="s">
        <v>320</v>
      </c>
      <c r="F682" s="3" t="e">
        <f t="shared" si="17"/>
        <v>#VALUE!</v>
      </c>
      <c r="G682" s="3" t="s">
        <v>30</v>
      </c>
    </row>
    <row r="683" spans="1:7" ht="13">
      <c r="A683" s="7">
        <v>45267</v>
      </c>
      <c r="B683" s="4" t="s">
        <v>139</v>
      </c>
      <c r="C683" s="4" t="s">
        <v>7</v>
      </c>
      <c r="D683" s="16">
        <v>-277.88</v>
      </c>
      <c r="E683" s="47">
        <v>-169229.71976603844</v>
      </c>
      <c r="F683" s="3">
        <f t="shared" si="17"/>
        <v>609.0028780985981</v>
      </c>
      <c r="G683" s="3"/>
    </row>
    <row r="684" spans="1:7" ht="13">
      <c r="A684" s="7">
        <v>45268</v>
      </c>
      <c r="B684" s="4" t="s">
        <v>155</v>
      </c>
      <c r="C684" s="4" t="s">
        <v>22</v>
      </c>
      <c r="D684" s="16">
        <v>2464.41</v>
      </c>
      <c r="E684" s="47" t="s">
        <v>290</v>
      </c>
      <c r="F684" s="3" t="e">
        <f t="shared" si="17"/>
        <v>#VALUE!</v>
      </c>
      <c r="G684" s="3" t="s">
        <v>26</v>
      </c>
    </row>
    <row r="685" spans="1:7" ht="13">
      <c r="A685" s="7">
        <v>45268</v>
      </c>
      <c r="B685" s="4" t="s">
        <v>594</v>
      </c>
      <c r="C685" s="4" t="s">
        <v>7</v>
      </c>
      <c r="D685" s="16">
        <v>-659.64</v>
      </c>
      <c r="E685" s="47" t="s">
        <v>595</v>
      </c>
      <c r="F685" s="3" t="e">
        <f t="shared" si="17"/>
        <v>#VALUE!</v>
      </c>
      <c r="G685" s="3" t="s">
        <v>12</v>
      </c>
    </row>
    <row r="686" spans="1:7" ht="13">
      <c r="A686" s="7">
        <v>45268</v>
      </c>
      <c r="B686" s="4" t="s">
        <v>99</v>
      </c>
      <c r="C686" s="4" t="s">
        <v>7</v>
      </c>
      <c r="D686" s="16">
        <v>-123.22</v>
      </c>
      <c r="E686" s="47" t="s">
        <v>126</v>
      </c>
      <c r="F686" s="3" t="e">
        <f t="shared" si="17"/>
        <v>#VALUE!</v>
      </c>
      <c r="G686" s="3" t="s">
        <v>17</v>
      </c>
    </row>
    <row r="687" spans="1:7" ht="13">
      <c r="A687" s="7">
        <v>45268</v>
      </c>
      <c r="B687" s="4" t="s">
        <v>596</v>
      </c>
      <c r="C687" s="4" t="s">
        <v>7</v>
      </c>
      <c r="D687" s="16">
        <v>-98.58</v>
      </c>
      <c r="E687" s="47" t="s">
        <v>377</v>
      </c>
      <c r="F687" s="3" t="e">
        <f t="shared" si="17"/>
        <v>#VALUE!</v>
      </c>
      <c r="G687" s="3" t="s">
        <v>13</v>
      </c>
    </row>
    <row r="688" spans="1:7" ht="13">
      <c r="A688" s="7">
        <v>45268</v>
      </c>
      <c r="B688" s="4" t="s">
        <v>597</v>
      </c>
      <c r="C688" s="4" t="s">
        <v>7</v>
      </c>
      <c r="D688" s="16">
        <v>-164.29</v>
      </c>
      <c r="E688" s="47" t="s">
        <v>181</v>
      </c>
      <c r="F688" s="3" t="e">
        <f t="shared" si="17"/>
        <v>#VALUE!</v>
      </c>
      <c r="G688" s="3" t="s">
        <v>31</v>
      </c>
    </row>
    <row r="689" spans="1:7" ht="13">
      <c r="A689" s="7">
        <v>45268</v>
      </c>
      <c r="B689" s="4" t="s">
        <v>100</v>
      </c>
      <c r="C689" s="4" t="s">
        <v>7</v>
      </c>
      <c r="D689" s="16">
        <v>-24.64</v>
      </c>
      <c r="E689" s="47" t="s">
        <v>135</v>
      </c>
      <c r="F689" s="3" t="e">
        <f t="shared" si="17"/>
        <v>#VALUE!</v>
      </c>
      <c r="G689" s="3" t="s">
        <v>35</v>
      </c>
    </row>
    <row r="690" spans="1:7" ht="13">
      <c r="A690" s="7">
        <v>45268</v>
      </c>
      <c r="B690" s="4" t="s">
        <v>598</v>
      </c>
      <c r="C690" s="4" t="s">
        <v>22</v>
      </c>
      <c r="D690" s="16">
        <v>328.59</v>
      </c>
      <c r="E690" s="47" t="s">
        <v>599</v>
      </c>
      <c r="F690" s="3" t="e">
        <f t="shared" si="17"/>
        <v>#VALUE!</v>
      </c>
      <c r="G690" s="3" t="s">
        <v>38</v>
      </c>
    </row>
    <row r="691" spans="1:7" ht="13">
      <c r="A691" s="7">
        <v>45268</v>
      </c>
      <c r="B691" s="4" t="s">
        <v>598</v>
      </c>
      <c r="C691" s="4" t="s">
        <v>22</v>
      </c>
      <c r="D691" s="16">
        <v>328.59</v>
      </c>
      <c r="E691" s="47" t="s">
        <v>599</v>
      </c>
      <c r="F691" s="3" t="e">
        <f t="shared" si="17"/>
        <v>#VALUE!</v>
      </c>
      <c r="G691" s="3" t="s">
        <v>38</v>
      </c>
    </row>
    <row r="692" spans="1:7" ht="13">
      <c r="A692" s="7">
        <v>45268</v>
      </c>
      <c r="B692" s="4" t="s">
        <v>388</v>
      </c>
      <c r="C692" s="4" t="s">
        <v>7</v>
      </c>
      <c r="D692" s="16">
        <v>-120.85</v>
      </c>
      <c r="E692" s="47" t="e">
        <f ca="1">CurrencyConverter(D692, "USD", "EUR", A692)*655.957</f>
        <v>#NAME?</v>
      </c>
      <c r="F692" s="3"/>
      <c r="G692" s="3"/>
    </row>
    <row r="693" spans="1:7" ht="13">
      <c r="A693" s="7">
        <v>45269</v>
      </c>
      <c r="B693" s="4" t="s">
        <v>141</v>
      </c>
      <c r="C693" s="4" t="s">
        <v>7</v>
      </c>
      <c r="D693" s="16">
        <v>-6</v>
      </c>
      <c r="E693" s="47">
        <v>-3651.9829266029501</v>
      </c>
      <c r="F693" s="3">
        <f t="shared" ref="F693:F711" si="18">E693/D693</f>
        <v>608.66382110049165</v>
      </c>
      <c r="G693" s="3"/>
    </row>
    <row r="694" spans="1:7" ht="13">
      <c r="A694" s="7">
        <v>45269</v>
      </c>
      <c r="B694" s="4" t="s">
        <v>600</v>
      </c>
      <c r="C694" s="4" t="s">
        <v>7</v>
      </c>
      <c r="D694" s="16">
        <v>-49.29</v>
      </c>
      <c r="E694" s="47" t="e">
        <f t="shared" ref="E694:E697" ca="1" si="19">CurrencyConverter(D694, "USD", "EUR", A694)*655.957</f>
        <v>#NAME?</v>
      </c>
      <c r="F694" s="3" t="e">
        <f t="shared" ca="1" si="18"/>
        <v>#NAME?</v>
      </c>
      <c r="G694" s="3" t="s">
        <v>75</v>
      </c>
    </row>
    <row r="695" spans="1:7" ht="13">
      <c r="A695" s="7">
        <v>45269</v>
      </c>
      <c r="B695" s="4" t="s">
        <v>601</v>
      </c>
      <c r="C695" s="4" t="s">
        <v>7</v>
      </c>
      <c r="D695" s="16">
        <v>-246.44</v>
      </c>
      <c r="E695" s="47" t="e">
        <f t="shared" ca="1" si="19"/>
        <v>#NAME?</v>
      </c>
      <c r="F695" s="3" t="e">
        <f t="shared" ca="1" si="18"/>
        <v>#NAME?</v>
      </c>
      <c r="G695" s="3" t="s">
        <v>13</v>
      </c>
    </row>
    <row r="696" spans="1:7" ht="13">
      <c r="A696" s="7">
        <v>45269</v>
      </c>
      <c r="B696" s="4" t="s">
        <v>602</v>
      </c>
      <c r="C696" s="4" t="s">
        <v>7</v>
      </c>
      <c r="D696" s="16">
        <v>-115.01</v>
      </c>
      <c r="E696" s="47" t="e">
        <f t="shared" ca="1" si="19"/>
        <v>#NAME?</v>
      </c>
      <c r="F696" s="3" t="e">
        <f t="shared" ca="1" si="18"/>
        <v>#NAME?</v>
      </c>
      <c r="G696" s="3" t="s">
        <v>13</v>
      </c>
    </row>
    <row r="697" spans="1:7" ht="13">
      <c r="A697" s="7">
        <v>45269</v>
      </c>
      <c r="B697" s="4" t="s">
        <v>603</v>
      </c>
      <c r="C697" s="4" t="s">
        <v>7</v>
      </c>
      <c r="D697" s="16">
        <v>-115.01</v>
      </c>
      <c r="E697" s="47" t="e">
        <f t="shared" ca="1" si="19"/>
        <v>#NAME?</v>
      </c>
      <c r="F697" s="3" t="e">
        <f t="shared" ca="1" si="18"/>
        <v>#NAME?</v>
      </c>
      <c r="G697" s="3" t="s">
        <v>75</v>
      </c>
    </row>
    <row r="698" spans="1:7" ht="13">
      <c r="A698" s="7">
        <v>45270</v>
      </c>
      <c r="B698" s="4" t="s">
        <v>604</v>
      </c>
      <c r="C698" s="4" t="s">
        <v>7</v>
      </c>
      <c r="D698" s="16">
        <v>-37.61</v>
      </c>
      <c r="E698" s="47">
        <v>-22891.846311589496</v>
      </c>
      <c r="F698" s="3">
        <f t="shared" si="18"/>
        <v>608.66382110049176</v>
      </c>
      <c r="G698" s="3"/>
    </row>
    <row r="699" spans="1:7" ht="13">
      <c r="A699" s="7">
        <v>45270</v>
      </c>
      <c r="B699" s="4" t="s">
        <v>605</v>
      </c>
      <c r="C699" s="4" t="s">
        <v>7</v>
      </c>
      <c r="D699" s="16">
        <v>-359.8</v>
      </c>
      <c r="E699" s="47" t="s">
        <v>606</v>
      </c>
      <c r="F699" s="3" t="e">
        <f t="shared" si="18"/>
        <v>#VALUE!</v>
      </c>
      <c r="G699" s="3" t="s">
        <v>12</v>
      </c>
    </row>
    <row r="700" spans="1:7" ht="13">
      <c r="A700" s="7">
        <v>45270</v>
      </c>
      <c r="B700" s="4" t="s">
        <v>99</v>
      </c>
      <c r="C700" s="4" t="s">
        <v>7</v>
      </c>
      <c r="D700" s="16">
        <v>-65.72</v>
      </c>
      <c r="E700" s="47" t="s">
        <v>152</v>
      </c>
      <c r="F700" s="3" t="e">
        <f t="shared" si="18"/>
        <v>#VALUE!</v>
      </c>
      <c r="G700" s="3" t="s">
        <v>17</v>
      </c>
    </row>
    <row r="701" spans="1:7" ht="13">
      <c r="A701" s="7">
        <v>45270</v>
      </c>
      <c r="B701" s="4" t="s">
        <v>444</v>
      </c>
      <c r="C701" s="4" t="s">
        <v>7</v>
      </c>
      <c r="D701" s="16">
        <v>-115.01</v>
      </c>
      <c r="E701" s="47" t="s">
        <v>286</v>
      </c>
      <c r="F701" s="3" t="e">
        <f t="shared" si="18"/>
        <v>#VALUE!</v>
      </c>
      <c r="G701" s="3" t="s">
        <v>82</v>
      </c>
    </row>
    <row r="702" spans="1:7" ht="13">
      <c r="A702" s="7">
        <v>45271</v>
      </c>
      <c r="B702" s="4" t="s">
        <v>140</v>
      </c>
      <c r="C702" s="4" t="s">
        <v>7</v>
      </c>
      <c r="D702" s="16">
        <v>-156.66999999999999</v>
      </c>
      <c r="E702" s="47">
        <v>-95536.658166775087</v>
      </c>
      <c r="F702" s="3">
        <f t="shared" si="18"/>
        <v>609.79548201171315</v>
      </c>
      <c r="G702" s="3"/>
    </row>
    <row r="703" spans="1:7" ht="13">
      <c r="A703" s="7">
        <v>45271</v>
      </c>
      <c r="B703" s="4" t="s">
        <v>184</v>
      </c>
      <c r="C703" s="4" t="s">
        <v>7</v>
      </c>
      <c r="D703" s="16">
        <v>-20</v>
      </c>
      <c r="E703" s="47">
        <v>-12195.909640234266</v>
      </c>
      <c r="F703" s="3">
        <f t="shared" si="18"/>
        <v>609.79548201171326</v>
      </c>
      <c r="G703" s="3"/>
    </row>
    <row r="704" spans="1:7" ht="13">
      <c r="A704" s="7">
        <v>45272</v>
      </c>
      <c r="B704" s="4" t="s">
        <v>458</v>
      </c>
      <c r="C704" s="4" t="s">
        <v>22</v>
      </c>
      <c r="D704" s="16">
        <v>494.12</v>
      </c>
      <c r="E704" s="47" t="e">
        <f ca="1">CurrencyConverter(D704, "USD", "EUR", A704)*655.957</f>
        <v>#NAME?</v>
      </c>
      <c r="F704" s="3" t="e">
        <f t="shared" ca="1" si="18"/>
        <v>#NAME?</v>
      </c>
      <c r="G704" s="3" t="s">
        <v>83</v>
      </c>
    </row>
    <row r="705" spans="1:7" ht="13">
      <c r="A705" s="7">
        <v>45273</v>
      </c>
      <c r="B705" s="4" t="s">
        <v>144</v>
      </c>
      <c r="C705" s="4" t="s">
        <v>7</v>
      </c>
      <c r="D705" s="16">
        <v>-163.69</v>
      </c>
      <c r="E705" s="47">
        <v>-99539.817678687308</v>
      </c>
      <c r="F705" s="3">
        <f t="shared" si="18"/>
        <v>608.09956429034946</v>
      </c>
      <c r="G705" s="3"/>
    </row>
    <row r="706" spans="1:7" ht="13">
      <c r="A706" s="7">
        <v>45273</v>
      </c>
      <c r="B706" s="4" t="s">
        <v>607</v>
      </c>
      <c r="C706" s="4" t="s">
        <v>7</v>
      </c>
      <c r="D706" s="16">
        <v>-11979.946094027504</v>
      </c>
      <c r="E706" s="47">
        <v>-7285000</v>
      </c>
      <c r="F706" s="3">
        <f t="shared" si="18"/>
        <v>608.09956429034958</v>
      </c>
      <c r="G706" s="3"/>
    </row>
    <row r="707" spans="1:7" ht="13">
      <c r="A707" s="7">
        <v>45274</v>
      </c>
      <c r="B707" s="4" t="s">
        <v>608</v>
      </c>
      <c r="C707" s="4" t="s">
        <v>22</v>
      </c>
      <c r="D707" s="16">
        <v>1664.59</v>
      </c>
      <c r="E707" s="47" t="e">
        <f t="shared" ref="E707:E712" ca="1" si="20">CurrencyConverter(D707, "USD", "EUR", A707)*655.957</f>
        <v>#NAME?</v>
      </c>
      <c r="F707" s="3" t="e">
        <f t="shared" ca="1" si="18"/>
        <v>#NAME?</v>
      </c>
      <c r="G707" s="3" t="s">
        <v>38</v>
      </c>
    </row>
    <row r="708" spans="1:7" ht="13">
      <c r="A708" s="7">
        <v>45274</v>
      </c>
      <c r="B708" s="4" t="s">
        <v>609</v>
      </c>
      <c r="C708" s="4" t="s">
        <v>7</v>
      </c>
      <c r="D708" s="16">
        <v>-1215.1500000000001</v>
      </c>
      <c r="E708" s="47" t="e">
        <f t="shared" ca="1" si="20"/>
        <v>#NAME?</v>
      </c>
      <c r="F708" s="3" t="e">
        <f t="shared" ca="1" si="18"/>
        <v>#NAME?</v>
      </c>
      <c r="G708" s="3" t="s">
        <v>12</v>
      </c>
    </row>
    <row r="709" spans="1:7" ht="13">
      <c r="A709" s="7">
        <v>45274</v>
      </c>
      <c r="B709" s="4" t="s">
        <v>99</v>
      </c>
      <c r="C709" s="4" t="s">
        <v>7</v>
      </c>
      <c r="D709" s="16">
        <v>-166.46</v>
      </c>
      <c r="E709" s="47" t="e">
        <f t="shared" ca="1" si="20"/>
        <v>#NAME?</v>
      </c>
      <c r="F709" s="3" t="e">
        <f t="shared" ca="1" si="18"/>
        <v>#NAME?</v>
      </c>
      <c r="G709" s="3" t="s">
        <v>17</v>
      </c>
    </row>
    <row r="710" spans="1:7" ht="13">
      <c r="A710" s="7">
        <v>45274</v>
      </c>
      <c r="B710" s="4" t="s">
        <v>32</v>
      </c>
      <c r="C710" s="4" t="s">
        <v>7</v>
      </c>
      <c r="D710" s="16">
        <v>-58.26</v>
      </c>
      <c r="E710" s="47" t="e">
        <f t="shared" ca="1" si="20"/>
        <v>#NAME?</v>
      </c>
      <c r="F710" s="3" t="e">
        <f t="shared" ca="1" si="18"/>
        <v>#NAME?</v>
      </c>
      <c r="G710" s="3" t="s">
        <v>23</v>
      </c>
    </row>
    <row r="711" spans="1:7" ht="13">
      <c r="A711" s="7">
        <v>45274</v>
      </c>
      <c r="B711" s="4" t="s">
        <v>610</v>
      </c>
      <c r="C711" s="4" t="s">
        <v>7</v>
      </c>
      <c r="D711" s="16">
        <v>-9.99</v>
      </c>
      <c r="E711" s="47" t="e">
        <f t="shared" ca="1" si="20"/>
        <v>#NAME?</v>
      </c>
      <c r="F711" s="3" t="e">
        <f t="shared" ca="1" si="18"/>
        <v>#NAME?</v>
      </c>
      <c r="G711" s="3" t="s">
        <v>46</v>
      </c>
    </row>
    <row r="712" spans="1:7" ht="13">
      <c r="A712" s="7">
        <v>45276</v>
      </c>
      <c r="B712" s="4" t="s">
        <v>611</v>
      </c>
      <c r="C712" s="4" t="s">
        <v>7</v>
      </c>
      <c r="D712" s="16">
        <v>-59.99</v>
      </c>
      <c r="E712" s="47" t="e">
        <f t="shared" ca="1" si="20"/>
        <v>#NAME?</v>
      </c>
      <c r="F712" s="3"/>
      <c r="G712" s="3"/>
    </row>
    <row r="713" spans="1:7" ht="13">
      <c r="A713" s="7">
        <v>45278</v>
      </c>
      <c r="B713" s="4" t="s">
        <v>612</v>
      </c>
      <c r="C713" s="4" t="s">
        <v>7</v>
      </c>
      <c r="D713" s="16">
        <v>-30</v>
      </c>
      <c r="E713" s="47">
        <v>-18024.097820113573</v>
      </c>
      <c r="F713" s="3">
        <f t="shared" ref="F713:F730" si="21">E713/D713</f>
        <v>600.80326067045246</v>
      </c>
      <c r="G713" s="3"/>
    </row>
    <row r="714" spans="1:7" ht="13">
      <c r="A714" s="7">
        <v>45278</v>
      </c>
      <c r="B714" s="4" t="s">
        <v>138</v>
      </c>
      <c r="C714" s="4" t="s">
        <v>7</v>
      </c>
      <c r="D714" s="16">
        <v>-9.2899999999999991</v>
      </c>
      <c r="E714" s="47">
        <v>-5581.4622916285025</v>
      </c>
      <c r="F714" s="3">
        <f t="shared" si="21"/>
        <v>600.80326067045246</v>
      </c>
      <c r="G714" s="3"/>
    </row>
    <row r="715" spans="1:7" ht="13">
      <c r="A715" s="7">
        <v>45278</v>
      </c>
      <c r="B715" s="4" t="s">
        <v>613</v>
      </c>
      <c r="C715" s="4" t="s">
        <v>22</v>
      </c>
      <c r="D715" s="16">
        <v>1248.33</v>
      </c>
      <c r="E715" s="47" t="e">
        <f t="shared" ref="E715:E720" ca="1" si="22">CurrencyConverter(D715, "USD", "EUR", A715)*655.957</f>
        <v>#NAME?</v>
      </c>
      <c r="F715" s="3" t="e">
        <f t="shared" ca="1" si="21"/>
        <v>#NAME?</v>
      </c>
      <c r="G715" s="3" t="s">
        <v>28</v>
      </c>
    </row>
    <row r="716" spans="1:7" ht="13">
      <c r="A716" s="7">
        <v>45278</v>
      </c>
      <c r="B716" s="4" t="s">
        <v>108</v>
      </c>
      <c r="C716" s="4" t="s">
        <v>7</v>
      </c>
      <c r="D716" s="16">
        <v>-499.33</v>
      </c>
      <c r="E716" s="47" t="e">
        <f t="shared" ca="1" si="22"/>
        <v>#NAME?</v>
      </c>
      <c r="F716" s="3" t="e">
        <f t="shared" ca="1" si="21"/>
        <v>#NAME?</v>
      </c>
      <c r="G716" s="3" t="s">
        <v>12</v>
      </c>
    </row>
    <row r="717" spans="1:7" ht="13">
      <c r="A717" s="7">
        <v>45278</v>
      </c>
      <c r="B717" s="4" t="s">
        <v>99</v>
      </c>
      <c r="C717" s="4" t="s">
        <v>7</v>
      </c>
      <c r="D717" s="16">
        <v>-124.83</v>
      </c>
      <c r="E717" s="47" t="e">
        <f t="shared" ca="1" si="22"/>
        <v>#NAME?</v>
      </c>
      <c r="F717" s="3" t="e">
        <f t="shared" ca="1" si="21"/>
        <v>#NAME?</v>
      </c>
      <c r="G717" s="3" t="s">
        <v>17</v>
      </c>
    </row>
    <row r="718" spans="1:7" ht="13">
      <c r="A718" s="7">
        <v>45278</v>
      </c>
      <c r="B718" s="4" t="s">
        <v>32</v>
      </c>
      <c r="C718" s="4" t="s">
        <v>7</v>
      </c>
      <c r="D718" s="16">
        <v>-83.22</v>
      </c>
      <c r="E718" s="47" t="e">
        <f t="shared" ca="1" si="22"/>
        <v>#NAME?</v>
      </c>
      <c r="F718" s="3" t="e">
        <f t="shared" ca="1" si="21"/>
        <v>#NAME?</v>
      </c>
      <c r="G718" s="3" t="s">
        <v>23</v>
      </c>
    </row>
    <row r="719" spans="1:7" ht="13">
      <c r="A719" s="7">
        <v>45279</v>
      </c>
      <c r="B719" s="4" t="s">
        <v>108</v>
      </c>
      <c r="C719" s="4" t="s">
        <v>7</v>
      </c>
      <c r="D719" s="16">
        <v>-487.97</v>
      </c>
      <c r="E719" s="47" t="e">
        <f t="shared" ca="1" si="22"/>
        <v>#NAME?</v>
      </c>
      <c r="F719" s="3" t="e">
        <f t="shared" ca="1" si="21"/>
        <v>#NAME?</v>
      </c>
      <c r="G719" s="3" t="s">
        <v>12</v>
      </c>
    </row>
    <row r="720" spans="1:7" ht="13">
      <c r="A720" s="7">
        <v>45279</v>
      </c>
      <c r="B720" s="4" t="s">
        <v>161</v>
      </c>
      <c r="C720" s="4" t="s">
        <v>7</v>
      </c>
      <c r="D720" s="16">
        <v>-25.07</v>
      </c>
      <c r="E720" s="47" t="e">
        <f t="shared" ca="1" si="22"/>
        <v>#NAME?</v>
      </c>
      <c r="F720" s="3" t="e">
        <f t="shared" ca="1" si="21"/>
        <v>#NAME?</v>
      </c>
      <c r="G720" s="3" t="s">
        <v>35</v>
      </c>
    </row>
    <row r="721" spans="1:7" ht="13">
      <c r="A721" s="7">
        <v>45280</v>
      </c>
      <c r="B721" s="4" t="s">
        <v>614</v>
      </c>
      <c r="C721" s="4" t="s">
        <v>7</v>
      </c>
      <c r="D721" s="16">
        <v>-353.9</v>
      </c>
      <c r="E721" s="47">
        <v>-212119.13587353798</v>
      </c>
      <c r="F721" s="3">
        <f t="shared" si="21"/>
        <v>599.37591374269005</v>
      </c>
      <c r="G721" s="3"/>
    </row>
    <row r="722" spans="1:7" ht="13">
      <c r="A722" s="7">
        <v>45280</v>
      </c>
      <c r="B722" s="4" t="s">
        <v>614</v>
      </c>
      <c r="C722" s="4" t="s">
        <v>7</v>
      </c>
      <c r="D722" s="16">
        <v>-353.9</v>
      </c>
      <c r="E722" s="47">
        <v>-212119.13587353798</v>
      </c>
      <c r="F722" s="3">
        <f t="shared" si="21"/>
        <v>599.37591374269005</v>
      </c>
      <c r="G722" s="3"/>
    </row>
    <row r="723" spans="1:7" ht="13">
      <c r="A723" s="7">
        <v>45280</v>
      </c>
      <c r="B723" s="4" t="s">
        <v>614</v>
      </c>
      <c r="C723" s="4" t="s">
        <v>7</v>
      </c>
      <c r="D723" s="16">
        <v>-353.9</v>
      </c>
      <c r="E723" s="47">
        <v>-212119.13587353798</v>
      </c>
      <c r="F723" s="3">
        <f t="shared" si="21"/>
        <v>599.37591374269005</v>
      </c>
      <c r="G723" s="3"/>
    </row>
    <row r="724" spans="1:7" ht="13">
      <c r="A724" s="7">
        <v>45280</v>
      </c>
      <c r="B724" s="4" t="s">
        <v>614</v>
      </c>
      <c r="C724" s="4" t="s">
        <v>7</v>
      </c>
      <c r="D724" s="16">
        <v>-49.85</v>
      </c>
      <c r="E724" s="47">
        <v>-29878.8893000731</v>
      </c>
      <c r="F724" s="3">
        <f t="shared" si="21"/>
        <v>599.37591374269005</v>
      </c>
      <c r="G724" s="3"/>
    </row>
    <row r="725" spans="1:7" ht="13">
      <c r="A725" s="7">
        <v>45280</v>
      </c>
      <c r="B725" s="4" t="s">
        <v>614</v>
      </c>
      <c r="C725" s="4" t="s">
        <v>7</v>
      </c>
      <c r="D725" s="16">
        <v>-49.85</v>
      </c>
      <c r="E725" s="47">
        <v>-29878.8893000731</v>
      </c>
      <c r="F725" s="3">
        <f t="shared" si="21"/>
        <v>599.37591374269005</v>
      </c>
      <c r="G725" s="3"/>
    </row>
    <row r="726" spans="1:7" ht="13">
      <c r="A726" s="7">
        <v>45280</v>
      </c>
      <c r="B726" s="4" t="s">
        <v>614</v>
      </c>
      <c r="C726" s="4" t="s">
        <v>7</v>
      </c>
      <c r="D726" s="16">
        <v>-49.85</v>
      </c>
      <c r="E726" s="47">
        <v>-29878.8893000731</v>
      </c>
      <c r="F726" s="3">
        <f t="shared" si="21"/>
        <v>599.37591374269005</v>
      </c>
      <c r="G726" s="3"/>
    </row>
    <row r="727" spans="1:7" ht="13">
      <c r="A727" s="7">
        <v>45280</v>
      </c>
      <c r="B727" s="4" t="s">
        <v>264</v>
      </c>
      <c r="C727" s="4" t="s">
        <v>7</v>
      </c>
      <c r="D727" s="16">
        <v>-1329.2</v>
      </c>
      <c r="E727" s="47">
        <v>-796690.46454678359</v>
      </c>
      <c r="F727" s="3">
        <f t="shared" si="21"/>
        <v>599.37591374269005</v>
      </c>
      <c r="G727" s="3"/>
    </row>
    <row r="728" spans="1:7" ht="13">
      <c r="A728" s="7">
        <v>45281</v>
      </c>
      <c r="B728" s="4" t="s">
        <v>138</v>
      </c>
      <c r="C728" s="4" t="s">
        <v>7</v>
      </c>
      <c r="D728" s="16">
        <v>-12.29</v>
      </c>
      <c r="E728" s="47">
        <v>-7340.172566693981</v>
      </c>
      <c r="F728" s="3">
        <f t="shared" si="21"/>
        <v>597.2475644177365</v>
      </c>
      <c r="G728" s="3"/>
    </row>
    <row r="729" spans="1:7" ht="13">
      <c r="A729" s="7">
        <v>45282</v>
      </c>
      <c r="B729" s="4" t="s">
        <v>615</v>
      </c>
      <c r="C729" s="4" t="s">
        <v>7</v>
      </c>
      <c r="D729" s="16">
        <v>-33608.910340159498</v>
      </c>
      <c r="E729" s="47">
        <v>-20000000</v>
      </c>
      <c r="F729" s="3">
        <f t="shared" si="21"/>
        <v>595.08028667331928</v>
      </c>
      <c r="G729" s="3" t="s">
        <v>8</v>
      </c>
    </row>
    <row r="730" spans="1:7" ht="13">
      <c r="A730" s="7">
        <v>45282</v>
      </c>
      <c r="B730" s="4" t="s">
        <v>616</v>
      </c>
      <c r="C730" s="4" t="s">
        <v>7</v>
      </c>
      <c r="D730" s="16">
        <v>-1858.5727418108202</v>
      </c>
      <c r="E730" s="47">
        <v>-1106000</v>
      </c>
      <c r="F730" s="3">
        <f t="shared" si="21"/>
        <v>595.08028667331939</v>
      </c>
      <c r="G730" s="3"/>
    </row>
    <row r="731" spans="1:7" ht="13">
      <c r="A731" s="7">
        <v>45282</v>
      </c>
      <c r="B731" s="4" t="s">
        <v>388</v>
      </c>
      <c r="C731" s="4" t="s">
        <v>7</v>
      </c>
      <c r="D731" s="16">
        <v>-120.03</v>
      </c>
      <c r="E731" s="47" t="e">
        <f ca="1">CurrencyConverter(D731, "USD", "EUR", A731)*655.957</f>
        <v>#NAME?</v>
      </c>
      <c r="F731" s="3"/>
      <c r="G731" s="3"/>
    </row>
    <row r="732" spans="1:7" ht="13">
      <c r="A732" s="7">
        <v>45284</v>
      </c>
      <c r="B732" s="4" t="s">
        <v>166</v>
      </c>
      <c r="C732" s="4" t="s">
        <v>7</v>
      </c>
      <c r="D732" s="16">
        <v>-127.81</v>
      </c>
      <c r="E732" s="47">
        <v>-76057.21143971695</v>
      </c>
      <c r="F732" s="3">
        <f t="shared" ref="F732:F770" si="23">E732/D732</f>
        <v>595.08028667331939</v>
      </c>
      <c r="G732" s="3"/>
    </row>
    <row r="733" spans="1:7" ht="13">
      <c r="A733" s="7">
        <v>45285</v>
      </c>
      <c r="B733" s="4" t="s">
        <v>617</v>
      </c>
      <c r="C733" s="4" t="s">
        <v>22</v>
      </c>
      <c r="D733" s="16">
        <v>1680.45</v>
      </c>
      <c r="E733" s="47" t="e">
        <f ca="1">CurrencyConverter(D733, "USD", "EUR", A733)*655.957</f>
        <v>#NAME?</v>
      </c>
      <c r="F733" s="3" t="e">
        <f t="shared" ca="1" si="23"/>
        <v>#NAME?</v>
      </c>
      <c r="G733" s="3" t="s">
        <v>26</v>
      </c>
    </row>
    <row r="734" spans="1:7" ht="13">
      <c r="A734" s="7">
        <v>45286</v>
      </c>
      <c r="B734" s="4" t="s">
        <v>618</v>
      </c>
      <c r="C734" s="4" t="s">
        <v>7</v>
      </c>
      <c r="D734" s="16">
        <v>-50.413365510239238</v>
      </c>
      <c r="E734" s="47">
        <v>-30000</v>
      </c>
      <c r="F734" s="3">
        <f t="shared" si="23"/>
        <v>595.08028667331939</v>
      </c>
      <c r="G734" s="3" t="s">
        <v>12</v>
      </c>
    </row>
    <row r="735" spans="1:7" ht="13">
      <c r="A735" s="7">
        <v>45286</v>
      </c>
      <c r="B735" s="4" t="s">
        <v>138</v>
      </c>
      <c r="C735" s="4" t="s">
        <v>7</v>
      </c>
      <c r="D735" s="16">
        <v>-5.67</v>
      </c>
      <c r="E735" s="47">
        <v>-3374.1052254377209</v>
      </c>
      <c r="F735" s="3">
        <f t="shared" si="23"/>
        <v>595.08028667331939</v>
      </c>
      <c r="G735" s="3"/>
    </row>
    <row r="736" spans="1:7" ht="13">
      <c r="A736" s="7">
        <v>45286</v>
      </c>
      <c r="B736" s="4" t="s">
        <v>619</v>
      </c>
      <c r="C736" s="4" t="s">
        <v>22</v>
      </c>
      <c r="D736" s="16">
        <v>1344.36</v>
      </c>
      <c r="E736" s="47" t="e">
        <f t="shared" ref="E736:E739" ca="1" si="24">CurrencyConverter(D736, "USD", "EUR", A736)*655.957</f>
        <v>#NAME?</v>
      </c>
      <c r="F736" s="3" t="e">
        <f t="shared" ca="1" si="23"/>
        <v>#NAME?</v>
      </c>
      <c r="G736" s="3" t="s">
        <v>26</v>
      </c>
    </row>
    <row r="737" spans="1:7" ht="13">
      <c r="A737" s="7">
        <v>45286</v>
      </c>
      <c r="B737" s="4" t="s">
        <v>305</v>
      </c>
      <c r="C737" s="4" t="s">
        <v>7</v>
      </c>
      <c r="D737" s="16">
        <v>-888.12</v>
      </c>
      <c r="E737" s="47" t="e">
        <f t="shared" ca="1" si="24"/>
        <v>#NAME?</v>
      </c>
      <c r="F737" s="3" t="e">
        <f t="shared" ca="1" si="23"/>
        <v>#NAME?</v>
      </c>
      <c r="G737" s="3" t="s">
        <v>12</v>
      </c>
    </row>
    <row r="738" spans="1:7" ht="13">
      <c r="A738" s="7">
        <v>45286</v>
      </c>
      <c r="B738" s="4" t="s">
        <v>99</v>
      </c>
      <c r="C738" s="4" t="s">
        <v>7</v>
      </c>
      <c r="D738" s="16">
        <v>-126.03</v>
      </c>
      <c r="E738" s="47" t="e">
        <f t="shared" ca="1" si="24"/>
        <v>#NAME?</v>
      </c>
      <c r="F738" s="3" t="e">
        <f t="shared" ca="1" si="23"/>
        <v>#NAME?</v>
      </c>
      <c r="G738" s="3" t="s">
        <v>17</v>
      </c>
    </row>
    <row r="739" spans="1:7" ht="13">
      <c r="A739" s="7">
        <v>45286</v>
      </c>
      <c r="B739" s="4" t="s">
        <v>32</v>
      </c>
      <c r="C739" s="4" t="s">
        <v>7</v>
      </c>
      <c r="D739" s="16">
        <v>-84.02</v>
      </c>
      <c r="E739" s="47" t="e">
        <f t="shared" ca="1" si="24"/>
        <v>#NAME?</v>
      </c>
      <c r="F739" s="3" t="e">
        <f t="shared" ca="1" si="23"/>
        <v>#NAME?</v>
      </c>
      <c r="G739" s="3" t="s">
        <v>23</v>
      </c>
    </row>
    <row r="740" spans="1:7" ht="13">
      <c r="A740" s="7">
        <v>45287</v>
      </c>
      <c r="B740" s="4" t="s">
        <v>138</v>
      </c>
      <c r="C740" s="4" t="s">
        <v>7</v>
      </c>
      <c r="D740" s="16">
        <v>-3.66</v>
      </c>
      <c r="E740" s="47">
        <v>-2169.7267239042026</v>
      </c>
      <c r="F740" s="3">
        <f t="shared" si="23"/>
        <v>592.82150926344332</v>
      </c>
      <c r="G740" s="3"/>
    </row>
    <row r="741" spans="1:7" ht="13">
      <c r="A741" s="7">
        <v>45288</v>
      </c>
      <c r="B741" s="54" t="s">
        <v>620</v>
      </c>
      <c r="C741" s="4" t="s">
        <v>7</v>
      </c>
      <c r="D741" s="16">
        <v>-576.06824837603688</v>
      </c>
      <c r="E741" s="47">
        <v>-340000</v>
      </c>
      <c r="F741" s="3">
        <f t="shared" si="23"/>
        <v>590.20784596005035</v>
      </c>
      <c r="G741" s="3" t="s">
        <v>25</v>
      </c>
    </row>
    <row r="742" spans="1:7" ht="13">
      <c r="A742" s="7">
        <v>45288</v>
      </c>
      <c r="B742" s="4" t="s">
        <v>621</v>
      </c>
      <c r="C742" s="4" t="s">
        <v>7</v>
      </c>
      <c r="D742" s="16">
        <v>-1436.67</v>
      </c>
      <c r="E742" s="47">
        <v>-847933.90605542564</v>
      </c>
      <c r="F742" s="3">
        <f t="shared" si="23"/>
        <v>590.20784596005035</v>
      </c>
      <c r="G742" s="3"/>
    </row>
    <row r="743" spans="1:7" ht="13">
      <c r="A743" s="7">
        <v>45288</v>
      </c>
      <c r="B743" s="54" t="s">
        <v>622</v>
      </c>
      <c r="C743" s="4" t="s">
        <v>7</v>
      </c>
      <c r="D743" s="16">
        <v>-118.60228643036052</v>
      </c>
      <c r="E743" s="47">
        <v>-70000</v>
      </c>
      <c r="F743" s="3">
        <f t="shared" si="23"/>
        <v>590.20784596005046</v>
      </c>
      <c r="G743" s="3" t="s">
        <v>20</v>
      </c>
    </row>
    <row r="744" spans="1:7" ht="13">
      <c r="A744" s="7">
        <v>45288</v>
      </c>
      <c r="B744" s="54" t="s">
        <v>623</v>
      </c>
      <c r="C744" s="4" t="s">
        <v>7</v>
      </c>
      <c r="D744" s="16">
        <v>-73.387706206351936</v>
      </c>
      <c r="E744" s="47">
        <v>-43314</v>
      </c>
      <c r="F744" s="3">
        <f t="shared" si="23"/>
        <v>590.20784596005046</v>
      </c>
      <c r="G744" s="3" t="s">
        <v>11</v>
      </c>
    </row>
    <row r="745" spans="1:7" ht="13">
      <c r="A745" s="7">
        <v>45288</v>
      </c>
      <c r="B745" s="4" t="s">
        <v>621</v>
      </c>
      <c r="C745" s="4" t="s">
        <v>7</v>
      </c>
      <c r="D745" s="16">
        <v>-184.49</v>
      </c>
      <c r="E745" s="47">
        <v>-108887.44550116971</v>
      </c>
      <c r="F745" s="3">
        <f t="shared" si="23"/>
        <v>590.20784596005046</v>
      </c>
      <c r="G745" s="3"/>
    </row>
    <row r="746" spans="1:7" ht="13">
      <c r="A746" s="7">
        <v>45288</v>
      </c>
      <c r="B746" s="4" t="s">
        <v>138</v>
      </c>
      <c r="C746" s="4" t="s">
        <v>7</v>
      </c>
      <c r="D746" s="16">
        <v>-3.66</v>
      </c>
      <c r="E746" s="47">
        <v>-2160.1607162137848</v>
      </c>
      <c r="F746" s="3">
        <f t="shared" si="23"/>
        <v>590.20784596005046</v>
      </c>
      <c r="G746" s="3"/>
    </row>
    <row r="747" spans="1:7" ht="13">
      <c r="A747" s="7">
        <v>45288</v>
      </c>
      <c r="B747" s="4" t="s">
        <v>488</v>
      </c>
      <c r="C747" s="4" t="s">
        <v>7</v>
      </c>
      <c r="D747" s="16">
        <v>-371.06</v>
      </c>
      <c r="E747" s="47" t="e">
        <f t="shared" ref="E747:E757" ca="1" si="25">CurrencyConverter(D747, "USD", "EUR", A747)*655.957</f>
        <v>#NAME?</v>
      </c>
      <c r="F747" s="3" t="e">
        <f t="shared" ca="1" si="23"/>
        <v>#NAME?</v>
      </c>
      <c r="G747" s="3" t="s">
        <v>12</v>
      </c>
    </row>
    <row r="748" spans="1:7" ht="13">
      <c r="A748" s="7">
        <v>45288</v>
      </c>
      <c r="B748" s="4" t="s">
        <v>99</v>
      </c>
      <c r="C748" s="4" t="s">
        <v>7</v>
      </c>
      <c r="D748" s="16">
        <v>-67.77</v>
      </c>
      <c r="E748" s="47" t="e">
        <f t="shared" ca="1" si="25"/>
        <v>#NAME?</v>
      </c>
      <c r="F748" s="3" t="e">
        <f t="shared" ca="1" si="23"/>
        <v>#NAME?</v>
      </c>
      <c r="G748" s="3" t="s">
        <v>17</v>
      </c>
    </row>
    <row r="749" spans="1:7" ht="13">
      <c r="A749" s="7">
        <v>45288</v>
      </c>
      <c r="B749" s="4" t="s">
        <v>444</v>
      </c>
      <c r="C749" s="4" t="s">
        <v>7</v>
      </c>
      <c r="D749" s="16">
        <v>-127.07</v>
      </c>
      <c r="E749" s="47" t="e">
        <f t="shared" ca="1" si="25"/>
        <v>#NAME?</v>
      </c>
      <c r="F749" s="3" t="e">
        <f t="shared" ca="1" si="23"/>
        <v>#NAME?</v>
      </c>
      <c r="G749" s="3" t="s">
        <v>82</v>
      </c>
    </row>
    <row r="750" spans="1:7" ht="13">
      <c r="A750" s="7">
        <v>45288</v>
      </c>
      <c r="B750" s="4" t="s">
        <v>458</v>
      </c>
      <c r="C750" s="4" t="s">
        <v>22</v>
      </c>
      <c r="D750" s="16">
        <v>508.3</v>
      </c>
      <c r="E750" s="47" t="e">
        <f t="shared" ca="1" si="25"/>
        <v>#NAME?</v>
      </c>
      <c r="F750" s="3" t="e">
        <f t="shared" ca="1" si="23"/>
        <v>#NAME?</v>
      </c>
      <c r="G750" s="3" t="s">
        <v>83</v>
      </c>
    </row>
    <row r="751" spans="1:7" ht="13">
      <c r="A751" s="7">
        <v>45288</v>
      </c>
      <c r="B751" s="4" t="s">
        <v>624</v>
      </c>
      <c r="C751" s="4" t="s">
        <v>7</v>
      </c>
      <c r="D751" s="16">
        <v>-42.36</v>
      </c>
      <c r="E751" s="47" t="e">
        <f t="shared" ca="1" si="25"/>
        <v>#NAME?</v>
      </c>
      <c r="F751" s="3" t="e">
        <f t="shared" ca="1" si="23"/>
        <v>#NAME?</v>
      </c>
      <c r="G751" s="3" t="s">
        <v>14</v>
      </c>
    </row>
    <row r="752" spans="1:7" ht="13">
      <c r="A752" s="7">
        <v>45288</v>
      </c>
      <c r="B752" s="4" t="s">
        <v>479</v>
      </c>
      <c r="C752" s="4" t="s">
        <v>22</v>
      </c>
      <c r="D752" s="16">
        <v>1355.45</v>
      </c>
      <c r="E752" s="47" t="e">
        <f t="shared" ca="1" si="25"/>
        <v>#NAME?</v>
      </c>
      <c r="F752" s="3" t="e">
        <f t="shared" ca="1" si="23"/>
        <v>#NAME?</v>
      </c>
      <c r="G752" s="3" t="s">
        <v>28</v>
      </c>
    </row>
    <row r="753" spans="1:7" ht="13">
      <c r="A753" s="7">
        <v>45288</v>
      </c>
      <c r="B753" s="4" t="s">
        <v>534</v>
      </c>
      <c r="C753" s="4" t="s">
        <v>7</v>
      </c>
      <c r="D753" s="16">
        <v>-1023.37</v>
      </c>
      <c r="E753" s="47" t="e">
        <f t="shared" ca="1" si="25"/>
        <v>#NAME?</v>
      </c>
      <c r="F753" s="3" t="e">
        <f t="shared" ca="1" si="23"/>
        <v>#NAME?</v>
      </c>
      <c r="G753" s="3" t="s">
        <v>12</v>
      </c>
    </row>
    <row r="754" spans="1:7" ht="13">
      <c r="A754" s="7">
        <v>45288</v>
      </c>
      <c r="B754" s="4" t="s">
        <v>99</v>
      </c>
      <c r="C754" s="4" t="s">
        <v>7</v>
      </c>
      <c r="D754" s="16">
        <v>-127.07</v>
      </c>
      <c r="E754" s="47" t="e">
        <f t="shared" ca="1" si="25"/>
        <v>#NAME?</v>
      </c>
      <c r="F754" s="3" t="e">
        <f t="shared" ca="1" si="23"/>
        <v>#NAME?</v>
      </c>
      <c r="G754" s="3" t="s">
        <v>17</v>
      </c>
    </row>
    <row r="755" spans="1:7" ht="13">
      <c r="A755" s="7">
        <v>45288</v>
      </c>
      <c r="B755" s="4" t="s">
        <v>32</v>
      </c>
      <c r="C755" s="4" t="s">
        <v>7</v>
      </c>
      <c r="D755" s="16">
        <v>-84.72</v>
      </c>
      <c r="E755" s="47" t="e">
        <f t="shared" ca="1" si="25"/>
        <v>#NAME?</v>
      </c>
      <c r="F755" s="3" t="e">
        <f t="shared" ca="1" si="23"/>
        <v>#NAME?</v>
      </c>
      <c r="G755" s="3" t="s">
        <v>23</v>
      </c>
    </row>
    <row r="756" spans="1:7" ht="13">
      <c r="A756" s="7">
        <v>45288</v>
      </c>
      <c r="B756" s="4" t="s">
        <v>625</v>
      </c>
      <c r="C756" s="4" t="s">
        <v>7</v>
      </c>
      <c r="D756" s="16">
        <v>-33.89</v>
      </c>
      <c r="E756" s="47" t="e">
        <f t="shared" ca="1" si="25"/>
        <v>#NAME?</v>
      </c>
      <c r="F756" s="3" t="e">
        <f t="shared" ca="1" si="23"/>
        <v>#NAME?</v>
      </c>
      <c r="G756" s="3" t="s">
        <v>46</v>
      </c>
    </row>
    <row r="757" spans="1:7" ht="13">
      <c r="A757" s="7">
        <v>45288</v>
      </c>
      <c r="B757" s="4" t="s">
        <v>98</v>
      </c>
      <c r="C757" s="4" t="s">
        <v>7</v>
      </c>
      <c r="D757" s="16">
        <v>-50.83</v>
      </c>
      <c r="E757" s="47" t="e">
        <f t="shared" ca="1" si="25"/>
        <v>#NAME?</v>
      </c>
      <c r="F757" s="3" t="e">
        <f t="shared" ca="1" si="23"/>
        <v>#NAME?</v>
      </c>
      <c r="G757" s="3" t="s">
        <v>41</v>
      </c>
    </row>
    <row r="758" spans="1:7" ht="13">
      <c r="A758" s="7">
        <v>45289</v>
      </c>
      <c r="B758" s="4" t="s">
        <v>408</v>
      </c>
      <c r="C758" s="4" t="s">
        <v>7</v>
      </c>
      <c r="D758" s="16">
        <v>-15</v>
      </c>
      <c r="E758" s="47">
        <v>-8904.3936651583699</v>
      </c>
      <c r="F758" s="3">
        <f t="shared" si="23"/>
        <v>593.62624434389136</v>
      </c>
      <c r="G758" s="3"/>
    </row>
    <row r="759" spans="1:7" ht="13">
      <c r="A759" s="7">
        <v>45290</v>
      </c>
      <c r="B759" s="4" t="s">
        <v>167</v>
      </c>
      <c r="C759" s="4" t="s">
        <v>7</v>
      </c>
      <c r="D759" s="16">
        <v>-110.29</v>
      </c>
      <c r="E759" s="47">
        <v>-65471.038488687787</v>
      </c>
      <c r="F759" s="3">
        <f t="shared" si="23"/>
        <v>593.62624434389136</v>
      </c>
      <c r="G759" s="3"/>
    </row>
    <row r="760" spans="1:7" ht="13">
      <c r="A760" s="7">
        <v>45290</v>
      </c>
      <c r="B760" s="4" t="s">
        <v>626</v>
      </c>
      <c r="C760" s="4" t="s">
        <v>7</v>
      </c>
      <c r="D760" s="16">
        <v>-105.72</v>
      </c>
      <c r="E760" s="47">
        <v>-62758.1665520362</v>
      </c>
      <c r="F760" s="3">
        <f t="shared" si="23"/>
        <v>593.62624434389147</v>
      </c>
      <c r="G760" s="3"/>
    </row>
    <row r="761" spans="1:7" ht="13">
      <c r="A761" s="7">
        <v>45290</v>
      </c>
      <c r="B761" s="4" t="s">
        <v>93</v>
      </c>
      <c r="C761" s="4" t="s">
        <v>7</v>
      </c>
      <c r="D761" s="16">
        <v>-24.96</v>
      </c>
      <c r="E761" s="47" t="e">
        <f ca="1">CurrencyConverter(D761, "USD", "EUR", A761)*655.957</f>
        <v>#NAME?</v>
      </c>
      <c r="F761" s="3" t="e">
        <f t="shared" ca="1" si="23"/>
        <v>#NAME?</v>
      </c>
      <c r="G761" s="3" t="s">
        <v>55</v>
      </c>
    </row>
    <row r="762" spans="1:7" ht="13">
      <c r="A762" s="7">
        <v>45291</v>
      </c>
      <c r="B762" s="4" t="s">
        <v>627</v>
      </c>
      <c r="C762" s="4" t="s">
        <v>7</v>
      </c>
      <c r="D762" s="16">
        <v>-397.09</v>
      </c>
      <c r="E762" s="47">
        <v>-235723.04536651581</v>
      </c>
      <c r="F762" s="3">
        <f t="shared" si="23"/>
        <v>593.62624434389136</v>
      </c>
      <c r="G762" s="3"/>
    </row>
    <row r="763" spans="1:7" ht="13">
      <c r="A763" s="7">
        <v>45291</v>
      </c>
      <c r="B763" s="4" t="s">
        <v>628</v>
      </c>
      <c r="C763" s="4" t="s">
        <v>7</v>
      </c>
      <c r="D763" s="16">
        <v>-74.11</v>
      </c>
      <c r="E763" s="47">
        <v>-43993.640968325788</v>
      </c>
      <c r="F763" s="3">
        <f t="shared" si="23"/>
        <v>593.62624434389136</v>
      </c>
      <c r="G763" s="3"/>
    </row>
    <row r="764" spans="1:7" ht="13">
      <c r="A764" s="7">
        <v>45291</v>
      </c>
      <c r="B764" s="4" t="s">
        <v>629</v>
      </c>
      <c r="C764" s="4" t="s">
        <v>7</v>
      </c>
      <c r="D764" s="16">
        <v>-67.382465618935385</v>
      </c>
      <c r="E764" s="47">
        <v>-40000</v>
      </c>
      <c r="F764" s="3">
        <f t="shared" si="23"/>
        <v>593.62624434389147</v>
      </c>
      <c r="G764" s="3"/>
    </row>
    <row r="765" spans="1:7" ht="13">
      <c r="A765" s="7">
        <v>45291</v>
      </c>
      <c r="B765" s="4" t="s">
        <v>630</v>
      </c>
      <c r="C765" s="4" t="s">
        <v>7</v>
      </c>
      <c r="D765" s="16">
        <v>-67.382465618935385</v>
      </c>
      <c r="E765" s="47">
        <v>-40000</v>
      </c>
      <c r="F765" s="3">
        <f t="shared" si="23"/>
        <v>593.62624434389147</v>
      </c>
      <c r="G765" s="3"/>
    </row>
    <row r="766" spans="1:7" ht="13">
      <c r="A766" s="7">
        <v>45291</v>
      </c>
      <c r="B766" s="4" t="s">
        <v>631</v>
      </c>
      <c r="C766" s="4" t="s">
        <v>7</v>
      </c>
      <c r="D766" s="16">
        <v>-57.77</v>
      </c>
      <c r="E766" s="47">
        <v>-34293.78813574661</v>
      </c>
      <c r="F766" s="3">
        <f t="shared" si="23"/>
        <v>593.62624434389147</v>
      </c>
      <c r="G766" s="3"/>
    </row>
    <row r="767" spans="1:7" ht="13">
      <c r="A767" s="7">
        <v>45291</v>
      </c>
      <c r="B767" s="4" t="s">
        <v>632</v>
      </c>
      <c r="C767" s="4" t="s">
        <v>7</v>
      </c>
      <c r="D767" s="16">
        <v>-6.53</v>
      </c>
      <c r="E767" s="47">
        <v>-3876.3793755656111</v>
      </c>
      <c r="F767" s="3">
        <f t="shared" si="23"/>
        <v>593.62624434389147</v>
      </c>
      <c r="G767" s="3"/>
    </row>
    <row r="768" spans="1:7" ht="13">
      <c r="A768" s="7">
        <v>45291</v>
      </c>
      <c r="B768" s="4" t="s">
        <v>633</v>
      </c>
      <c r="C768" s="4" t="s">
        <v>7</v>
      </c>
      <c r="D768" s="16">
        <v>-7580.53</v>
      </c>
      <c r="E768" s="47" t="e">
        <f t="shared" ref="E768:E770" ca="1" si="26">CurrencyConverter(D768, "USD", "EUR", A768)*655.957</f>
        <v>#NAME?</v>
      </c>
      <c r="F768" s="3" t="e">
        <f t="shared" ca="1" si="23"/>
        <v>#NAME?</v>
      </c>
      <c r="G768" s="3" t="s">
        <v>8</v>
      </c>
    </row>
    <row r="769" spans="1:7" ht="13">
      <c r="A769" s="7">
        <v>45291</v>
      </c>
      <c r="B769" s="4" t="s">
        <v>634</v>
      </c>
      <c r="C769" s="4" t="s">
        <v>7</v>
      </c>
      <c r="D769" s="16">
        <v>-168.46</v>
      </c>
      <c r="E769" s="47" t="e">
        <f t="shared" ca="1" si="26"/>
        <v>#NAME?</v>
      </c>
      <c r="F769" s="3" t="e">
        <f t="shared" ca="1" si="23"/>
        <v>#NAME?</v>
      </c>
      <c r="G769" s="3" t="s">
        <v>31</v>
      </c>
    </row>
    <row r="770" spans="1:7" ht="13">
      <c r="A770" s="7">
        <v>45291</v>
      </c>
      <c r="B770" s="4" t="s">
        <v>635</v>
      </c>
      <c r="C770" s="4" t="s">
        <v>7</v>
      </c>
      <c r="D770" s="16">
        <v>-286.38</v>
      </c>
      <c r="E770" s="47" t="e">
        <f t="shared" ca="1" si="26"/>
        <v>#NAME?</v>
      </c>
      <c r="F770" s="3" t="e">
        <f t="shared" ca="1" si="23"/>
        <v>#NAME?</v>
      </c>
      <c r="G770" s="3" t="s">
        <v>29</v>
      </c>
    </row>
    <row r="771" spans="1:7" ht="13">
      <c r="A771" s="7"/>
      <c r="C771" s="4"/>
      <c r="D771" s="16"/>
      <c r="E771" s="47"/>
      <c r="F771" s="3"/>
      <c r="G771" s="3"/>
    </row>
    <row r="772" spans="1:7" ht="13">
      <c r="A772" s="7"/>
      <c r="C772" s="4"/>
      <c r="D772" s="16"/>
      <c r="E772" s="47"/>
      <c r="F772" s="3"/>
      <c r="G772" s="3"/>
    </row>
    <row r="773" spans="1:7" ht="13">
      <c r="A773" s="7"/>
      <c r="C773" s="4"/>
      <c r="D773" s="16"/>
      <c r="E773" s="47"/>
      <c r="F773" s="3"/>
      <c r="G773" s="3"/>
    </row>
    <row r="774" spans="1:7" ht="13">
      <c r="A774" s="7"/>
      <c r="C774" s="4"/>
      <c r="D774" s="16"/>
      <c r="E774" s="47"/>
      <c r="F774" s="3"/>
      <c r="G774" s="3"/>
    </row>
    <row r="775" spans="1:7" ht="13">
      <c r="A775" s="7"/>
      <c r="C775" s="4"/>
      <c r="D775" s="16"/>
      <c r="E775" s="47"/>
      <c r="F775" s="3"/>
      <c r="G775" s="3"/>
    </row>
    <row r="776" spans="1:7" ht="13">
      <c r="A776" s="7"/>
      <c r="C776" s="4"/>
      <c r="D776" s="16"/>
      <c r="E776" s="47"/>
      <c r="F776" s="3"/>
      <c r="G776" s="3"/>
    </row>
    <row r="777" spans="1:7" ht="13">
      <c r="A777" s="7"/>
      <c r="C777" s="4"/>
      <c r="D777" s="16"/>
      <c r="E777" s="47"/>
      <c r="F777" s="3"/>
      <c r="G777" s="3"/>
    </row>
    <row r="778" spans="1:7" ht="13">
      <c r="A778" s="7"/>
      <c r="C778" s="4"/>
      <c r="D778" s="16"/>
      <c r="E778" s="47"/>
      <c r="F778" s="3"/>
      <c r="G778" s="3"/>
    </row>
    <row r="779" spans="1:7" ht="13">
      <c r="A779" s="7"/>
      <c r="C779" s="4"/>
      <c r="D779" s="16"/>
      <c r="E779" s="47"/>
      <c r="F779" s="3"/>
      <c r="G779" s="3"/>
    </row>
    <row r="780" spans="1:7" ht="13">
      <c r="A780" s="7"/>
      <c r="C780" s="4"/>
      <c r="D780" s="16"/>
      <c r="E780" s="47"/>
      <c r="F780" s="3"/>
      <c r="G780" s="3"/>
    </row>
    <row r="781" spans="1:7" ht="13">
      <c r="A781" s="7"/>
      <c r="C781" s="4"/>
      <c r="D781" s="16"/>
      <c r="E781" s="47"/>
      <c r="F781" s="3"/>
      <c r="G781" s="3"/>
    </row>
    <row r="782" spans="1:7" ht="13">
      <c r="A782" s="7"/>
      <c r="C782" s="4"/>
      <c r="D782" s="16"/>
      <c r="E782" s="47"/>
      <c r="F782" s="3"/>
      <c r="G782" s="3"/>
    </row>
    <row r="783" spans="1:7" ht="13">
      <c r="A783" s="7"/>
      <c r="C783" s="4"/>
      <c r="D783" s="16"/>
      <c r="E783" s="47"/>
      <c r="F783" s="3"/>
      <c r="G783" s="3"/>
    </row>
    <row r="784" spans="1:7" ht="13">
      <c r="A784" s="7"/>
      <c r="C784" s="4"/>
      <c r="D784" s="16"/>
      <c r="E784" s="47"/>
      <c r="F784" s="3"/>
      <c r="G784" s="3"/>
    </row>
    <row r="785" spans="1:7" ht="13">
      <c r="A785" s="7"/>
      <c r="C785" s="4"/>
      <c r="D785" s="16"/>
      <c r="E785" s="47"/>
      <c r="F785" s="3"/>
      <c r="G785" s="3"/>
    </row>
    <row r="786" spans="1:7" ht="13">
      <c r="A786" s="7"/>
      <c r="C786" s="4"/>
      <c r="D786" s="16"/>
      <c r="E786" s="47"/>
      <c r="F786" s="3"/>
      <c r="G786" s="3"/>
    </row>
    <row r="787" spans="1:7" ht="13">
      <c r="A787" s="7"/>
      <c r="C787" s="4"/>
      <c r="D787" s="16"/>
      <c r="E787" s="47"/>
      <c r="F787" s="3"/>
      <c r="G787" s="3"/>
    </row>
    <row r="788" spans="1:7" ht="13">
      <c r="A788" s="7"/>
      <c r="C788" s="4"/>
      <c r="D788" s="16"/>
      <c r="E788" s="47"/>
      <c r="F788" s="3"/>
      <c r="G788" s="3"/>
    </row>
    <row r="789" spans="1:7" ht="13">
      <c r="A789" s="7"/>
      <c r="C789" s="4"/>
      <c r="D789" s="16"/>
      <c r="E789" s="47"/>
      <c r="F789" s="3"/>
      <c r="G789" s="3"/>
    </row>
    <row r="790" spans="1:7" ht="13">
      <c r="A790" s="7"/>
      <c r="C790" s="4"/>
      <c r="D790" s="16"/>
      <c r="E790" s="47"/>
      <c r="F790" s="3"/>
      <c r="G790" s="3"/>
    </row>
    <row r="791" spans="1:7" ht="13">
      <c r="A791" s="7"/>
      <c r="C791" s="4"/>
      <c r="D791" s="16"/>
      <c r="E791" s="47"/>
      <c r="F791" s="3"/>
      <c r="G791" s="3"/>
    </row>
    <row r="792" spans="1:7" ht="13">
      <c r="A792" s="7"/>
      <c r="C792" s="4"/>
      <c r="D792" s="16"/>
      <c r="E792" s="47"/>
      <c r="F792" s="3"/>
      <c r="G792" s="3"/>
    </row>
    <row r="793" spans="1:7" ht="13">
      <c r="A793" s="7"/>
      <c r="C793" s="4"/>
      <c r="D793" s="16"/>
      <c r="E793" s="47"/>
      <c r="F793" s="3"/>
      <c r="G793" s="3"/>
    </row>
    <row r="794" spans="1:7" ht="13">
      <c r="A794" s="7"/>
      <c r="C794" s="4"/>
      <c r="D794" s="16"/>
      <c r="E794" s="47"/>
      <c r="F794" s="3"/>
      <c r="G794" s="3"/>
    </row>
    <row r="795" spans="1:7" ht="13">
      <c r="A795" s="7"/>
      <c r="C795" s="4"/>
      <c r="D795" s="16"/>
      <c r="E795" s="47"/>
      <c r="F795" s="3"/>
      <c r="G795" s="3"/>
    </row>
    <row r="796" spans="1:7" ht="13">
      <c r="A796" s="7"/>
      <c r="C796" s="4"/>
      <c r="D796" s="16"/>
      <c r="E796" s="47"/>
      <c r="F796" s="3"/>
      <c r="G796" s="3"/>
    </row>
    <row r="797" spans="1:7" ht="13">
      <c r="A797" s="7"/>
      <c r="C797" s="4"/>
      <c r="D797" s="16"/>
      <c r="E797" s="47"/>
      <c r="F797" s="3"/>
      <c r="G797" s="3"/>
    </row>
    <row r="798" spans="1:7" ht="13">
      <c r="A798" s="7"/>
      <c r="C798" s="4"/>
      <c r="D798" s="16"/>
      <c r="E798" s="47"/>
      <c r="F798" s="3"/>
      <c r="G798" s="3"/>
    </row>
    <row r="799" spans="1:7" ht="13">
      <c r="A799" s="7"/>
      <c r="C799" s="4"/>
      <c r="D799" s="16"/>
      <c r="E799" s="47"/>
      <c r="F799" s="3"/>
      <c r="G799" s="3"/>
    </row>
    <row r="800" spans="1:7" ht="13">
      <c r="A800" s="7"/>
      <c r="C800" s="4"/>
      <c r="D800" s="16"/>
      <c r="E800" s="47"/>
      <c r="F800" s="3"/>
      <c r="G800" s="3"/>
    </row>
    <row r="801" spans="1:7" ht="13">
      <c r="A801" s="7"/>
      <c r="C801" s="4"/>
      <c r="D801" s="16"/>
      <c r="E801" s="47"/>
      <c r="F801" s="3"/>
      <c r="G801" s="3"/>
    </row>
    <row r="802" spans="1:7" ht="13">
      <c r="A802" s="7"/>
      <c r="C802" s="4"/>
      <c r="D802" s="16"/>
      <c r="E802" s="47"/>
      <c r="F802" s="3"/>
      <c r="G802" s="3"/>
    </row>
    <row r="803" spans="1:7" ht="13">
      <c r="A803" s="7"/>
      <c r="C803" s="4"/>
      <c r="D803" s="16"/>
      <c r="E803" s="47"/>
      <c r="F803" s="3"/>
      <c r="G803" s="3"/>
    </row>
    <row r="804" spans="1:7" ht="13">
      <c r="A804" s="7"/>
      <c r="C804" s="4"/>
      <c r="D804" s="16"/>
      <c r="E804" s="47"/>
      <c r="F804" s="3"/>
      <c r="G804" s="3"/>
    </row>
    <row r="805" spans="1:7" ht="13">
      <c r="A805" s="7"/>
      <c r="C805" s="4"/>
      <c r="D805" s="16"/>
      <c r="E805" s="47"/>
      <c r="F805" s="3"/>
      <c r="G805" s="3"/>
    </row>
    <row r="806" spans="1:7" ht="13">
      <c r="A806" s="7"/>
      <c r="C806" s="4"/>
      <c r="D806" s="16"/>
      <c r="E806" s="47"/>
      <c r="F806" s="3"/>
      <c r="G806" s="3"/>
    </row>
    <row r="807" spans="1:7" ht="13">
      <c r="A807" s="7"/>
      <c r="C807" s="4"/>
      <c r="D807" s="16"/>
      <c r="E807" s="47"/>
      <c r="F807" s="3"/>
      <c r="G807" s="3"/>
    </row>
    <row r="808" spans="1:7" ht="13">
      <c r="A808" s="7"/>
      <c r="C808" s="4"/>
      <c r="D808" s="16"/>
      <c r="E808" s="47"/>
      <c r="F808" s="3"/>
      <c r="G808" s="3"/>
    </row>
    <row r="809" spans="1:7" ht="13">
      <c r="A809" s="7"/>
      <c r="C809" s="4"/>
      <c r="D809" s="16"/>
      <c r="E809" s="47"/>
      <c r="F809" s="3"/>
      <c r="G809" s="3"/>
    </row>
    <row r="810" spans="1:7" ht="13">
      <c r="A810" s="7"/>
      <c r="C810" s="4"/>
      <c r="D810" s="16"/>
      <c r="E810" s="47"/>
      <c r="F810" s="3"/>
      <c r="G810" s="3"/>
    </row>
    <row r="811" spans="1:7" ht="13">
      <c r="A811" s="7"/>
      <c r="C811" s="4"/>
      <c r="D811" s="16"/>
      <c r="E811" s="47"/>
      <c r="F811" s="3"/>
      <c r="G811" s="3"/>
    </row>
    <row r="812" spans="1:7" ht="13">
      <c r="A812" s="7"/>
      <c r="C812" s="4"/>
      <c r="D812" s="16"/>
      <c r="E812" s="47"/>
      <c r="F812" s="3"/>
      <c r="G812" s="3"/>
    </row>
    <row r="813" spans="1:7" ht="13">
      <c r="A813" s="7"/>
      <c r="C813" s="4"/>
      <c r="D813" s="16"/>
      <c r="E813" s="47"/>
      <c r="F813" s="3"/>
      <c r="G813" s="3"/>
    </row>
    <row r="814" spans="1:7" ht="13">
      <c r="A814" s="7"/>
      <c r="C814" s="4"/>
      <c r="D814" s="16"/>
      <c r="E814" s="47"/>
      <c r="F814" s="3"/>
      <c r="G814" s="3"/>
    </row>
    <row r="815" spans="1:7" ht="13">
      <c r="A815" s="7"/>
      <c r="C815" s="4"/>
      <c r="D815" s="16"/>
      <c r="E815" s="47"/>
      <c r="F815" s="3"/>
      <c r="G815" s="3"/>
    </row>
    <row r="816" spans="1:7" ht="13">
      <c r="A816" s="7"/>
      <c r="C816" s="4"/>
      <c r="D816" s="16"/>
      <c r="E816" s="47"/>
      <c r="F816" s="3"/>
      <c r="G816" s="3"/>
    </row>
    <row r="817" spans="1:7" ht="13">
      <c r="A817" s="7"/>
      <c r="C817" s="4"/>
      <c r="D817" s="16"/>
      <c r="E817" s="47"/>
      <c r="F817" s="3"/>
      <c r="G817" s="3"/>
    </row>
    <row r="818" spans="1:7" ht="13">
      <c r="A818" s="7"/>
      <c r="C818" s="4"/>
      <c r="D818" s="16"/>
      <c r="E818" s="47"/>
      <c r="F818" s="3"/>
      <c r="G818" s="3"/>
    </row>
    <row r="819" spans="1:7" ht="13">
      <c r="A819" s="7"/>
      <c r="C819" s="4"/>
      <c r="D819" s="16"/>
      <c r="E819" s="47"/>
      <c r="F819" s="3"/>
      <c r="G819" s="3"/>
    </row>
    <row r="820" spans="1:7" ht="13">
      <c r="A820" s="7"/>
      <c r="C820" s="4"/>
      <c r="D820" s="16"/>
      <c r="E820" s="47"/>
      <c r="F820" s="3"/>
      <c r="G820" s="3"/>
    </row>
    <row r="821" spans="1:7" ht="13">
      <c r="A821" s="7"/>
      <c r="C821" s="4"/>
      <c r="D821" s="16"/>
      <c r="E821" s="47"/>
      <c r="F821" s="3"/>
      <c r="G821" s="3"/>
    </row>
    <row r="822" spans="1:7" ht="13">
      <c r="A822" s="7"/>
      <c r="C822" s="4"/>
      <c r="D822" s="16"/>
      <c r="E822" s="47"/>
      <c r="F822" s="3"/>
      <c r="G822" s="3"/>
    </row>
    <row r="823" spans="1:7" ht="13">
      <c r="A823" s="7"/>
      <c r="C823" s="4"/>
      <c r="D823" s="16"/>
      <c r="E823" s="47"/>
      <c r="F823" s="3"/>
      <c r="G823" s="3"/>
    </row>
    <row r="824" spans="1:7" ht="13">
      <c r="A824" s="7"/>
      <c r="C824" s="4"/>
      <c r="D824" s="16"/>
      <c r="E824" s="47"/>
      <c r="F824" s="3"/>
      <c r="G824" s="3"/>
    </row>
    <row r="825" spans="1:7" ht="13">
      <c r="A825" s="7"/>
      <c r="C825" s="4"/>
      <c r="D825" s="16"/>
      <c r="E825" s="47"/>
      <c r="F825" s="3"/>
      <c r="G825" s="3"/>
    </row>
    <row r="826" spans="1:7" ht="13">
      <c r="A826" s="7"/>
      <c r="C826" s="4"/>
      <c r="D826" s="16"/>
      <c r="E826" s="47"/>
      <c r="F826" s="3"/>
      <c r="G826" s="3"/>
    </row>
    <row r="827" spans="1:7" ht="13">
      <c r="A827" s="7"/>
      <c r="C827" s="4"/>
      <c r="D827" s="16"/>
      <c r="E827" s="47"/>
      <c r="F827" s="3"/>
      <c r="G827" s="3"/>
    </row>
    <row r="828" spans="1:7" ht="13">
      <c r="A828" s="7"/>
      <c r="C828" s="4"/>
      <c r="D828" s="16"/>
      <c r="E828" s="47"/>
      <c r="F828" s="3"/>
      <c r="G828" s="3"/>
    </row>
    <row r="829" spans="1:7" ht="13">
      <c r="A829" s="7"/>
      <c r="C829" s="4"/>
      <c r="D829" s="16"/>
      <c r="E829" s="47"/>
      <c r="F829" s="3"/>
      <c r="G829" s="3"/>
    </row>
    <row r="830" spans="1:7" ht="13">
      <c r="A830" s="7"/>
      <c r="C830" s="4"/>
      <c r="D830" s="16"/>
      <c r="E830" s="47"/>
      <c r="F830" s="3"/>
      <c r="G830" s="3"/>
    </row>
    <row r="831" spans="1:7" ht="13">
      <c r="A831" s="7"/>
      <c r="C831" s="4"/>
      <c r="D831" s="16"/>
      <c r="E831" s="47"/>
      <c r="F831" s="3"/>
      <c r="G831" s="3"/>
    </row>
    <row r="832" spans="1:7" ht="13">
      <c r="A832" s="7"/>
      <c r="C832" s="4"/>
      <c r="D832" s="16"/>
      <c r="E832" s="47"/>
      <c r="F832" s="3"/>
      <c r="G832" s="3"/>
    </row>
    <row r="833" spans="1:7" ht="13">
      <c r="A833" s="7"/>
      <c r="C833" s="4"/>
      <c r="D833" s="16"/>
      <c r="E833" s="47"/>
      <c r="F833" s="3"/>
      <c r="G833" s="3"/>
    </row>
    <row r="834" spans="1:7" ht="13">
      <c r="A834" s="7"/>
      <c r="C834" s="4"/>
      <c r="D834" s="16"/>
      <c r="E834" s="47"/>
      <c r="F834" s="3"/>
      <c r="G834" s="3"/>
    </row>
    <row r="835" spans="1:7" ht="13">
      <c r="A835" s="7"/>
      <c r="C835" s="4"/>
      <c r="D835" s="16"/>
      <c r="E835" s="47"/>
      <c r="F835" s="3"/>
      <c r="G835" s="3"/>
    </row>
    <row r="836" spans="1:7" ht="13">
      <c r="A836" s="7"/>
      <c r="C836" s="4"/>
      <c r="D836" s="16"/>
      <c r="E836" s="47"/>
      <c r="F836" s="3"/>
      <c r="G836" s="3"/>
    </row>
    <row r="837" spans="1:7" ht="13">
      <c r="A837" s="7"/>
      <c r="C837" s="4"/>
      <c r="D837" s="16"/>
      <c r="E837" s="47"/>
      <c r="F837" s="3"/>
      <c r="G837" s="3"/>
    </row>
    <row r="838" spans="1:7" ht="13">
      <c r="A838" s="7"/>
      <c r="C838" s="4"/>
      <c r="D838" s="16"/>
      <c r="E838" s="47"/>
      <c r="F838" s="3"/>
      <c r="G838" s="3"/>
    </row>
    <row r="839" spans="1:7" ht="13">
      <c r="A839" s="7"/>
      <c r="C839" s="4"/>
      <c r="D839" s="16"/>
      <c r="E839" s="47"/>
      <c r="F839" s="3"/>
      <c r="G839" s="3"/>
    </row>
    <row r="840" spans="1:7" ht="13">
      <c r="A840" s="7"/>
      <c r="C840" s="4"/>
      <c r="D840" s="16"/>
      <c r="E840" s="47"/>
      <c r="F840" s="3"/>
      <c r="G840" s="3"/>
    </row>
    <row r="841" spans="1:7" ht="13">
      <c r="A841" s="7"/>
      <c r="C841" s="4"/>
      <c r="D841" s="16"/>
      <c r="E841" s="47"/>
      <c r="F841" s="3"/>
      <c r="G841" s="3"/>
    </row>
    <row r="842" spans="1:7" ht="13">
      <c r="A842" s="7"/>
      <c r="C842" s="4"/>
      <c r="D842" s="16"/>
      <c r="E842" s="47"/>
      <c r="F842" s="3"/>
      <c r="G842" s="3"/>
    </row>
    <row r="843" spans="1:7" ht="13">
      <c r="A843" s="7"/>
      <c r="C843" s="4"/>
      <c r="D843" s="16"/>
      <c r="E843" s="47"/>
      <c r="F843" s="3"/>
      <c r="G843" s="3"/>
    </row>
    <row r="844" spans="1:7" ht="13">
      <c r="A844" s="7"/>
      <c r="C844" s="4"/>
      <c r="D844" s="16"/>
      <c r="E844" s="47"/>
      <c r="F844" s="3"/>
      <c r="G844" s="3"/>
    </row>
    <row r="845" spans="1:7" ht="13">
      <c r="A845" s="7"/>
      <c r="C845" s="4"/>
      <c r="D845" s="16"/>
      <c r="E845" s="47"/>
      <c r="F845" s="3"/>
      <c r="G845" s="3"/>
    </row>
    <row r="846" spans="1:7" ht="13">
      <c r="A846" s="7"/>
      <c r="C846" s="4"/>
      <c r="D846" s="16"/>
      <c r="E846" s="47"/>
      <c r="F846" s="3"/>
      <c r="G846" s="3"/>
    </row>
    <row r="847" spans="1:7" ht="13">
      <c r="A847" s="7"/>
      <c r="C847" s="4"/>
      <c r="D847" s="16"/>
      <c r="E847" s="47"/>
      <c r="F847" s="3"/>
      <c r="G847" s="3"/>
    </row>
    <row r="848" spans="1:7" ht="13">
      <c r="A848" s="7"/>
      <c r="C848" s="4"/>
      <c r="D848" s="16"/>
      <c r="E848" s="47"/>
      <c r="F848" s="3"/>
      <c r="G848" s="3"/>
    </row>
    <row r="849" spans="1:7" ht="13">
      <c r="A849" s="7"/>
      <c r="C849" s="4"/>
      <c r="D849" s="16"/>
      <c r="E849" s="47"/>
      <c r="F849" s="3"/>
      <c r="G849" s="3"/>
    </row>
    <row r="850" spans="1:7" ht="13">
      <c r="A850" s="7"/>
      <c r="C850" s="4"/>
      <c r="D850" s="16"/>
      <c r="E850" s="47"/>
      <c r="F850" s="3"/>
      <c r="G850" s="3"/>
    </row>
    <row r="851" spans="1:7" ht="13">
      <c r="A851" s="7"/>
      <c r="C851" s="4"/>
      <c r="D851" s="16"/>
      <c r="E851" s="47"/>
      <c r="F851" s="3"/>
      <c r="G851" s="3"/>
    </row>
    <row r="852" spans="1:7" ht="13">
      <c r="A852" s="7"/>
      <c r="C852" s="4"/>
      <c r="D852" s="16"/>
      <c r="E852" s="47"/>
      <c r="F852" s="3"/>
      <c r="G852" s="3"/>
    </row>
    <row r="853" spans="1:7" ht="13">
      <c r="A853" s="7"/>
      <c r="C853" s="4"/>
      <c r="D853" s="16"/>
      <c r="E853" s="47"/>
      <c r="F853" s="3"/>
      <c r="G853" s="3"/>
    </row>
    <row r="854" spans="1:7" ht="13">
      <c r="A854" s="7"/>
      <c r="C854" s="4"/>
      <c r="D854" s="16"/>
      <c r="E854" s="47"/>
      <c r="F854" s="3"/>
      <c r="G854" s="3"/>
    </row>
    <row r="855" spans="1:7" ht="13">
      <c r="A855" s="7"/>
      <c r="C855" s="4"/>
      <c r="D855" s="16"/>
      <c r="E855" s="47"/>
      <c r="F855" s="3"/>
      <c r="G855" s="3"/>
    </row>
    <row r="856" spans="1:7" ht="13">
      <c r="A856" s="7"/>
      <c r="C856" s="4"/>
      <c r="D856" s="16"/>
      <c r="E856" s="47"/>
      <c r="F856" s="3"/>
      <c r="G856" s="3"/>
    </row>
    <row r="857" spans="1:7" ht="13">
      <c r="A857" s="7"/>
      <c r="C857" s="4"/>
      <c r="D857" s="16"/>
      <c r="E857" s="47"/>
      <c r="F857" s="3"/>
      <c r="G857" s="3"/>
    </row>
    <row r="858" spans="1:7" ht="13">
      <c r="A858" s="7"/>
      <c r="C858" s="4"/>
      <c r="D858" s="16"/>
      <c r="E858" s="47"/>
      <c r="F858" s="3"/>
      <c r="G858" s="3"/>
    </row>
    <row r="859" spans="1:7" ht="13">
      <c r="A859" s="7"/>
      <c r="C859" s="4"/>
      <c r="D859" s="16"/>
      <c r="E859" s="47"/>
      <c r="F859" s="3"/>
      <c r="G859" s="3"/>
    </row>
    <row r="860" spans="1:7" ht="13">
      <c r="A860" s="7"/>
      <c r="C860" s="4"/>
      <c r="D860" s="16"/>
      <c r="E860" s="47"/>
      <c r="F860" s="3"/>
      <c r="G860" s="3"/>
    </row>
    <row r="861" spans="1:7" ht="13">
      <c r="A861" s="7"/>
      <c r="C861" s="4"/>
      <c r="D861" s="16"/>
      <c r="E861" s="47"/>
      <c r="F861" s="3"/>
      <c r="G861" s="3"/>
    </row>
    <row r="862" spans="1:7" ht="13">
      <c r="A862" s="7"/>
      <c r="C862" s="4"/>
      <c r="D862" s="16"/>
      <c r="E862" s="47"/>
      <c r="F862" s="3"/>
      <c r="G862" s="3"/>
    </row>
    <row r="863" spans="1:7" ht="13">
      <c r="A863" s="7"/>
      <c r="C863" s="4"/>
      <c r="D863" s="16"/>
      <c r="E863" s="47"/>
      <c r="F863" s="3"/>
      <c r="G863" s="3"/>
    </row>
    <row r="864" spans="1:7" ht="13">
      <c r="A864" s="7"/>
      <c r="C864" s="4"/>
      <c r="D864" s="16"/>
      <c r="E864" s="47"/>
      <c r="F864" s="3"/>
      <c r="G864" s="3"/>
    </row>
    <row r="865" spans="1:7" ht="13">
      <c r="A865" s="7"/>
      <c r="C865" s="4"/>
      <c r="D865" s="16"/>
      <c r="E865" s="47"/>
      <c r="F865" s="3"/>
      <c r="G865" s="3"/>
    </row>
    <row r="866" spans="1:7" ht="13">
      <c r="A866" s="7"/>
      <c r="C866" s="4"/>
      <c r="D866" s="16"/>
      <c r="E866" s="47"/>
      <c r="F866" s="3"/>
      <c r="G866" s="3"/>
    </row>
    <row r="867" spans="1:7" ht="13">
      <c r="A867" s="7"/>
      <c r="C867" s="4"/>
      <c r="D867" s="16"/>
      <c r="E867" s="47"/>
      <c r="F867" s="3"/>
      <c r="G867" s="3"/>
    </row>
    <row r="868" spans="1:7" ht="13">
      <c r="A868" s="7"/>
      <c r="C868" s="4"/>
      <c r="D868" s="16"/>
      <c r="E868" s="47"/>
      <c r="F868" s="3"/>
      <c r="G868" s="3"/>
    </row>
    <row r="869" spans="1:7" ht="13">
      <c r="A869" s="7"/>
      <c r="C869" s="4"/>
      <c r="D869" s="16"/>
      <c r="E869" s="47"/>
      <c r="F869" s="3"/>
      <c r="G869" s="3"/>
    </row>
    <row r="870" spans="1:7" ht="13">
      <c r="A870" s="7"/>
      <c r="C870" s="4"/>
      <c r="D870" s="16"/>
      <c r="E870" s="47"/>
      <c r="F870" s="3"/>
      <c r="G870" s="3"/>
    </row>
    <row r="871" spans="1:7" ht="13">
      <c r="A871" s="7"/>
      <c r="C871" s="4"/>
      <c r="D871" s="16"/>
      <c r="E871" s="47"/>
      <c r="F871" s="3"/>
      <c r="G871" s="3"/>
    </row>
    <row r="872" spans="1:7" ht="13">
      <c r="A872" s="7"/>
      <c r="C872" s="4"/>
      <c r="D872" s="16"/>
      <c r="E872" s="47"/>
      <c r="F872" s="3"/>
      <c r="G872" s="3"/>
    </row>
    <row r="873" spans="1:7" ht="13">
      <c r="A873" s="7"/>
      <c r="C873" s="4"/>
      <c r="D873" s="16"/>
      <c r="E873" s="47"/>
      <c r="F873" s="3"/>
      <c r="G873" s="3"/>
    </row>
    <row r="874" spans="1:7" ht="13">
      <c r="A874" s="7"/>
      <c r="C874" s="4"/>
      <c r="D874" s="16"/>
      <c r="E874" s="47"/>
      <c r="F874" s="3"/>
      <c r="G874" s="3"/>
    </row>
    <row r="875" spans="1:7" ht="13">
      <c r="A875" s="7"/>
      <c r="C875" s="4"/>
      <c r="D875" s="16"/>
      <c r="E875" s="47"/>
      <c r="F875" s="3"/>
      <c r="G875" s="3"/>
    </row>
    <row r="876" spans="1:7" ht="13">
      <c r="A876" s="7"/>
      <c r="C876" s="4"/>
      <c r="D876" s="16"/>
      <c r="E876" s="47"/>
      <c r="F876" s="3"/>
      <c r="G876" s="3"/>
    </row>
    <row r="877" spans="1:7" ht="13">
      <c r="A877" s="7"/>
      <c r="C877" s="4"/>
      <c r="D877" s="16"/>
      <c r="E877" s="47"/>
      <c r="F877" s="3"/>
      <c r="G877" s="3"/>
    </row>
    <row r="878" spans="1:7" ht="13">
      <c r="A878" s="7"/>
      <c r="C878" s="4"/>
      <c r="D878" s="16"/>
      <c r="E878" s="47"/>
      <c r="F878" s="3"/>
      <c r="G878" s="3"/>
    </row>
    <row r="879" spans="1:7" ht="13">
      <c r="A879" s="7"/>
      <c r="C879" s="4"/>
      <c r="D879" s="16"/>
      <c r="E879" s="47"/>
      <c r="F879" s="3"/>
      <c r="G879" s="3"/>
    </row>
    <row r="880" spans="1:7" ht="13">
      <c r="A880" s="7"/>
      <c r="C880" s="4"/>
      <c r="D880" s="16"/>
      <c r="E880" s="47"/>
      <c r="F880" s="3"/>
      <c r="G880" s="3"/>
    </row>
    <row r="881" spans="1:7" ht="13">
      <c r="A881" s="7"/>
      <c r="C881" s="4"/>
      <c r="D881" s="16"/>
      <c r="E881" s="47"/>
      <c r="F881" s="3"/>
      <c r="G881" s="3"/>
    </row>
    <row r="882" spans="1:7" ht="13">
      <c r="A882" s="7"/>
      <c r="C882" s="4"/>
      <c r="D882" s="16"/>
      <c r="E882" s="47"/>
      <c r="F882" s="3"/>
      <c r="G882" s="3"/>
    </row>
    <row r="883" spans="1:7" ht="13">
      <c r="A883" s="7"/>
      <c r="C883" s="4"/>
      <c r="D883" s="16"/>
      <c r="E883" s="47"/>
      <c r="F883" s="3"/>
      <c r="G883" s="3"/>
    </row>
    <row r="884" spans="1:7" ht="13">
      <c r="A884" s="7"/>
      <c r="C884" s="4"/>
      <c r="D884" s="16"/>
      <c r="E884" s="47"/>
      <c r="F884" s="3"/>
      <c r="G884" s="3"/>
    </row>
    <row r="885" spans="1:7" ht="13">
      <c r="A885" s="7"/>
      <c r="C885" s="4"/>
      <c r="D885" s="16"/>
      <c r="E885" s="47"/>
      <c r="F885" s="3"/>
      <c r="G885" s="3"/>
    </row>
    <row r="886" spans="1:7" ht="13">
      <c r="A886" s="7"/>
      <c r="C886" s="4"/>
      <c r="D886" s="16"/>
      <c r="E886" s="47"/>
      <c r="F886" s="3"/>
      <c r="G886" s="3"/>
    </row>
    <row r="887" spans="1:7" ht="13">
      <c r="A887" s="7"/>
      <c r="C887" s="4"/>
      <c r="D887" s="16"/>
      <c r="E887" s="47"/>
      <c r="F887" s="3"/>
      <c r="G887" s="3"/>
    </row>
    <row r="888" spans="1:7" ht="13">
      <c r="A888" s="7"/>
      <c r="C888" s="4"/>
      <c r="D888" s="16"/>
      <c r="E888" s="47"/>
      <c r="F888" s="3"/>
      <c r="G888" s="3"/>
    </row>
    <row r="889" spans="1:7" ht="13">
      <c r="A889" s="7"/>
      <c r="C889" s="4"/>
      <c r="D889" s="16"/>
      <c r="E889" s="47"/>
      <c r="F889" s="3"/>
      <c r="G889" s="3"/>
    </row>
    <row r="890" spans="1:7" ht="13">
      <c r="A890" s="7"/>
      <c r="C890" s="4"/>
      <c r="D890" s="16"/>
      <c r="E890" s="47"/>
      <c r="F890" s="3"/>
      <c r="G890" s="3"/>
    </row>
    <row r="891" spans="1:7" ht="13">
      <c r="A891" s="7"/>
      <c r="C891" s="4"/>
      <c r="D891" s="16"/>
      <c r="E891" s="47"/>
      <c r="F891" s="3"/>
      <c r="G891" s="3"/>
    </row>
    <row r="892" spans="1:7" ht="13">
      <c r="A892" s="7"/>
      <c r="C892" s="4"/>
      <c r="D892" s="16"/>
      <c r="E892" s="47"/>
      <c r="F892" s="3"/>
      <c r="G892" s="3"/>
    </row>
    <row r="893" spans="1:7" ht="13">
      <c r="A893" s="7"/>
      <c r="C893" s="4"/>
      <c r="D893" s="16"/>
      <c r="E893" s="47"/>
      <c r="F893" s="3"/>
      <c r="G893" s="3"/>
    </row>
    <row r="894" spans="1:7" ht="13">
      <c r="A894" s="7"/>
      <c r="C894" s="4"/>
      <c r="D894" s="16"/>
      <c r="E894" s="47"/>
      <c r="F894" s="3"/>
      <c r="G894" s="3"/>
    </row>
    <row r="895" spans="1:7" ht="13">
      <c r="A895" s="7"/>
      <c r="C895" s="4"/>
      <c r="D895" s="16"/>
      <c r="E895" s="47"/>
      <c r="F895" s="3"/>
      <c r="G895" s="3"/>
    </row>
    <row r="896" spans="1:7" ht="13">
      <c r="A896" s="7"/>
      <c r="C896" s="4"/>
      <c r="D896" s="16"/>
      <c r="E896" s="47"/>
      <c r="F896" s="3"/>
      <c r="G896" s="3"/>
    </row>
    <row r="897" spans="1:7" ht="13">
      <c r="A897" s="7"/>
      <c r="C897" s="4"/>
      <c r="D897" s="16"/>
      <c r="E897" s="47"/>
      <c r="F897" s="3"/>
      <c r="G897" s="3"/>
    </row>
    <row r="898" spans="1:7" ht="13">
      <c r="A898" s="7"/>
      <c r="C898" s="4"/>
      <c r="D898" s="16"/>
      <c r="E898" s="47"/>
      <c r="F898" s="3"/>
      <c r="G898" s="3"/>
    </row>
    <row r="899" spans="1:7" ht="13">
      <c r="A899" s="7"/>
      <c r="C899" s="4"/>
      <c r="D899" s="16"/>
      <c r="E899" s="47"/>
      <c r="F899" s="3"/>
      <c r="G899" s="3"/>
    </row>
    <row r="900" spans="1:7" ht="13">
      <c r="A900" s="7"/>
      <c r="C900" s="4"/>
      <c r="D900" s="16"/>
      <c r="E900" s="47"/>
      <c r="F900" s="3"/>
      <c r="G900" s="3"/>
    </row>
    <row r="901" spans="1:7" ht="13">
      <c r="A901" s="7"/>
      <c r="C901" s="4"/>
      <c r="D901" s="16"/>
      <c r="E901" s="47"/>
      <c r="F901" s="3"/>
      <c r="G901" s="3"/>
    </row>
    <row r="902" spans="1:7" ht="13">
      <c r="A902" s="7"/>
      <c r="C902" s="4"/>
      <c r="D902" s="16"/>
      <c r="E902" s="47"/>
      <c r="F902" s="3"/>
      <c r="G902" s="3"/>
    </row>
    <row r="903" spans="1:7" ht="13">
      <c r="A903" s="7"/>
      <c r="C903" s="4"/>
      <c r="D903" s="16"/>
      <c r="E903" s="47"/>
      <c r="F903" s="3"/>
      <c r="G903" s="3"/>
    </row>
    <row r="904" spans="1:7" ht="13">
      <c r="A904" s="7"/>
      <c r="C904" s="4"/>
      <c r="D904" s="16"/>
      <c r="E904" s="47"/>
      <c r="F904" s="3"/>
      <c r="G904" s="3"/>
    </row>
    <row r="905" spans="1:7" ht="13">
      <c r="A905" s="7"/>
      <c r="C905" s="4"/>
      <c r="D905" s="16"/>
      <c r="E905" s="47"/>
      <c r="F905" s="3"/>
      <c r="G905" s="3"/>
    </row>
    <row r="906" spans="1:7" ht="13">
      <c r="A906" s="7"/>
      <c r="C906" s="4"/>
      <c r="D906" s="16"/>
      <c r="E906" s="47"/>
      <c r="F906" s="3"/>
      <c r="G906" s="3"/>
    </row>
    <row r="907" spans="1:7" ht="13">
      <c r="A907" s="7"/>
      <c r="C907" s="4"/>
      <c r="D907" s="16"/>
      <c r="E907" s="47"/>
      <c r="F907" s="3"/>
      <c r="G907" s="3"/>
    </row>
    <row r="908" spans="1:7" ht="13">
      <c r="A908" s="7"/>
      <c r="C908" s="4"/>
      <c r="D908" s="16"/>
      <c r="E908" s="47"/>
      <c r="F908" s="3"/>
      <c r="G908" s="3"/>
    </row>
    <row r="909" spans="1:7" ht="13">
      <c r="A909" s="7"/>
      <c r="C909" s="4"/>
      <c r="D909" s="16"/>
      <c r="E909" s="47"/>
      <c r="F909" s="3"/>
      <c r="G909" s="3"/>
    </row>
    <row r="910" spans="1:7" ht="13">
      <c r="A910" s="7"/>
      <c r="C910" s="4"/>
      <c r="D910" s="16"/>
      <c r="E910" s="47"/>
      <c r="F910" s="3"/>
      <c r="G910" s="3"/>
    </row>
    <row r="911" spans="1:7" ht="13">
      <c r="A911" s="7"/>
      <c r="C911" s="4"/>
      <c r="D911" s="16"/>
      <c r="E911" s="47"/>
      <c r="F911" s="3"/>
      <c r="G911" s="3"/>
    </row>
    <row r="912" spans="1:7" ht="13">
      <c r="A912" s="7"/>
      <c r="C912" s="4"/>
      <c r="D912" s="16"/>
      <c r="E912" s="47"/>
      <c r="F912" s="3"/>
      <c r="G912" s="3"/>
    </row>
    <row r="913" spans="1:7" ht="13">
      <c r="A913" s="7"/>
      <c r="C913" s="4"/>
      <c r="D913" s="16"/>
      <c r="E913" s="47"/>
      <c r="F913" s="3"/>
      <c r="G913" s="3"/>
    </row>
    <row r="914" spans="1:7" ht="13">
      <c r="A914" s="7"/>
      <c r="C914" s="4"/>
      <c r="D914" s="16"/>
      <c r="E914" s="47"/>
      <c r="F914" s="3"/>
      <c r="G914" s="3"/>
    </row>
    <row r="915" spans="1:7" ht="13">
      <c r="A915" s="7"/>
      <c r="C915" s="4"/>
      <c r="D915" s="16"/>
      <c r="E915" s="47"/>
      <c r="F915" s="3"/>
      <c r="G915" s="3"/>
    </row>
    <row r="916" spans="1:7" ht="13">
      <c r="A916" s="7"/>
      <c r="C916" s="4"/>
      <c r="D916" s="16"/>
      <c r="E916" s="47"/>
      <c r="F916" s="3"/>
      <c r="G916" s="3"/>
    </row>
    <row r="917" spans="1:7" ht="13">
      <c r="A917" s="7"/>
      <c r="C917" s="4"/>
      <c r="D917" s="16"/>
      <c r="E917" s="47"/>
      <c r="F917" s="3"/>
      <c r="G917" s="3"/>
    </row>
    <row r="918" spans="1:7" ht="13">
      <c r="A918" s="7"/>
      <c r="C918" s="4"/>
      <c r="D918" s="16"/>
      <c r="E918" s="47"/>
      <c r="F918" s="3"/>
      <c r="G918" s="3"/>
    </row>
    <row r="919" spans="1:7" ht="13">
      <c r="A919" s="7"/>
      <c r="C919" s="4"/>
      <c r="D919" s="16"/>
      <c r="E919" s="47"/>
      <c r="F919" s="3"/>
      <c r="G919" s="3"/>
    </row>
    <row r="920" spans="1:7" ht="13">
      <c r="A920" s="7"/>
      <c r="C920" s="4"/>
      <c r="D920" s="16"/>
      <c r="E920" s="47"/>
      <c r="F920" s="3"/>
      <c r="G920" s="3"/>
    </row>
    <row r="921" spans="1:7" ht="13">
      <c r="A921" s="7"/>
      <c r="C921" s="4"/>
      <c r="D921" s="16"/>
      <c r="E921" s="47"/>
      <c r="F921" s="3"/>
      <c r="G921" s="3"/>
    </row>
    <row r="922" spans="1:7" ht="13">
      <c r="A922" s="7"/>
      <c r="C922" s="4"/>
      <c r="D922" s="16"/>
      <c r="E922" s="47"/>
      <c r="F922" s="3"/>
      <c r="G922" s="3"/>
    </row>
    <row r="923" spans="1:7" ht="13">
      <c r="A923" s="7"/>
      <c r="C923" s="4"/>
      <c r="D923" s="16"/>
      <c r="E923" s="47"/>
      <c r="F923" s="3"/>
      <c r="G923" s="3"/>
    </row>
    <row r="924" spans="1:7" ht="13">
      <c r="A924" s="7"/>
      <c r="C924" s="4"/>
      <c r="D924" s="16"/>
      <c r="E924" s="47"/>
      <c r="F924" s="3"/>
      <c r="G924" s="3"/>
    </row>
    <row r="925" spans="1:7" ht="13">
      <c r="A925" s="7"/>
      <c r="C925" s="4"/>
      <c r="D925" s="16"/>
      <c r="E925" s="47"/>
      <c r="F925" s="3"/>
      <c r="G925" s="3"/>
    </row>
    <row r="926" spans="1:7" ht="13">
      <c r="A926" s="7"/>
      <c r="C926" s="4"/>
      <c r="D926" s="16"/>
      <c r="E926" s="47"/>
      <c r="F926" s="3"/>
      <c r="G926" s="3"/>
    </row>
    <row r="927" spans="1:7" ht="13">
      <c r="A927" s="7"/>
      <c r="C927" s="4"/>
      <c r="D927" s="16"/>
      <c r="E927" s="47"/>
      <c r="F927" s="3"/>
      <c r="G927" s="3"/>
    </row>
    <row r="928" spans="1:7" ht="13">
      <c r="A928" s="7"/>
      <c r="C928" s="4"/>
      <c r="D928" s="16"/>
      <c r="E928" s="47"/>
      <c r="F928" s="3"/>
      <c r="G928" s="3"/>
    </row>
    <row r="929" spans="1:7" ht="13">
      <c r="A929" s="7"/>
      <c r="C929" s="4"/>
      <c r="D929" s="16"/>
      <c r="E929" s="47"/>
      <c r="F929" s="3"/>
      <c r="G929" s="3"/>
    </row>
    <row r="930" spans="1:7" ht="13">
      <c r="A930" s="7"/>
      <c r="C930" s="4"/>
      <c r="D930" s="16"/>
      <c r="E930" s="47"/>
      <c r="F930" s="3"/>
      <c r="G930" s="3"/>
    </row>
    <row r="931" spans="1:7" ht="13">
      <c r="A931" s="7"/>
      <c r="C931" s="4"/>
      <c r="D931" s="16"/>
      <c r="E931" s="47"/>
      <c r="F931" s="3"/>
      <c r="G931" s="3"/>
    </row>
    <row r="932" spans="1:7" ht="13">
      <c r="A932" s="7"/>
      <c r="C932" s="4"/>
      <c r="D932" s="16"/>
      <c r="E932" s="47"/>
      <c r="F932" s="3"/>
      <c r="G932" s="3"/>
    </row>
    <row r="933" spans="1:7" ht="13">
      <c r="A933" s="7"/>
      <c r="C933" s="4"/>
      <c r="D933" s="16"/>
      <c r="E933" s="47"/>
      <c r="F933" s="3"/>
      <c r="G933" s="3"/>
    </row>
    <row r="934" spans="1:7" ht="13">
      <c r="A934" s="7"/>
      <c r="C934" s="4"/>
      <c r="D934" s="16"/>
      <c r="E934" s="47"/>
      <c r="F934" s="3"/>
      <c r="G934" s="3"/>
    </row>
    <row r="935" spans="1:7" ht="13">
      <c r="A935" s="7"/>
      <c r="C935" s="4"/>
      <c r="D935" s="16"/>
      <c r="E935" s="47"/>
      <c r="F935" s="3"/>
      <c r="G935" s="3"/>
    </row>
    <row r="936" spans="1:7" ht="13">
      <c r="A936" s="7"/>
      <c r="C936" s="4"/>
      <c r="D936" s="16"/>
      <c r="E936" s="47"/>
      <c r="F936" s="3"/>
      <c r="G936" s="3"/>
    </row>
    <row r="937" spans="1:7" ht="13">
      <c r="A937" s="7"/>
      <c r="C937" s="4"/>
      <c r="D937" s="16"/>
      <c r="E937" s="47"/>
      <c r="F937" s="3"/>
      <c r="G937" s="3"/>
    </row>
    <row r="938" spans="1:7" ht="13">
      <c r="A938" s="7"/>
      <c r="C938" s="4"/>
      <c r="D938" s="16"/>
      <c r="E938" s="47"/>
      <c r="F938" s="3"/>
      <c r="G938" s="3"/>
    </row>
    <row r="939" spans="1:7" ht="13">
      <c r="A939" s="7"/>
      <c r="C939" s="4"/>
      <c r="D939" s="16"/>
      <c r="E939" s="47"/>
      <c r="F939" s="3"/>
      <c r="G939" s="3"/>
    </row>
    <row r="940" spans="1:7" ht="13">
      <c r="A940" s="7"/>
      <c r="C940" s="4"/>
      <c r="D940" s="16"/>
      <c r="E940" s="47"/>
      <c r="F940" s="3"/>
      <c r="G940" s="3"/>
    </row>
    <row r="941" spans="1:7" ht="13">
      <c r="A941" s="7"/>
      <c r="C941" s="4"/>
      <c r="D941" s="16"/>
      <c r="E941" s="47"/>
      <c r="F941" s="3"/>
      <c r="G941" s="3"/>
    </row>
    <row r="942" spans="1:7" ht="13">
      <c r="A942" s="7"/>
      <c r="C942" s="4"/>
      <c r="D942" s="16"/>
      <c r="E942" s="47"/>
      <c r="F942" s="3"/>
      <c r="G942" s="3"/>
    </row>
    <row r="943" spans="1:7" ht="13">
      <c r="A943" s="7"/>
      <c r="C943" s="4"/>
      <c r="D943" s="16"/>
      <c r="E943" s="47"/>
      <c r="F943" s="3"/>
      <c r="G943" s="3"/>
    </row>
    <row r="944" spans="1:7" ht="13">
      <c r="A944" s="7"/>
      <c r="C944" s="4"/>
      <c r="D944" s="16"/>
      <c r="E944" s="47"/>
      <c r="F944" s="3"/>
      <c r="G944" s="3"/>
    </row>
    <row r="945" spans="1:7" ht="13">
      <c r="A945" s="7"/>
      <c r="C945" s="4"/>
      <c r="D945" s="16"/>
      <c r="E945" s="47"/>
      <c r="F945" s="3"/>
      <c r="G945" s="3"/>
    </row>
    <row r="946" spans="1:7" ht="13">
      <c r="A946" s="7"/>
      <c r="C946" s="4"/>
      <c r="D946" s="16"/>
      <c r="E946" s="47"/>
      <c r="F946" s="3"/>
      <c r="G946" s="3"/>
    </row>
    <row r="947" spans="1:7" ht="13">
      <c r="A947" s="7"/>
      <c r="C947" s="4"/>
      <c r="D947" s="16"/>
      <c r="E947" s="47"/>
      <c r="F947" s="3"/>
      <c r="G947" s="3"/>
    </row>
    <row r="948" spans="1:7" ht="13">
      <c r="A948" s="7"/>
      <c r="C948" s="4"/>
      <c r="D948" s="16"/>
      <c r="E948" s="47"/>
      <c r="F948" s="3"/>
      <c r="G948" s="3"/>
    </row>
    <row r="949" spans="1:7" ht="13">
      <c r="A949" s="7"/>
      <c r="C949" s="4"/>
      <c r="D949" s="16"/>
      <c r="E949" s="47"/>
      <c r="F949" s="3"/>
      <c r="G949" s="3"/>
    </row>
    <row r="950" spans="1:7" ht="13">
      <c r="A950" s="7"/>
      <c r="C950" s="4"/>
      <c r="D950" s="16"/>
      <c r="E950" s="47"/>
      <c r="F950" s="3"/>
      <c r="G950" s="3"/>
    </row>
    <row r="951" spans="1:7" ht="13">
      <c r="A951" s="7"/>
      <c r="C951" s="4"/>
      <c r="D951" s="16"/>
      <c r="E951" s="47"/>
      <c r="F951" s="3"/>
      <c r="G951" s="3"/>
    </row>
    <row r="952" spans="1:7" ht="13">
      <c r="A952" s="7"/>
      <c r="C952" s="4"/>
      <c r="D952" s="16"/>
      <c r="E952" s="47"/>
      <c r="F952" s="3"/>
      <c r="G952" s="3"/>
    </row>
    <row r="953" spans="1:7" ht="13">
      <c r="A953" s="7"/>
      <c r="C953" s="4"/>
      <c r="D953" s="16"/>
      <c r="E953" s="47"/>
      <c r="F953" s="3"/>
      <c r="G953" s="3"/>
    </row>
    <row r="954" spans="1:7" ht="13">
      <c r="A954" s="7"/>
      <c r="C954" s="4"/>
      <c r="D954" s="16"/>
      <c r="E954" s="47"/>
      <c r="F954" s="3"/>
      <c r="G954" s="3"/>
    </row>
    <row r="955" spans="1:7" ht="13">
      <c r="A955" s="7"/>
      <c r="C955" s="4"/>
      <c r="D955" s="16"/>
      <c r="E955" s="47"/>
      <c r="F955" s="3"/>
      <c r="G955" s="3"/>
    </row>
    <row r="956" spans="1:7" ht="13">
      <c r="A956" s="7"/>
      <c r="C956" s="4"/>
      <c r="D956" s="16"/>
      <c r="E956" s="47"/>
      <c r="F956" s="3"/>
      <c r="G956" s="3"/>
    </row>
    <row r="957" spans="1:7" ht="13">
      <c r="A957" s="7"/>
      <c r="C957" s="4"/>
      <c r="D957" s="16"/>
      <c r="E957" s="47"/>
      <c r="F957" s="3"/>
      <c r="G957" s="3"/>
    </row>
    <row r="958" spans="1:7" ht="13">
      <c r="A958" s="7"/>
      <c r="C958" s="4"/>
      <c r="D958" s="16"/>
      <c r="E958" s="47"/>
      <c r="F958" s="3"/>
      <c r="G958" s="3"/>
    </row>
    <row r="959" spans="1:7" ht="13">
      <c r="A959" s="7"/>
      <c r="C959" s="4"/>
      <c r="D959" s="16"/>
      <c r="E959" s="47"/>
      <c r="F959" s="3"/>
      <c r="G959" s="3"/>
    </row>
    <row r="960" spans="1:7" ht="13">
      <c r="A960" s="7"/>
      <c r="C960" s="4"/>
      <c r="D960" s="16"/>
      <c r="E960" s="47"/>
      <c r="F960" s="3"/>
      <c r="G960" s="3"/>
    </row>
    <row r="961" spans="1:7" ht="13">
      <c r="A961" s="7"/>
      <c r="C961" s="4"/>
      <c r="D961" s="16"/>
      <c r="E961" s="47"/>
      <c r="F961" s="3"/>
      <c r="G961" s="3"/>
    </row>
    <row r="962" spans="1:7" ht="13">
      <c r="A962" s="7"/>
      <c r="C962" s="4"/>
      <c r="D962" s="16"/>
      <c r="E962" s="47"/>
      <c r="F962" s="3"/>
      <c r="G962" s="3"/>
    </row>
    <row r="963" spans="1:7" ht="13">
      <c r="A963" s="7"/>
      <c r="C963" s="4"/>
      <c r="D963" s="16"/>
      <c r="E963" s="47"/>
      <c r="F963" s="3"/>
      <c r="G963" s="3"/>
    </row>
    <row r="964" spans="1:7" ht="13">
      <c r="A964" s="7"/>
      <c r="C964" s="4"/>
      <c r="D964" s="16"/>
      <c r="E964" s="47"/>
      <c r="F964" s="3"/>
      <c r="G964" s="3"/>
    </row>
    <row r="965" spans="1:7" ht="13">
      <c r="A965" s="7"/>
      <c r="C965" s="4"/>
      <c r="D965" s="16"/>
      <c r="E965" s="47"/>
      <c r="F965" s="3"/>
      <c r="G965" s="3"/>
    </row>
    <row r="966" spans="1:7" ht="13">
      <c r="A966" s="7"/>
      <c r="C966" s="4"/>
      <c r="D966" s="16"/>
      <c r="E966" s="47"/>
      <c r="F966" s="3"/>
      <c r="G966" s="3"/>
    </row>
    <row r="967" spans="1:7" ht="13">
      <c r="A967" s="7"/>
      <c r="C967" s="4"/>
      <c r="D967" s="16"/>
      <c r="E967" s="47"/>
      <c r="F967" s="3"/>
      <c r="G967" s="3"/>
    </row>
    <row r="968" spans="1:7" ht="13">
      <c r="A968" s="7"/>
      <c r="C968" s="4"/>
      <c r="D968" s="16"/>
      <c r="E968" s="47"/>
      <c r="F968" s="3"/>
      <c r="G968" s="3"/>
    </row>
    <row r="969" spans="1:7" ht="13">
      <c r="A969" s="7"/>
      <c r="C969" s="4"/>
      <c r="D969" s="16"/>
      <c r="E969" s="47"/>
      <c r="F969" s="3"/>
      <c r="G969" s="3"/>
    </row>
    <row r="970" spans="1:7" ht="13">
      <c r="A970" s="7"/>
      <c r="C970" s="4"/>
      <c r="D970" s="16"/>
      <c r="E970" s="47"/>
      <c r="F970" s="3"/>
      <c r="G970" s="3"/>
    </row>
    <row r="971" spans="1:7" ht="13">
      <c r="A971" s="7"/>
      <c r="C971" s="4"/>
      <c r="D971" s="16"/>
      <c r="E971" s="47"/>
      <c r="F971" s="3"/>
      <c r="G971" s="3"/>
    </row>
    <row r="972" spans="1:7" ht="13">
      <c r="A972" s="7"/>
      <c r="C972" s="4"/>
      <c r="D972" s="16"/>
      <c r="E972" s="47"/>
      <c r="F972" s="3"/>
      <c r="G972" s="3"/>
    </row>
    <row r="973" spans="1:7" ht="13">
      <c r="A973" s="7"/>
      <c r="C973" s="4"/>
      <c r="D973" s="16"/>
      <c r="E973" s="47"/>
      <c r="F973" s="3"/>
      <c r="G973" s="3"/>
    </row>
    <row r="974" spans="1:7" ht="13">
      <c r="A974" s="7"/>
      <c r="C974" s="4"/>
      <c r="D974" s="16"/>
      <c r="E974" s="47"/>
      <c r="F974" s="3"/>
      <c r="G974" s="3"/>
    </row>
    <row r="975" spans="1:7" ht="13">
      <c r="A975" s="7"/>
      <c r="C975" s="4"/>
      <c r="D975" s="16"/>
      <c r="E975" s="47"/>
      <c r="F975" s="3"/>
      <c r="G975" s="3"/>
    </row>
    <row r="976" spans="1:7" ht="13">
      <c r="A976" s="7"/>
      <c r="C976" s="4"/>
      <c r="D976" s="16"/>
      <c r="E976" s="47"/>
      <c r="F976" s="3"/>
      <c r="G976" s="3"/>
    </row>
    <row r="977" spans="1:7" ht="13">
      <c r="A977" s="7"/>
      <c r="C977" s="4"/>
      <c r="D977" s="16"/>
      <c r="E977" s="47"/>
      <c r="F977" s="3"/>
      <c r="G977" s="3"/>
    </row>
    <row r="978" spans="1:7" ht="13">
      <c r="A978" s="7"/>
      <c r="C978" s="4"/>
      <c r="D978" s="16"/>
      <c r="E978" s="47"/>
      <c r="F978" s="3"/>
      <c r="G978" s="3"/>
    </row>
    <row r="979" spans="1:7" ht="13">
      <c r="A979" s="7"/>
      <c r="C979" s="4"/>
      <c r="D979" s="16"/>
      <c r="E979" s="47"/>
      <c r="F979" s="3"/>
      <c r="G979" s="3"/>
    </row>
    <row r="980" spans="1:7" ht="13">
      <c r="A980" s="7"/>
      <c r="C980" s="4"/>
      <c r="D980" s="16"/>
      <c r="E980" s="47"/>
      <c r="F980" s="3"/>
      <c r="G980" s="3"/>
    </row>
    <row r="981" spans="1:7" ht="13">
      <c r="A981" s="7"/>
      <c r="C981" s="4"/>
      <c r="D981" s="16"/>
      <c r="E981" s="47"/>
      <c r="F981" s="3"/>
      <c r="G981" s="3"/>
    </row>
    <row r="982" spans="1:7" ht="13">
      <c r="A982" s="7"/>
      <c r="C982" s="4"/>
      <c r="D982" s="16"/>
      <c r="E982" s="47"/>
      <c r="F982" s="3"/>
      <c r="G982" s="3"/>
    </row>
    <row r="983" spans="1:7" ht="13">
      <c r="A983" s="7"/>
      <c r="C983" s="4"/>
      <c r="D983" s="16"/>
      <c r="E983" s="47"/>
      <c r="F983" s="3"/>
      <c r="G983" s="3"/>
    </row>
    <row r="984" spans="1:7" ht="13">
      <c r="A984" s="7"/>
      <c r="C984" s="4"/>
      <c r="D984" s="16"/>
      <c r="E984" s="47"/>
      <c r="F984" s="3"/>
      <c r="G984" s="3"/>
    </row>
    <row r="985" spans="1:7" ht="13">
      <c r="A985" s="7"/>
      <c r="C985" s="4"/>
      <c r="D985" s="16"/>
      <c r="E985" s="47"/>
      <c r="F985" s="3"/>
      <c r="G985" s="3"/>
    </row>
    <row r="986" spans="1:7" ht="13">
      <c r="A986" s="7"/>
      <c r="C986" s="4"/>
      <c r="D986" s="16"/>
      <c r="E986" s="47"/>
      <c r="F986" s="3"/>
      <c r="G986" s="3"/>
    </row>
    <row r="987" spans="1:7" ht="13">
      <c r="A987" s="7"/>
      <c r="C987" s="4"/>
      <c r="D987" s="16"/>
      <c r="E987" s="47"/>
      <c r="F987" s="3"/>
      <c r="G987" s="3"/>
    </row>
    <row r="988" spans="1:7" ht="13">
      <c r="A988" s="7"/>
      <c r="C988" s="4"/>
      <c r="D988" s="16"/>
      <c r="E988" s="47"/>
      <c r="F988" s="3"/>
      <c r="G988" s="3"/>
    </row>
    <row r="989" spans="1:7" ht="13">
      <c r="A989" s="7"/>
      <c r="C989" s="4"/>
      <c r="D989" s="16"/>
      <c r="E989" s="47"/>
      <c r="F989" s="3"/>
      <c r="G989" s="3"/>
    </row>
    <row r="990" spans="1:7" ht="13">
      <c r="A990" s="7"/>
      <c r="C990" s="4"/>
      <c r="D990" s="16"/>
      <c r="E990" s="47"/>
      <c r="F990" s="3"/>
      <c r="G990" s="3"/>
    </row>
    <row r="991" spans="1:7" ht="13">
      <c r="A991" s="7"/>
      <c r="C991" s="4"/>
      <c r="D991" s="16"/>
      <c r="E991" s="47"/>
      <c r="F991" s="3"/>
      <c r="G991" s="3"/>
    </row>
    <row r="992" spans="1:7" ht="13">
      <c r="A992" s="7"/>
      <c r="C992" s="4"/>
      <c r="D992" s="16"/>
      <c r="E992" s="47"/>
      <c r="F992" s="3"/>
      <c r="G992" s="3"/>
    </row>
    <row r="993" spans="1:7" ht="13">
      <c r="A993" s="7"/>
      <c r="C993" s="4"/>
      <c r="D993" s="16"/>
      <c r="E993" s="47"/>
      <c r="F993" s="3"/>
      <c r="G993" s="3"/>
    </row>
    <row r="994" spans="1:7" ht="13">
      <c r="A994" s="7"/>
      <c r="C994" s="4"/>
      <c r="D994" s="16"/>
      <c r="E994" s="47"/>
      <c r="F994" s="3"/>
      <c r="G994" s="3"/>
    </row>
    <row r="995" spans="1:7" ht="13">
      <c r="A995" s="7"/>
      <c r="C995" s="4"/>
      <c r="D995" s="16"/>
      <c r="E995" s="47"/>
      <c r="F995" s="3"/>
      <c r="G995" s="3"/>
    </row>
    <row r="996" spans="1:7" ht="13">
      <c r="A996" s="7"/>
      <c r="C996" s="4"/>
      <c r="D996" s="16"/>
      <c r="E996" s="47"/>
      <c r="F996" s="3"/>
      <c r="G996" s="3"/>
    </row>
    <row r="997" spans="1:7" ht="13">
      <c r="A997" s="7"/>
      <c r="C997" s="4"/>
      <c r="D997" s="16"/>
      <c r="E997" s="47"/>
      <c r="F997" s="3"/>
      <c r="G997" s="3"/>
    </row>
    <row r="998" spans="1:7" ht="13">
      <c r="A998" s="7"/>
      <c r="C998" s="4"/>
      <c r="D998" s="16"/>
      <c r="E998" s="47"/>
      <c r="F998" s="3"/>
      <c r="G998" s="3"/>
    </row>
    <row r="999" spans="1:7" ht="13">
      <c r="A999" s="7"/>
      <c r="C999" s="4"/>
      <c r="D999" s="16"/>
      <c r="E999" s="47"/>
      <c r="F999" s="3"/>
      <c r="G999" s="3"/>
    </row>
    <row r="1000" spans="1:7" ht="13">
      <c r="A1000" s="7"/>
      <c r="C1000" s="4"/>
      <c r="D1000" s="16"/>
      <c r="E1000" s="47"/>
      <c r="F1000" s="3"/>
      <c r="G1000" s="3"/>
    </row>
    <row r="1001" spans="1:7" ht="13">
      <c r="A1001" s="7"/>
      <c r="C1001" s="4"/>
      <c r="D1001" s="16"/>
      <c r="E1001" s="47"/>
      <c r="F1001" s="3"/>
      <c r="G1001" s="3"/>
    </row>
    <row r="1002" spans="1:7" ht="13">
      <c r="A1002" s="7"/>
      <c r="C1002" s="4"/>
      <c r="D1002" s="16"/>
      <c r="E1002" s="47"/>
      <c r="F1002" s="3"/>
      <c r="G1002" s="3"/>
    </row>
    <row r="1003" spans="1:7" ht="13">
      <c r="A1003" s="7"/>
      <c r="C1003" s="4"/>
      <c r="D1003" s="16"/>
      <c r="E1003" s="47"/>
      <c r="F1003" s="3"/>
      <c r="G1003" s="3"/>
    </row>
    <row r="1004" spans="1:7" ht="13">
      <c r="A1004" s="7"/>
      <c r="C1004" s="4"/>
      <c r="D1004" s="16"/>
      <c r="E1004" s="47"/>
      <c r="F1004" s="3"/>
      <c r="G1004" s="3"/>
    </row>
    <row r="1005" spans="1:7" ht="13">
      <c r="A1005" s="7"/>
      <c r="C1005" s="4"/>
      <c r="D1005" s="16"/>
      <c r="E1005" s="47"/>
      <c r="F1005" s="3"/>
      <c r="G1005" s="3"/>
    </row>
    <row r="1006" spans="1:7" ht="13">
      <c r="A1006" s="7"/>
      <c r="C1006" s="4"/>
      <c r="D1006" s="16"/>
      <c r="E1006" s="47"/>
      <c r="F1006" s="3"/>
      <c r="G1006" s="3"/>
    </row>
    <row r="1007" spans="1:7" ht="13">
      <c r="A1007" s="7"/>
      <c r="C1007" s="4"/>
      <c r="D1007" s="16"/>
      <c r="E1007" s="47"/>
      <c r="F1007" s="3"/>
      <c r="G1007" s="3"/>
    </row>
    <row r="1008" spans="1:7" ht="13">
      <c r="A1008" s="7"/>
      <c r="C1008" s="4"/>
      <c r="D1008" s="16"/>
      <c r="E1008" s="47"/>
      <c r="F1008" s="3"/>
      <c r="G1008" s="3"/>
    </row>
    <row r="1009" spans="1:7" ht="13">
      <c r="A1009" s="7"/>
      <c r="C1009" s="4"/>
      <c r="D1009" s="16"/>
      <c r="E1009" s="47"/>
      <c r="F1009" s="3"/>
      <c r="G1009" s="3"/>
    </row>
    <row r="1010" spans="1:7" ht="13">
      <c r="A1010" s="7"/>
      <c r="C1010" s="4"/>
      <c r="D1010" s="16"/>
      <c r="E1010" s="47"/>
      <c r="F1010" s="3"/>
      <c r="G1010" s="3"/>
    </row>
    <row r="1011" spans="1:7" ht="13">
      <c r="A1011" s="7"/>
      <c r="C1011" s="4"/>
      <c r="D1011" s="16"/>
      <c r="E1011" s="47"/>
      <c r="F1011" s="3"/>
      <c r="G1011" s="3"/>
    </row>
    <row r="1012" spans="1:7" ht="13">
      <c r="A1012" s="7"/>
      <c r="C1012" s="4"/>
      <c r="D1012" s="16"/>
      <c r="E1012" s="47"/>
      <c r="F1012" s="3"/>
      <c r="G1012" s="3"/>
    </row>
    <row r="1013" spans="1:7" ht="13">
      <c r="A1013" s="7"/>
      <c r="C1013" s="4"/>
      <c r="D1013" s="16"/>
      <c r="E1013" s="47"/>
      <c r="F1013" s="3"/>
      <c r="G1013" s="3"/>
    </row>
    <row r="1014" spans="1:7" ht="13">
      <c r="A1014" s="7"/>
      <c r="C1014" s="4"/>
      <c r="D1014" s="16"/>
      <c r="E1014" s="47"/>
      <c r="F1014" s="3"/>
      <c r="G1014" s="3"/>
    </row>
    <row r="1015" spans="1:7" ht="13">
      <c r="A1015" s="7"/>
      <c r="C1015" s="4"/>
      <c r="D1015" s="16"/>
      <c r="E1015" s="47"/>
      <c r="F1015" s="3"/>
      <c r="G1015" s="3"/>
    </row>
    <row r="1016" spans="1:7" ht="13">
      <c r="A1016" s="7"/>
      <c r="C1016" s="4"/>
      <c r="D1016" s="16"/>
      <c r="E1016" s="47"/>
      <c r="F1016" s="3"/>
      <c r="G1016" s="3"/>
    </row>
    <row r="1017" spans="1:7" ht="13">
      <c r="A1017" s="7"/>
      <c r="C1017" s="4"/>
      <c r="D1017" s="16"/>
      <c r="E1017" s="47"/>
      <c r="F1017" s="3"/>
      <c r="G1017" s="3"/>
    </row>
    <row r="1018" spans="1:7" ht="13">
      <c r="A1018" s="7"/>
      <c r="C1018" s="4"/>
      <c r="D1018" s="16"/>
      <c r="E1018" s="47"/>
      <c r="F1018" s="3"/>
      <c r="G1018" s="3"/>
    </row>
    <row r="1019" spans="1:7" ht="13">
      <c r="A1019" s="7"/>
      <c r="C1019" s="4"/>
      <c r="D1019" s="16"/>
      <c r="E1019" s="47"/>
      <c r="F1019" s="3"/>
      <c r="G1019" s="3"/>
    </row>
    <row r="1020" spans="1:7" ht="13">
      <c r="A1020" s="7"/>
      <c r="C1020" s="4"/>
      <c r="D1020" s="16"/>
      <c r="E1020" s="47"/>
      <c r="F1020" s="3"/>
      <c r="G1020" s="3"/>
    </row>
    <row r="1021" spans="1:7" ht="13">
      <c r="A1021" s="7"/>
      <c r="C1021" s="4"/>
      <c r="D1021" s="16"/>
      <c r="E1021" s="47"/>
      <c r="F1021" s="3"/>
      <c r="G1021" s="3"/>
    </row>
  </sheetData>
  <autoFilter ref="A1:G770" xr:uid="{00000000-0009-0000-0000-000004000000}"/>
  <customSheetViews>
    <customSheetView guid="{0D14997C-2E6B-45DD-AC15-96C2DFDD08E1}" filter="1" showAutoFilter="1">
      <pageMargins left="0.7" right="0.7" top="0.75" bottom="0.75" header="0.3" footer="0.3"/>
      <autoFilter ref="A1:AA1021" xr:uid="{6CE15ED2-552B-6049-A685-247DECC51EFB}"/>
    </customSheetView>
  </customSheetViews>
  <dataValidations count="6">
    <dataValidation type="custom" allowBlank="1" showDropDown="1" sqref="D2:D575 D579:D1021" xr:uid="{00000000-0002-0000-0400-000000000000}">
      <formula1>ARRAYFORMULA(IF(C2:E1021 = "EXP", D2:D1021 &lt;= 0, IF(C2:C1021 = "REV", D2:D1021 &gt;= 0, TRUE)))</formula1>
    </dataValidation>
    <dataValidation type="date" allowBlank="1" showDropDown="1" sqref="A2:A1021" xr:uid="{00000000-0002-0000-0400-000001000000}">
      <formula1>44927</formula1>
      <formula2>45291</formula2>
    </dataValidation>
    <dataValidation type="list" allowBlank="1" showErrorMessage="1" sqref="C2:C575 C579:C1021" xr:uid="{00000000-0002-0000-0400-000002000000}">
      <formula1>"EXP,REV,DONATION"</formula1>
    </dataValidation>
    <dataValidation type="list" allowBlank="1" showErrorMessage="1" sqref="C576:C578" xr:uid="{00000000-0002-0000-0400-000003000000}">
      <formula1>"EXP,CONT,REV,CRED,CHK"</formula1>
    </dataValidation>
    <dataValidation type="list" allowBlank="1" showErrorMessage="1" sqref="G2:G1021" xr:uid="{00000000-0002-0000-0400-000004000000}">
      <formula1>"Fuel,Toll Fees,Regulatory Fees,Maintenance Supplies,Discount on Supplies,Bonuses,Debt Repayments,Salary Payments,Container Related Transactions,Contractual Conditions Expenses,Repair Parts,Load Completion Payments,Tires,Repair Services,Advance Payments Re"&amp;"ceived,Money Transfers,Truck Purchase,Administrative Costs,Equipment Sales,Trailer Payments,Travel Expenses,Customs Fees,Repairs,Insurance,Vehicle Equipment,Transportation Commissions,Safety Equipment,Truck Modifications,Axle and Tire Maintenance,Suspensi"&amp;"on Parts,Equipment Purchases,Personnel Transportation Costs,Suspension Repairs,Transportation Services Revenue,Goods Purchases,Sales Revenue,Maintenance Services,Tools and Equipment,Miscellaneous,Travel Allowances"</formula1>
    </dataValidation>
    <dataValidation type="custom" allowBlank="1" showDropDown="1" sqref="D576:E578" xr:uid="{00000000-0002-0000-0400-000005000000}">
      <formula1>ARRAYFORMULA(IF(C576:C1021 = "EXP", D576:D1021 &lt;= 0, IF((C576:C1021 = "REV")+(C576:C1021 = "CRED")+(C576:C1021 = "CONT"), D576:D1021 &gt;= 0, TRUE)))</formula1>
    </dataValidation>
  </dataValidations>
  <hyperlinks>
    <hyperlink ref="B17" r:id="rId1" xr:uid="{00000000-0004-0000-0400-000000000000}"/>
    <hyperlink ref="B140" r:id="rId2" xr:uid="{00000000-0004-0000-0400-000001000000}"/>
    <hyperlink ref="B181" r:id="rId3" xr:uid="{00000000-0004-0000-0400-000002000000}"/>
    <hyperlink ref="B182" r:id="rId4" xr:uid="{00000000-0004-0000-0400-000003000000}"/>
    <hyperlink ref="B190" r:id="rId5" xr:uid="{00000000-0004-0000-0400-000004000000}"/>
    <hyperlink ref="B219" r:id="rId6" xr:uid="{00000000-0004-0000-0400-000005000000}"/>
    <hyperlink ref="B233" r:id="rId7" xr:uid="{00000000-0004-0000-0400-000006000000}"/>
    <hyperlink ref="B257" r:id="rId8" xr:uid="{00000000-0004-0000-0400-000007000000}"/>
    <hyperlink ref="B306" r:id="rId9" xr:uid="{00000000-0004-0000-0400-000008000000}"/>
    <hyperlink ref="B346" r:id="rId10" xr:uid="{00000000-0004-0000-0400-000009000000}"/>
    <hyperlink ref="B579" r:id="rId11" xr:uid="{00000000-0004-0000-0400-00000A000000}"/>
    <hyperlink ref="B581" r:id="rId12" xr:uid="{00000000-0004-0000-0400-00000B000000}"/>
    <hyperlink ref="B582" r:id="rId13" xr:uid="{00000000-0004-0000-04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22"/>
  <sheetViews>
    <sheetView workbookViewId="0"/>
  </sheetViews>
  <sheetFormatPr baseColWidth="10" defaultColWidth="11.1640625" defaultRowHeight="15.75" customHeight="1"/>
  <cols>
    <col min="1" max="1" width="15.5" customWidth="1"/>
    <col min="2" max="2" width="9.5" customWidth="1"/>
    <col min="3" max="3" width="5.1640625" customWidth="1"/>
    <col min="4" max="4" width="6.83203125" customWidth="1"/>
    <col min="5" max="5" width="8.5" customWidth="1"/>
    <col min="6" max="6" width="14.6640625" customWidth="1"/>
  </cols>
  <sheetData>
    <row r="1" spans="1:14" ht="15.75" customHeight="1">
      <c r="A1" s="14" t="s">
        <v>636</v>
      </c>
      <c r="B1" s="14" t="s">
        <v>637</v>
      </c>
      <c r="C1" s="14" t="s">
        <v>638</v>
      </c>
      <c r="D1" s="14" t="s">
        <v>639</v>
      </c>
      <c r="E1" s="14" t="s">
        <v>640</v>
      </c>
      <c r="F1" s="14" t="s">
        <v>641</v>
      </c>
      <c r="G1" s="14" t="s">
        <v>1</v>
      </c>
    </row>
    <row r="2" spans="1:14" ht="15.75" customHeight="1">
      <c r="A2" s="9" t="s">
        <v>642</v>
      </c>
      <c r="B2" s="8">
        <v>89395</v>
      </c>
      <c r="C2" s="9">
        <v>120</v>
      </c>
      <c r="D2" s="55">
        <v>0.18240000000000001</v>
      </c>
      <c r="E2" s="8">
        <v>1624.6</v>
      </c>
      <c r="F2" s="56">
        <v>45034</v>
      </c>
      <c r="G2" s="9" t="s">
        <v>47</v>
      </c>
      <c r="I2" s="11" t="s">
        <v>643</v>
      </c>
      <c r="J2" s="11" t="s">
        <v>2</v>
      </c>
      <c r="K2" s="11" t="s">
        <v>637</v>
      </c>
      <c r="L2" s="11" t="s">
        <v>644</v>
      </c>
      <c r="M2" s="11" t="s">
        <v>645</v>
      </c>
      <c r="N2" s="11" t="s">
        <v>646</v>
      </c>
    </row>
    <row r="3" spans="1:14" ht="15.75" customHeight="1">
      <c r="A3" s="9" t="s">
        <v>647</v>
      </c>
      <c r="B3" s="8">
        <v>36000</v>
      </c>
      <c r="C3" s="9">
        <v>59</v>
      </c>
      <c r="D3" s="55">
        <v>9.2499999999999999E-2</v>
      </c>
      <c r="E3" s="8">
        <v>350.63</v>
      </c>
      <c r="F3" s="56">
        <v>45123</v>
      </c>
      <c r="G3" s="9" t="s">
        <v>68</v>
      </c>
      <c r="I3" s="4">
        <v>1</v>
      </c>
      <c r="J3" s="7">
        <v>45066</v>
      </c>
      <c r="K3" s="16">
        <v>1624.6</v>
      </c>
    </row>
    <row r="4" spans="1:14" ht="15.75" customHeight="1">
      <c r="I4" s="4">
        <v>2</v>
      </c>
      <c r="J4" s="7">
        <v>45097</v>
      </c>
      <c r="K4" s="16">
        <v>1624.6</v>
      </c>
    </row>
    <row r="5" spans="1:14" ht="15.75" customHeight="1">
      <c r="I5" s="4">
        <v>3</v>
      </c>
      <c r="J5" s="7">
        <v>45127</v>
      </c>
      <c r="K5" s="16">
        <v>1624.6</v>
      </c>
    </row>
    <row r="6" spans="1:14" ht="15.75" customHeight="1">
      <c r="I6" s="4">
        <v>4</v>
      </c>
      <c r="J6" s="7">
        <v>45158</v>
      </c>
      <c r="K6" s="16">
        <v>1624.6</v>
      </c>
    </row>
    <row r="7" spans="1:14" ht="15.75" customHeight="1">
      <c r="I7" s="4">
        <v>5</v>
      </c>
      <c r="J7" s="7">
        <v>45189</v>
      </c>
      <c r="K7" s="16">
        <v>1624.6</v>
      </c>
    </row>
    <row r="8" spans="1:14" ht="15.75" customHeight="1">
      <c r="I8" s="4">
        <v>6</v>
      </c>
      <c r="J8" s="7">
        <v>45219</v>
      </c>
      <c r="K8" s="16">
        <v>1624.6</v>
      </c>
    </row>
    <row r="9" spans="1:14" ht="15.75" customHeight="1">
      <c r="I9" s="4">
        <v>7</v>
      </c>
      <c r="J9" s="7">
        <v>45250</v>
      </c>
      <c r="K9" s="16">
        <v>1624.6</v>
      </c>
    </row>
    <row r="10" spans="1:14" ht="15.75" customHeight="1">
      <c r="I10" s="4">
        <v>8</v>
      </c>
      <c r="J10" s="7">
        <v>45280</v>
      </c>
      <c r="K10" s="16">
        <v>1624.6</v>
      </c>
    </row>
    <row r="11" spans="1:14" ht="15.75" customHeight="1">
      <c r="I11" s="4">
        <v>9</v>
      </c>
      <c r="J11" s="7">
        <v>45311</v>
      </c>
      <c r="K11" s="16">
        <v>1624.6</v>
      </c>
    </row>
    <row r="12" spans="1:14" ht="15.75" customHeight="1">
      <c r="I12" s="4">
        <v>10</v>
      </c>
      <c r="J12" s="7">
        <v>45342</v>
      </c>
      <c r="K12" s="16">
        <v>1624.6</v>
      </c>
    </row>
    <row r="13" spans="1:14" ht="15.75" customHeight="1">
      <c r="I13" s="4">
        <v>11</v>
      </c>
      <c r="J13" s="7">
        <v>45371</v>
      </c>
      <c r="K13" s="16">
        <v>1624.6</v>
      </c>
    </row>
    <row r="14" spans="1:14" ht="15.75" customHeight="1">
      <c r="I14" s="4">
        <v>12</v>
      </c>
      <c r="J14" s="7">
        <v>45402</v>
      </c>
      <c r="K14" s="16">
        <v>1624.6</v>
      </c>
    </row>
    <row r="15" spans="1:14" ht="15.75" customHeight="1">
      <c r="I15" s="4">
        <v>13</v>
      </c>
      <c r="J15" s="7">
        <v>45432</v>
      </c>
      <c r="K15" s="16">
        <v>1624.6</v>
      </c>
    </row>
    <row r="16" spans="1:14" ht="15.75" customHeight="1">
      <c r="I16" s="4">
        <v>14</v>
      </c>
      <c r="J16" s="7">
        <v>45463</v>
      </c>
      <c r="K16" s="16">
        <v>1624.6</v>
      </c>
    </row>
    <row r="17" spans="9:11" ht="15.75" customHeight="1">
      <c r="I17" s="4">
        <v>15</v>
      </c>
      <c r="J17" s="7">
        <v>45493</v>
      </c>
      <c r="K17" s="16">
        <v>1624.6</v>
      </c>
    </row>
    <row r="18" spans="9:11" ht="15.75" customHeight="1">
      <c r="I18" s="4">
        <v>16</v>
      </c>
      <c r="J18" s="7">
        <v>45524</v>
      </c>
      <c r="K18" s="16">
        <v>1624.6</v>
      </c>
    </row>
    <row r="19" spans="9:11" ht="15.75" customHeight="1">
      <c r="I19" s="4">
        <v>17</v>
      </c>
      <c r="J19" s="7">
        <v>45555</v>
      </c>
      <c r="K19" s="16">
        <v>1624.6</v>
      </c>
    </row>
    <row r="20" spans="9:11" ht="15.75" customHeight="1">
      <c r="I20" s="4">
        <v>18</v>
      </c>
      <c r="J20" s="7">
        <v>45585</v>
      </c>
      <c r="K20" s="16">
        <v>1624.6</v>
      </c>
    </row>
    <row r="21" spans="9:11" ht="15.75" customHeight="1">
      <c r="I21" s="4">
        <v>19</v>
      </c>
      <c r="J21" s="7">
        <v>45616</v>
      </c>
      <c r="K21" s="16">
        <v>1624.6</v>
      </c>
    </row>
    <row r="22" spans="9:11" ht="15.75" customHeight="1">
      <c r="I22" s="4">
        <v>20</v>
      </c>
      <c r="J22" s="7">
        <v>45646</v>
      </c>
      <c r="K22" s="16">
        <v>1624.6</v>
      </c>
    </row>
    <row r="23" spans="9:11" ht="15.75" customHeight="1">
      <c r="I23" s="4">
        <v>21</v>
      </c>
      <c r="J23" s="7">
        <v>45677</v>
      </c>
      <c r="K23" s="16">
        <v>1624.6</v>
      </c>
    </row>
    <row r="24" spans="9:11" ht="15.75" customHeight="1">
      <c r="I24" s="4">
        <v>22</v>
      </c>
      <c r="J24" s="7">
        <v>45708</v>
      </c>
      <c r="K24" s="16">
        <v>1624.6</v>
      </c>
    </row>
    <row r="25" spans="9:11" ht="15.75" customHeight="1">
      <c r="I25" s="4">
        <v>23</v>
      </c>
      <c r="J25" s="7">
        <v>45736</v>
      </c>
      <c r="K25" s="16">
        <v>1624.6</v>
      </c>
    </row>
    <row r="26" spans="9:11" ht="15.75" customHeight="1">
      <c r="I26" s="4">
        <v>24</v>
      </c>
      <c r="J26" s="7">
        <v>45767</v>
      </c>
      <c r="K26" s="16">
        <v>1624.6</v>
      </c>
    </row>
    <row r="27" spans="9:11" ht="15.75" customHeight="1">
      <c r="I27" s="4">
        <v>25</v>
      </c>
      <c r="J27" s="7">
        <v>45797</v>
      </c>
      <c r="K27" s="16">
        <v>1624.6</v>
      </c>
    </row>
    <row r="28" spans="9:11" ht="15.75" customHeight="1">
      <c r="I28" s="4">
        <v>26</v>
      </c>
      <c r="J28" s="7">
        <v>45828</v>
      </c>
      <c r="K28" s="16">
        <v>1624.6</v>
      </c>
    </row>
    <row r="29" spans="9:11" ht="15.75" customHeight="1">
      <c r="I29" s="4">
        <v>27</v>
      </c>
      <c r="J29" s="7">
        <v>45858</v>
      </c>
      <c r="K29" s="16">
        <v>1624.6</v>
      </c>
    </row>
    <row r="30" spans="9:11" ht="15.75" customHeight="1">
      <c r="I30" s="4">
        <v>28</v>
      </c>
      <c r="J30" s="7">
        <v>45889</v>
      </c>
      <c r="K30" s="16">
        <v>1624.6</v>
      </c>
    </row>
    <row r="31" spans="9:11" ht="15.75" customHeight="1">
      <c r="I31" s="4">
        <v>29</v>
      </c>
      <c r="J31" s="7">
        <v>45920</v>
      </c>
      <c r="K31" s="16">
        <v>1624.6</v>
      </c>
    </row>
    <row r="32" spans="9:11" ht="15.75" customHeight="1">
      <c r="I32" s="4">
        <v>30</v>
      </c>
      <c r="J32" s="7">
        <v>45950</v>
      </c>
      <c r="K32" s="16">
        <v>1624.6</v>
      </c>
    </row>
    <row r="33" spans="9:11" ht="15.75" customHeight="1">
      <c r="I33" s="4">
        <v>31</v>
      </c>
      <c r="J33" s="7">
        <v>45981</v>
      </c>
      <c r="K33" s="16">
        <v>1624.6</v>
      </c>
    </row>
    <row r="34" spans="9:11" ht="15.75" customHeight="1">
      <c r="I34" s="4">
        <v>32</v>
      </c>
      <c r="J34" s="7">
        <v>46011</v>
      </c>
      <c r="K34" s="16">
        <v>1624.6</v>
      </c>
    </row>
    <row r="35" spans="9:11" ht="15.75" customHeight="1">
      <c r="I35" s="4">
        <v>33</v>
      </c>
      <c r="J35" s="7">
        <v>46042</v>
      </c>
      <c r="K35" s="16">
        <v>1624.6</v>
      </c>
    </row>
    <row r="36" spans="9:11" ht="15.75" customHeight="1">
      <c r="I36" s="4">
        <v>34</v>
      </c>
      <c r="J36" s="7">
        <v>46073</v>
      </c>
      <c r="K36" s="16">
        <v>1624.6</v>
      </c>
    </row>
    <row r="37" spans="9:11" ht="15.75" customHeight="1">
      <c r="I37" s="4">
        <v>35</v>
      </c>
      <c r="J37" s="7">
        <v>46101</v>
      </c>
      <c r="K37" s="16">
        <v>1624.6</v>
      </c>
    </row>
    <row r="38" spans="9:11" ht="15.75" customHeight="1">
      <c r="I38" s="4">
        <v>36</v>
      </c>
      <c r="J38" s="7">
        <v>46132</v>
      </c>
      <c r="K38" s="16">
        <v>1624.6</v>
      </c>
    </row>
    <row r="39" spans="9:11" ht="15.75" customHeight="1">
      <c r="I39" s="4">
        <v>37</v>
      </c>
      <c r="J39" s="7">
        <v>46162</v>
      </c>
      <c r="K39" s="16">
        <v>1624.6</v>
      </c>
    </row>
    <row r="40" spans="9:11" ht="15.75" customHeight="1">
      <c r="I40" s="4">
        <v>38</v>
      </c>
      <c r="J40" s="7">
        <v>46193</v>
      </c>
      <c r="K40" s="16">
        <v>1624.6</v>
      </c>
    </row>
    <row r="41" spans="9:11" ht="15.75" customHeight="1">
      <c r="I41" s="4">
        <v>39</v>
      </c>
      <c r="J41" s="7">
        <v>46223</v>
      </c>
      <c r="K41" s="16">
        <v>1624.6</v>
      </c>
    </row>
    <row r="42" spans="9:11" ht="15.75" customHeight="1">
      <c r="I42" s="4">
        <v>40</v>
      </c>
      <c r="J42" s="7">
        <v>46254</v>
      </c>
      <c r="K42" s="16">
        <v>1624.6</v>
      </c>
    </row>
    <row r="43" spans="9:11" ht="15.75" customHeight="1">
      <c r="I43" s="4">
        <v>41</v>
      </c>
      <c r="J43" s="7">
        <v>46285</v>
      </c>
      <c r="K43" s="16">
        <v>1624.6</v>
      </c>
    </row>
    <row r="44" spans="9:11" ht="15.75" customHeight="1">
      <c r="I44" s="4">
        <v>42</v>
      </c>
      <c r="J44" s="7">
        <v>46315</v>
      </c>
      <c r="K44" s="16">
        <v>1624.6</v>
      </c>
    </row>
    <row r="45" spans="9:11" ht="15.75" customHeight="1">
      <c r="I45" s="4">
        <v>43</v>
      </c>
      <c r="J45" s="7">
        <v>46346</v>
      </c>
      <c r="K45" s="16">
        <v>1624.6</v>
      </c>
    </row>
    <row r="46" spans="9:11" ht="15.75" customHeight="1">
      <c r="I46" s="4">
        <v>44</v>
      </c>
      <c r="J46" s="7">
        <v>46376</v>
      </c>
      <c r="K46" s="16">
        <v>1624.6</v>
      </c>
    </row>
    <row r="47" spans="9:11" ht="15.75" customHeight="1">
      <c r="I47" s="4">
        <v>45</v>
      </c>
      <c r="J47" s="7">
        <v>46407</v>
      </c>
      <c r="K47" s="16">
        <v>1624.6</v>
      </c>
    </row>
    <row r="48" spans="9:11" ht="15.75" customHeight="1">
      <c r="I48" s="4">
        <v>46</v>
      </c>
      <c r="J48" s="7">
        <v>46438</v>
      </c>
      <c r="K48" s="16">
        <v>1624.6</v>
      </c>
    </row>
    <row r="49" spans="9:11" ht="15.75" customHeight="1">
      <c r="I49" s="4">
        <v>47</v>
      </c>
      <c r="J49" s="7">
        <v>46466</v>
      </c>
      <c r="K49" s="16">
        <v>1624.6</v>
      </c>
    </row>
    <row r="50" spans="9:11" ht="15.75" customHeight="1">
      <c r="I50" s="4">
        <v>48</v>
      </c>
      <c r="J50" s="7">
        <v>46497</v>
      </c>
      <c r="K50" s="16">
        <v>1624.6</v>
      </c>
    </row>
    <row r="51" spans="9:11" ht="15.75" customHeight="1">
      <c r="I51" s="4">
        <v>49</v>
      </c>
      <c r="J51" s="7">
        <v>46527</v>
      </c>
      <c r="K51" s="16">
        <v>1624.6</v>
      </c>
    </row>
    <row r="52" spans="9:11" ht="15.75" customHeight="1">
      <c r="I52" s="4">
        <v>50</v>
      </c>
      <c r="J52" s="7">
        <v>46558</v>
      </c>
      <c r="K52" s="16">
        <v>1624.6</v>
      </c>
    </row>
    <row r="53" spans="9:11" ht="15.75" customHeight="1">
      <c r="I53" s="4">
        <v>51</v>
      </c>
      <c r="J53" s="7">
        <v>46588</v>
      </c>
      <c r="K53" s="16">
        <v>1624.6</v>
      </c>
    </row>
    <row r="54" spans="9:11" ht="15.75" customHeight="1">
      <c r="I54" s="4">
        <v>52</v>
      </c>
      <c r="J54" s="7">
        <v>46619</v>
      </c>
      <c r="K54" s="16">
        <v>1624.6</v>
      </c>
    </row>
    <row r="55" spans="9:11" ht="15.75" customHeight="1">
      <c r="I55" s="4">
        <v>53</v>
      </c>
      <c r="J55" s="7">
        <v>46650</v>
      </c>
      <c r="K55" s="16">
        <v>1624.6</v>
      </c>
    </row>
    <row r="56" spans="9:11" ht="15.75" customHeight="1">
      <c r="I56" s="4">
        <v>54</v>
      </c>
      <c r="J56" s="7">
        <v>46680</v>
      </c>
      <c r="K56" s="16">
        <v>1624.6</v>
      </c>
    </row>
    <row r="57" spans="9:11" ht="15.75" customHeight="1">
      <c r="I57" s="4">
        <v>55</v>
      </c>
      <c r="J57" s="7">
        <v>46711</v>
      </c>
      <c r="K57" s="16">
        <v>1624.6</v>
      </c>
    </row>
    <row r="58" spans="9:11" ht="15.75" customHeight="1">
      <c r="I58" s="4">
        <v>56</v>
      </c>
      <c r="J58" s="7">
        <v>46741</v>
      </c>
      <c r="K58" s="16">
        <v>1624.6</v>
      </c>
    </row>
    <row r="59" spans="9:11" ht="15.75" customHeight="1">
      <c r="I59" s="4">
        <v>57</v>
      </c>
      <c r="J59" s="7">
        <v>46772</v>
      </c>
      <c r="K59" s="16">
        <v>1624.6</v>
      </c>
    </row>
    <row r="60" spans="9:11" ht="13">
      <c r="I60" s="4">
        <v>58</v>
      </c>
      <c r="J60" s="7">
        <v>46803</v>
      </c>
      <c r="K60" s="16">
        <v>1624.6</v>
      </c>
    </row>
    <row r="61" spans="9:11" ht="13">
      <c r="I61" s="4">
        <v>59</v>
      </c>
      <c r="J61" s="7">
        <v>46832</v>
      </c>
      <c r="K61" s="16">
        <v>1624.6</v>
      </c>
    </row>
    <row r="62" spans="9:11" ht="13">
      <c r="I62" s="4">
        <v>60</v>
      </c>
      <c r="J62" s="7">
        <v>46863</v>
      </c>
      <c r="K62" s="16">
        <v>1624.6</v>
      </c>
    </row>
    <row r="63" spans="9:11" ht="13">
      <c r="I63" s="4">
        <v>61</v>
      </c>
      <c r="J63" s="7">
        <v>46893</v>
      </c>
      <c r="K63" s="16">
        <v>1624.6</v>
      </c>
    </row>
    <row r="64" spans="9:11" ht="13">
      <c r="I64" s="4">
        <v>62</v>
      </c>
      <c r="J64" s="7">
        <v>46924</v>
      </c>
      <c r="K64" s="16">
        <v>1624.6</v>
      </c>
    </row>
    <row r="65" spans="9:11" ht="13">
      <c r="I65" s="4">
        <v>63</v>
      </c>
      <c r="J65" s="7">
        <v>46954</v>
      </c>
      <c r="K65" s="16">
        <v>1624.6</v>
      </c>
    </row>
    <row r="66" spans="9:11" ht="13">
      <c r="I66" s="4">
        <v>64</v>
      </c>
      <c r="J66" s="7">
        <v>46985</v>
      </c>
      <c r="K66" s="16">
        <v>1624.6</v>
      </c>
    </row>
    <row r="67" spans="9:11" ht="13">
      <c r="I67" s="4">
        <v>65</v>
      </c>
      <c r="J67" s="7">
        <v>47016</v>
      </c>
      <c r="K67" s="16">
        <v>1624.6</v>
      </c>
    </row>
    <row r="68" spans="9:11" ht="13">
      <c r="I68" s="4">
        <v>66</v>
      </c>
      <c r="J68" s="7">
        <v>47046</v>
      </c>
      <c r="K68" s="16">
        <v>1624.6</v>
      </c>
    </row>
    <row r="69" spans="9:11" ht="13">
      <c r="I69" s="4">
        <v>67</v>
      </c>
      <c r="J69" s="7">
        <v>47077</v>
      </c>
      <c r="K69" s="16">
        <v>1624.6</v>
      </c>
    </row>
    <row r="70" spans="9:11" ht="13">
      <c r="I70" s="4">
        <v>68</v>
      </c>
      <c r="J70" s="7">
        <v>47107</v>
      </c>
      <c r="K70" s="16">
        <v>1624.6</v>
      </c>
    </row>
    <row r="71" spans="9:11" ht="13">
      <c r="I71" s="4">
        <v>69</v>
      </c>
      <c r="J71" s="7">
        <v>47138</v>
      </c>
      <c r="K71" s="16">
        <v>1624.6</v>
      </c>
    </row>
    <row r="72" spans="9:11" ht="13">
      <c r="I72" s="4">
        <v>70</v>
      </c>
      <c r="J72" s="7">
        <v>47169</v>
      </c>
      <c r="K72" s="16">
        <v>1624.6</v>
      </c>
    </row>
    <row r="73" spans="9:11" ht="13">
      <c r="I73" s="4">
        <v>71</v>
      </c>
      <c r="J73" s="7">
        <v>47197</v>
      </c>
      <c r="K73" s="16">
        <v>1624.6</v>
      </c>
    </row>
    <row r="74" spans="9:11" ht="13">
      <c r="I74" s="4">
        <v>72</v>
      </c>
      <c r="J74" s="7">
        <v>47228</v>
      </c>
      <c r="K74" s="16">
        <v>1624.6</v>
      </c>
    </row>
    <row r="75" spans="9:11" ht="13">
      <c r="I75" s="4">
        <v>73</v>
      </c>
      <c r="J75" s="7">
        <v>47258</v>
      </c>
      <c r="K75" s="16">
        <v>1624.6</v>
      </c>
    </row>
    <row r="76" spans="9:11" ht="13">
      <c r="I76" s="4">
        <v>74</v>
      </c>
      <c r="J76" s="7">
        <v>47289</v>
      </c>
      <c r="K76" s="16">
        <v>1624.6</v>
      </c>
    </row>
    <row r="77" spans="9:11" ht="13">
      <c r="I77" s="4">
        <v>75</v>
      </c>
      <c r="J77" s="7">
        <v>47319</v>
      </c>
      <c r="K77" s="16">
        <v>1624.6</v>
      </c>
    </row>
    <row r="78" spans="9:11" ht="13">
      <c r="I78" s="4">
        <v>76</v>
      </c>
      <c r="J78" s="7">
        <v>47350</v>
      </c>
      <c r="K78" s="16">
        <v>1624.6</v>
      </c>
    </row>
    <row r="79" spans="9:11" ht="13">
      <c r="I79" s="4">
        <v>77</v>
      </c>
      <c r="J79" s="7">
        <v>47381</v>
      </c>
      <c r="K79" s="16">
        <v>1624.6</v>
      </c>
    </row>
    <row r="80" spans="9:11" ht="13">
      <c r="I80" s="4">
        <v>78</v>
      </c>
      <c r="J80" s="7">
        <v>47411</v>
      </c>
      <c r="K80" s="16">
        <v>1624.6</v>
      </c>
    </row>
    <row r="81" spans="9:11" ht="13">
      <c r="I81" s="4">
        <v>79</v>
      </c>
      <c r="J81" s="7">
        <v>47442</v>
      </c>
      <c r="K81" s="16">
        <v>1624.6</v>
      </c>
    </row>
    <row r="82" spans="9:11" ht="13">
      <c r="I82" s="4">
        <v>80</v>
      </c>
      <c r="J82" s="7">
        <v>47472</v>
      </c>
      <c r="K82" s="16">
        <v>1624.6</v>
      </c>
    </row>
    <row r="83" spans="9:11" ht="13">
      <c r="I83" s="4">
        <v>81</v>
      </c>
      <c r="J83" s="7">
        <v>47503</v>
      </c>
      <c r="K83" s="16">
        <v>1624.6</v>
      </c>
    </row>
    <row r="84" spans="9:11" ht="13">
      <c r="I84" s="4">
        <v>82</v>
      </c>
      <c r="J84" s="7">
        <v>47534</v>
      </c>
      <c r="K84" s="16">
        <v>1624.6</v>
      </c>
    </row>
    <row r="85" spans="9:11" ht="13">
      <c r="I85" s="4">
        <v>83</v>
      </c>
      <c r="J85" s="7">
        <v>47562</v>
      </c>
      <c r="K85" s="16">
        <v>1624.6</v>
      </c>
    </row>
    <row r="86" spans="9:11" ht="13">
      <c r="I86" s="4">
        <v>84</v>
      </c>
      <c r="J86" s="7">
        <v>47593</v>
      </c>
      <c r="K86" s="16">
        <v>1624.6</v>
      </c>
    </row>
    <row r="87" spans="9:11" ht="13">
      <c r="I87" s="4">
        <v>85</v>
      </c>
      <c r="J87" s="7">
        <v>47623</v>
      </c>
      <c r="K87" s="16">
        <v>1624.6</v>
      </c>
    </row>
    <row r="88" spans="9:11" ht="13">
      <c r="I88" s="4">
        <v>86</v>
      </c>
      <c r="J88" s="7">
        <v>47654</v>
      </c>
      <c r="K88" s="16">
        <v>1624.6</v>
      </c>
    </row>
    <row r="89" spans="9:11" ht="13">
      <c r="I89" s="4">
        <v>87</v>
      </c>
      <c r="J89" s="7">
        <v>47684</v>
      </c>
      <c r="K89" s="16">
        <v>1624.6</v>
      </c>
    </row>
    <row r="90" spans="9:11" ht="13">
      <c r="I90" s="4">
        <v>88</v>
      </c>
      <c r="J90" s="7">
        <v>47715</v>
      </c>
      <c r="K90" s="16">
        <v>1624.6</v>
      </c>
    </row>
    <row r="91" spans="9:11" ht="13">
      <c r="I91" s="4">
        <v>89</v>
      </c>
      <c r="J91" s="7">
        <v>47746</v>
      </c>
      <c r="K91" s="16">
        <v>1624.6</v>
      </c>
    </row>
    <row r="92" spans="9:11" ht="13">
      <c r="I92" s="4">
        <v>90</v>
      </c>
      <c r="J92" s="7">
        <v>47776</v>
      </c>
      <c r="K92" s="16">
        <v>1624.6</v>
      </c>
    </row>
    <row r="93" spans="9:11" ht="13">
      <c r="I93" s="4">
        <v>91</v>
      </c>
      <c r="J93" s="7">
        <v>47807</v>
      </c>
      <c r="K93" s="16">
        <v>1624.6</v>
      </c>
    </row>
    <row r="94" spans="9:11" ht="13">
      <c r="I94" s="4">
        <v>92</v>
      </c>
      <c r="J94" s="7">
        <v>47837</v>
      </c>
      <c r="K94" s="16">
        <v>1624.6</v>
      </c>
    </row>
    <row r="95" spans="9:11" ht="13">
      <c r="I95" s="4">
        <v>93</v>
      </c>
      <c r="J95" s="7">
        <v>47868</v>
      </c>
      <c r="K95" s="16">
        <v>1624.6</v>
      </c>
    </row>
    <row r="96" spans="9:11" ht="13">
      <c r="I96" s="4">
        <v>94</v>
      </c>
      <c r="J96" s="7">
        <v>47899</v>
      </c>
      <c r="K96" s="16">
        <v>1624.6</v>
      </c>
    </row>
    <row r="97" spans="9:11" ht="13">
      <c r="I97" s="4">
        <v>95</v>
      </c>
      <c r="J97" s="7">
        <v>47927</v>
      </c>
      <c r="K97" s="16">
        <v>1624.6</v>
      </c>
    </row>
    <row r="98" spans="9:11" ht="13">
      <c r="I98" s="4">
        <v>96</v>
      </c>
      <c r="J98" s="7">
        <v>47958</v>
      </c>
      <c r="K98" s="16">
        <v>1624.6</v>
      </c>
    </row>
    <row r="99" spans="9:11" ht="13">
      <c r="I99" s="4">
        <v>97</v>
      </c>
      <c r="J99" s="7">
        <v>47988</v>
      </c>
      <c r="K99" s="16">
        <v>1624.6</v>
      </c>
    </row>
    <row r="100" spans="9:11" ht="13">
      <c r="I100" s="4">
        <v>98</v>
      </c>
      <c r="J100" s="7">
        <v>48019</v>
      </c>
      <c r="K100" s="16">
        <v>1624.6</v>
      </c>
    </row>
    <row r="101" spans="9:11" ht="13">
      <c r="I101" s="4">
        <v>99</v>
      </c>
      <c r="J101" s="7">
        <v>48049</v>
      </c>
      <c r="K101" s="16">
        <v>1624.6</v>
      </c>
    </row>
    <row r="102" spans="9:11" ht="13">
      <c r="I102" s="4">
        <v>100</v>
      </c>
      <c r="J102" s="7">
        <v>48080</v>
      </c>
      <c r="K102" s="16">
        <v>1624.6</v>
      </c>
    </row>
    <row r="103" spans="9:11" ht="13">
      <c r="I103" s="4">
        <v>101</v>
      </c>
      <c r="J103" s="7">
        <v>48111</v>
      </c>
      <c r="K103" s="16">
        <v>1624.6</v>
      </c>
    </row>
    <row r="104" spans="9:11" ht="13">
      <c r="I104" s="4">
        <v>102</v>
      </c>
      <c r="J104" s="7">
        <v>48141</v>
      </c>
      <c r="K104" s="16">
        <v>1624.6</v>
      </c>
    </row>
    <row r="105" spans="9:11" ht="13">
      <c r="I105" s="4">
        <v>103</v>
      </c>
      <c r="J105" s="7">
        <v>48172</v>
      </c>
      <c r="K105" s="16">
        <v>1624.6</v>
      </c>
    </row>
    <row r="106" spans="9:11" ht="13">
      <c r="I106" s="4">
        <v>104</v>
      </c>
      <c r="J106" s="7">
        <v>48202</v>
      </c>
      <c r="K106" s="16">
        <v>1624.6</v>
      </c>
    </row>
    <row r="107" spans="9:11" ht="13">
      <c r="I107" s="4">
        <v>105</v>
      </c>
      <c r="J107" s="7">
        <v>48233</v>
      </c>
      <c r="K107" s="16">
        <v>1624.6</v>
      </c>
    </row>
    <row r="108" spans="9:11" ht="13">
      <c r="I108" s="4">
        <v>106</v>
      </c>
      <c r="J108" s="7">
        <v>48264</v>
      </c>
      <c r="K108" s="16">
        <v>1624.6</v>
      </c>
    </row>
    <row r="109" spans="9:11" ht="13">
      <c r="I109" s="4">
        <v>107</v>
      </c>
      <c r="J109" s="7">
        <v>48293</v>
      </c>
      <c r="K109" s="16">
        <v>1624.6</v>
      </c>
    </row>
    <row r="110" spans="9:11" ht="13">
      <c r="I110" s="4">
        <v>108</v>
      </c>
      <c r="J110" s="7">
        <v>48324</v>
      </c>
      <c r="K110" s="16">
        <v>1624.6</v>
      </c>
    </row>
    <row r="111" spans="9:11" ht="13">
      <c r="I111" s="4">
        <v>109</v>
      </c>
      <c r="J111" s="7">
        <v>48354</v>
      </c>
      <c r="K111" s="16">
        <v>1624.6</v>
      </c>
    </row>
    <row r="112" spans="9:11" ht="13">
      <c r="I112" s="4">
        <v>110</v>
      </c>
      <c r="J112" s="7">
        <v>48385</v>
      </c>
      <c r="K112" s="16">
        <v>1624.6</v>
      </c>
    </row>
    <row r="113" spans="9:11" ht="13">
      <c r="I113" s="4">
        <v>111</v>
      </c>
      <c r="J113" s="7">
        <v>48415</v>
      </c>
      <c r="K113" s="16">
        <v>1624.6</v>
      </c>
    </row>
    <row r="114" spans="9:11" ht="13">
      <c r="I114" s="4">
        <v>112</v>
      </c>
      <c r="J114" s="7">
        <v>48446</v>
      </c>
      <c r="K114" s="16">
        <v>1624.6</v>
      </c>
    </row>
    <row r="115" spans="9:11" ht="13">
      <c r="I115" s="4">
        <v>113</v>
      </c>
      <c r="J115" s="7">
        <v>48477</v>
      </c>
      <c r="K115" s="16">
        <v>1624.6</v>
      </c>
    </row>
    <row r="116" spans="9:11" ht="13">
      <c r="I116" s="4">
        <v>114</v>
      </c>
      <c r="J116" s="7">
        <v>48507</v>
      </c>
      <c r="K116" s="16">
        <v>1624.6</v>
      </c>
    </row>
    <row r="117" spans="9:11" ht="13">
      <c r="I117" s="4">
        <v>115</v>
      </c>
      <c r="J117" s="7">
        <v>48538</v>
      </c>
      <c r="K117" s="16">
        <v>1624.6</v>
      </c>
    </row>
    <row r="118" spans="9:11" ht="13">
      <c r="I118" s="4">
        <v>116</v>
      </c>
      <c r="J118" s="7">
        <v>48568</v>
      </c>
      <c r="K118" s="16">
        <v>1624.6</v>
      </c>
    </row>
    <row r="119" spans="9:11" ht="13">
      <c r="I119" s="4">
        <v>117</v>
      </c>
      <c r="J119" s="7">
        <v>48599</v>
      </c>
      <c r="K119" s="16">
        <v>1624.6</v>
      </c>
    </row>
    <row r="120" spans="9:11" ht="13">
      <c r="I120" s="4">
        <v>118</v>
      </c>
      <c r="J120" s="7">
        <v>48630</v>
      </c>
      <c r="K120" s="16">
        <v>1624.6</v>
      </c>
    </row>
    <row r="121" spans="9:11" ht="13">
      <c r="I121" s="4">
        <v>119</v>
      </c>
      <c r="J121" s="7">
        <v>48658</v>
      </c>
      <c r="K121" s="16">
        <v>1624.6</v>
      </c>
    </row>
    <row r="122" spans="9:11" ht="13">
      <c r="I122" s="4">
        <v>120</v>
      </c>
      <c r="J122" s="7">
        <v>48689</v>
      </c>
      <c r="K122" s="16">
        <v>1624.6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25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75" customHeight="1"/>
  <cols>
    <col min="2" max="2" width="45.5" customWidth="1"/>
    <col min="3" max="3" width="18.83203125" customWidth="1"/>
    <col min="4" max="4" width="13.6640625" customWidth="1"/>
    <col min="5" max="5" width="13.5" customWidth="1"/>
    <col min="6" max="7" width="21.1640625" customWidth="1"/>
    <col min="8" max="8" width="15.5" customWidth="1"/>
    <col min="9" max="9" width="10.33203125" customWidth="1"/>
    <col min="10" max="10" width="15.33203125" customWidth="1"/>
    <col min="11" max="11" width="12.1640625" customWidth="1"/>
  </cols>
  <sheetData>
    <row r="1" spans="1:11" ht="15.75" customHeight="1">
      <c r="A1" s="57" t="s">
        <v>2</v>
      </c>
      <c r="B1" s="58" t="s">
        <v>109</v>
      </c>
      <c r="C1" s="21" t="s">
        <v>111</v>
      </c>
      <c r="D1" s="59" t="s">
        <v>110</v>
      </c>
      <c r="E1" s="60" t="s">
        <v>121</v>
      </c>
      <c r="F1" s="61" t="s">
        <v>648</v>
      </c>
      <c r="G1" s="22" t="s">
        <v>0</v>
      </c>
      <c r="H1" s="13" t="s">
        <v>112</v>
      </c>
      <c r="I1" s="23">
        <f>SUMIFS(D2:D255, C2:C255, "REV")</f>
        <v>2102.62</v>
      </c>
      <c r="J1" s="13" t="s">
        <v>113</v>
      </c>
      <c r="K1" s="23">
        <f>SUMIFS(D2:D255, C2:C255, "EXP")</f>
        <v>-32937.320000000014</v>
      </c>
    </row>
    <row r="2" spans="1:11">
      <c r="A2" s="62">
        <v>45292</v>
      </c>
      <c r="B2" s="63" t="s">
        <v>649</v>
      </c>
      <c r="C2" s="27" t="s">
        <v>7</v>
      </c>
      <c r="D2" s="64">
        <v>-240</v>
      </c>
      <c r="E2" s="65"/>
      <c r="F2" s="66"/>
      <c r="G2" s="28"/>
    </row>
    <row r="3" spans="1:11">
      <c r="A3" s="67">
        <v>45292</v>
      </c>
      <c r="B3" s="68" t="s">
        <v>650</v>
      </c>
      <c r="C3" s="32" t="s">
        <v>7</v>
      </c>
      <c r="D3" s="69">
        <v>-119.88</v>
      </c>
      <c r="E3" s="70"/>
      <c r="F3" s="71"/>
      <c r="G3" s="33"/>
    </row>
    <row r="4" spans="1:11">
      <c r="A4" s="72">
        <v>45292</v>
      </c>
      <c r="B4" s="73" t="s">
        <v>651</v>
      </c>
      <c r="C4" s="27" t="s">
        <v>7</v>
      </c>
      <c r="D4" s="74">
        <v>-72</v>
      </c>
      <c r="E4" s="65"/>
      <c r="F4" s="66"/>
      <c r="G4" s="28"/>
    </row>
    <row r="5" spans="1:11">
      <c r="A5" s="75">
        <v>45294</v>
      </c>
      <c r="B5" s="76" t="s">
        <v>652</v>
      </c>
      <c r="C5" s="32" t="s">
        <v>7</v>
      </c>
      <c r="D5" s="77">
        <v>-30.1</v>
      </c>
      <c r="E5" s="70"/>
      <c r="F5" s="71"/>
      <c r="G5" s="33"/>
    </row>
    <row r="6" spans="1:11">
      <c r="A6" s="78">
        <v>45294</v>
      </c>
      <c r="B6" s="63" t="s">
        <v>653</v>
      </c>
      <c r="C6" s="27" t="s">
        <v>7</v>
      </c>
      <c r="D6" s="64">
        <v>-2617.56</v>
      </c>
      <c r="E6" s="65"/>
      <c r="F6" s="66"/>
      <c r="G6" s="28"/>
    </row>
    <row r="7" spans="1:11">
      <c r="A7" s="75">
        <v>45296</v>
      </c>
      <c r="B7" s="76" t="s">
        <v>654</v>
      </c>
      <c r="C7" s="32" t="s">
        <v>7</v>
      </c>
      <c r="D7" s="77">
        <v>-39.5</v>
      </c>
      <c r="E7" s="70"/>
      <c r="F7" s="71"/>
      <c r="G7" s="33"/>
    </row>
    <row r="8" spans="1:11">
      <c r="A8" s="78">
        <v>45296</v>
      </c>
      <c r="B8" s="63" t="s">
        <v>655</v>
      </c>
      <c r="C8" s="27" t="s">
        <v>7</v>
      </c>
      <c r="D8" s="64">
        <v>-357.11</v>
      </c>
      <c r="E8" s="65"/>
      <c r="F8" s="66"/>
      <c r="G8" s="28"/>
    </row>
    <row r="9" spans="1:11">
      <c r="A9" s="67">
        <v>45296</v>
      </c>
      <c r="B9" s="68" t="s">
        <v>656</v>
      </c>
      <c r="C9" s="32" t="s">
        <v>7</v>
      </c>
      <c r="D9" s="69">
        <v>-128.99</v>
      </c>
      <c r="E9" s="70"/>
      <c r="F9" s="71"/>
      <c r="G9" s="33"/>
    </row>
    <row r="10" spans="1:11">
      <c r="A10" s="72">
        <v>45299</v>
      </c>
      <c r="B10" s="73" t="s">
        <v>657</v>
      </c>
      <c r="C10" s="27" t="s">
        <v>7</v>
      </c>
      <c r="D10" s="74">
        <v>-381.76</v>
      </c>
      <c r="E10" s="65"/>
      <c r="F10" s="66"/>
      <c r="G10" s="28"/>
    </row>
    <row r="11" spans="1:11">
      <c r="A11" s="75">
        <v>45301</v>
      </c>
      <c r="B11" s="68" t="s">
        <v>658</v>
      </c>
      <c r="C11" s="37" t="s">
        <v>22</v>
      </c>
      <c r="D11" s="79">
        <v>81.73</v>
      </c>
      <c r="E11" s="70"/>
      <c r="F11" s="71"/>
      <c r="G11" s="33"/>
    </row>
    <row r="12" spans="1:11">
      <c r="A12" s="72">
        <v>45304</v>
      </c>
      <c r="B12" s="73" t="s">
        <v>659</v>
      </c>
      <c r="C12" s="27" t="s">
        <v>7</v>
      </c>
      <c r="D12" s="74">
        <v>-5.18</v>
      </c>
      <c r="E12" s="65"/>
      <c r="F12" s="66"/>
      <c r="G12" s="28"/>
    </row>
    <row r="13" spans="1:11">
      <c r="A13" s="67">
        <v>45304</v>
      </c>
      <c r="B13" s="68" t="s">
        <v>659</v>
      </c>
      <c r="C13" s="32" t="s">
        <v>7</v>
      </c>
      <c r="D13" s="69">
        <v>-172.73</v>
      </c>
      <c r="E13" s="70"/>
      <c r="F13" s="71"/>
      <c r="G13" s="33"/>
    </row>
    <row r="14" spans="1:11">
      <c r="A14" s="78">
        <v>45306</v>
      </c>
      <c r="B14" s="63" t="s">
        <v>660</v>
      </c>
      <c r="C14" s="27" t="s">
        <v>7</v>
      </c>
      <c r="D14" s="64">
        <v>-916.74</v>
      </c>
      <c r="E14" s="65"/>
      <c r="F14" s="66"/>
      <c r="G14" s="28"/>
    </row>
    <row r="15" spans="1:11">
      <c r="A15" s="75">
        <v>45310</v>
      </c>
      <c r="B15" s="80" t="s">
        <v>661</v>
      </c>
      <c r="C15" s="81" t="s">
        <v>7</v>
      </c>
      <c r="D15" s="77">
        <v>-45.99</v>
      </c>
      <c r="E15" s="70"/>
      <c r="F15" s="71"/>
      <c r="G15" s="33"/>
    </row>
    <row r="16" spans="1:11">
      <c r="A16" s="78">
        <v>45310</v>
      </c>
      <c r="B16" s="63" t="s">
        <v>662</v>
      </c>
      <c r="C16" s="27" t="s">
        <v>7</v>
      </c>
      <c r="D16" s="74">
        <v>-49.44</v>
      </c>
      <c r="E16" s="65"/>
      <c r="F16" s="66"/>
      <c r="G16" s="28"/>
    </row>
    <row r="17" spans="1:7">
      <c r="A17" s="75">
        <v>45311</v>
      </c>
      <c r="B17" s="76" t="s">
        <v>663</v>
      </c>
      <c r="C17" s="82" t="s">
        <v>7</v>
      </c>
      <c r="D17" s="77">
        <v>-42.99</v>
      </c>
      <c r="E17" s="70"/>
      <c r="F17" s="71"/>
      <c r="G17" s="33"/>
    </row>
    <row r="18" spans="1:7">
      <c r="A18" s="83">
        <v>45311</v>
      </c>
      <c r="B18" s="63" t="s">
        <v>664</v>
      </c>
      <c r="C18" s="27" t="s">
        <v>7</v>
      </c>
      <c r="D18" s="64">
        <v>-21.99</v>
      </c>
      <c r="E18" s="65"/>
      <c r="F18" s="66"/>
      <c r="G18" s="28"/>
    </row>
    <row r="19" spans="1:7">
      <c r="A19" s="75">
        <v>45320</v>
      </c>
      <c r="B19" s="76" t="s">
        <v>665</v>
      </c>
      <c r="C19" s="32" t="s">
        <v>7</v>
      </c>
      <c r="D19" s="77">
        <v>-112.36</v>
      </c>
      <c r="E19" s="70"/>
      <c r="F19" s="71"/>
      <c r="G19" s="33"/>
    </row>
    <row r="20" spans="1:7">
      <c r="A20" s="78">
        <v>45323</v>
      </c>
      <c r="B20" s="63" t="s">
        <v>666</v>
      </c>
      <c r="C20" s="27" t="s">
        <v>7</v>
      </c>
      <c r="D20" s="64">
        <v>-83.77</v>
      </c>
      <c r="E20" s="65"/>
      <c r="F20" s="66"/>
      <c r="G20" s="28"/>
    </row>
    <row r="21" spans="1:7">
      <c r="A21" s="75">
        <v>45323</v>
      </c>
      <c r="B21" s="76" t="s">
        <v>667</v>
      </c>
      <c r="C21" s="32" t="s">
        <v>7</v>
      </c>
      <c r="D21" s="77">
        <v>-209.42</v>
      </c>
      <c r="E21" s="70"/>
      <c r="F21" s="71"/>
      <c r="G21" s="33"/>
    </row>
    <row r="22" spans="1:7">
      <c r="A22" s="78">
        <v>45323</v>
      </c>
      <c r="B22" s="63" t="s">
        <v>668</v>
      </c>
      <c r="C22" s="27" t="s">
        <v>7</v>
      </c>
      <c r="D22" s="64">
        <v>-62.83</v>
      </c>
      <c r="E22" s="65"/>
      <c r="F22" s="66"/>
      <c r="G22" s="28"/>
    </row>
    <row r="23" spans="1:7">
      <c r="A23" s="75">
        <v>45323</v>
      </c>
      <c r="B23" s="76" t="s">
        <v>669</v>
      </c>
      <c r="C23" s="32" t="s">
        <v>7</v>
      </c>
      <c r="D23" s="77">
        <v>-122.3</v>
      </c>
      <c r="E23" s="70"/>
      <c r="F23" s="71"/>
      <c r="G23" s="33"/>
    </row>
    <row r="24" spans="1:7">
      <c r="A24" s="78">
        <v>45323</v>
      </c>
      <c r="B24" s="63" t="s">
        <v>670</v>
      </c>
      <c r="C24" s="27" t="s">
        <v>7</v>
      </c>
      <c r="D24" s="64">
        <v>-6.7</v>
      </c>
      <c r="E24" s="65"/>
      <c r="F24" s="66"/>
      <c r="G24" s="28"/>
    </row>
    <row r="25" spans="1:7">
      <c r="A25" s="75">
        <v>45323</v>
      </c>
      <c r="B25" s="76" t="s">
        <v>671</v>
      </c>
      <c r="C25" s="32" t="s">
        <v>7</v>
      </c>
      <c r="D25" s="77">
        <v>-4251.33</v>
      </c>
      <c r="E25" s="70"/>
      <c r="F25" s="71"/>
      <c r="G25" s="33"/>
    </row>
    <row r="26" spans="1:7">
      <c r="A26" s="78">
        <v>45323</v>
      </c>
      <c r="B26" s="63" t="s">
        <v>672</v>
      </c>
      <c r="C26" s="27" t="s">
        <v>7</v>
      </c>
      <c r="D26" s="64">
        <v>-125.65</v>
      </c>
      <c r="E26" s="65"/>
      <c r="F26" s="66"/>
      <c r="G26" s="28"/>
    </row>
    <row r="27" spans="1:7">
      <c r="A27" s="75">
        <v>45326</v>
      </c>
      <c r="B27" s="76" t="s">
        <v>673</v>
      </c>
      <c r="C27" s="32" t="s">
        <v>7</v>
      </c>
      <c r="D27" s="77">
        <v>-639.19000000000005</v>
      </c>
      <c r="E27" s="70"/>
      <c r="F27" s="71"/>
      <c r="G27" s="33"/>
    </row>
    <row r="28" spans="1:7">
      <c r="A28" s="78">
        <v>45327</v>
      </c>
      <c r="B28" s="73" t="s">
        <v>658</v>
      </c>
      <c r="C28" s="35" t="s">
        <v>22</v>
      </c>
      <c r="D28" s="84">
        <v>336.05</v>
      </c>
      <c r="E28" s="65"/>
      <c r="F28" s="66"/>
      <c r="G28" s="28"/>
    </row>
    <row r="29" spans="1:7">
      <c r="A29" s="75">
        <v>45329</v>
      </c>
      <c r="B29" s="68" t="s">
        <v>658</v>
      </c>
      <c r="C29" s="37" t="s">
        <v>22</v>
      </c>
      <c r="D29" s="79">
        <v>34.79</v>
      </c>
      <c r="E29" s="70"/>
      <c r="F29" s="71"/>
      <c r="G29" s="33"/>
    </row>
    <row r="30" spans="1:7">
      <c r="A30" s="78">
        <v>45331</v>
      </c>
      <c r="B30" s="63" t="s">
        <v>673</v>
      </c>
      <c r="C30" s="27" t="s">
        <v>7</v>
      </c>
      <c r="D30" s="64">
        <v>-548.20000000000005</v>
      </c>
      <c r="E30" s="65"/>
      <c r="F30" s="66"/>
      <c r="G30" s="28"/>
    </row>
    <row r="31" spans="1:7">
      <c r="A31" s="75">
        <v>45333</v>
      </c>
      <c r="B31" s="76" t="s">
        <v>674</v>
      </c>
      <c r="C31" s="32" t="s">
        <v>7</v>
      </c>
      <c r="D31" s="77">
        <v>-367.83</v>
      </c>
      <c r="E31" s="70"/>
      <c r="F31" s="71"/>
      <c r="G31" s="33"/>
    </row>
    <row r="32" spans="1:7">
      <c r="A32" s="78">
        <v>45334</v>
      </c>
      <c r="B32" s="63" t="s">
        <v>675</v>
      </c>
      <c r="C32" s="27" t="s">
        <v>7</v>
      </c>
      <c r="D32" s="64">
        <v>-20.95</v>
      </c>
      <c r="E32" s="65"/>
      <c r="F32" s="66"/>
      <c r="G32" s="28"/>
    </row>
    <row r="33" spans="1:7">
      <c r="A33" s="67">
        <v>45335</v>
      </c>
      <c r="B33" s="68" t="s">
        <v>659</v>
      </c>
      <c r="C33" s="32" t="s">
        <v>7</v>
      </c>
      <c r="D33" s="69">
        <v>-178.16</v>
      </c>
      <c r="E33" s="70"/>
      <c r="F33" s="71"/>
      <c r="G33" s="33"/>
    </row>
    <row r="34" spans="1:7">
      <c r="A34" s="78">
        <v>45342</v>
      </c>
      <c r="B34" s="63" t="s">
        <v>676</v>
      </c>
      <c r="C34" s="27" t="s">
        <v>7</v>
      </c>
      <c r="D34" s="64">
        <v>-367</v>
      </c>
      <c r="E34" s="65"/>
      <c r="F34" s="66"/>
      <c r="G34" s="28"/>
    </row>
    <row r="35" spans="1:7">
      <c r="A35" s="75">
        <v>45358</v>
      </c>
      <c r="B35" s="76" t="s">
        <v>677</v>
      </c>
      <c r="C35" s="32" t="s">
        <v>7</v>
      </c>
      <c r="D35" s="79">
        <v>-19.88</v>
      </c>
      <c r="E35" s="70"/>
      <c r="F35" s="71"/>
      <c r="G35" s="33"/>
    </row>
    <row r="36" spans="1:7">
      <c r="A36" s="78">
        <v>45359</v>
      </c>
      <c r="B36" s="63" t="s">
        <v>678</v>
      </c>
      <c r="C36" s="27" t="s">
        <v>7</v>
      </c>
      <c r="D36" s="64">
        <v>-466.13</v>
      </c>
      <c r="E36" s="65"/>
      <c r="F36" s="66"/>
      <c r="G36" s="28"/>
    </row>
    <row r="37" spans="1:7">
      <c r="A37" s="67">
        <v>45359</v>
      </c>
      <c r="B37" s="68" t="s">
        <v>679</v>
      </c>
      <c r="C37" s="32" t="s">
        <v>7</v>
      </c>
      <c r="D37" s="69">
        <v>-431.8</v>
      </c>
      <c r="E37" s="70"/>
      <c r="F37" s="71"/>
      <c r="G37" s="33"/>
    </row>
    <row r="38" spans="1:7">
      <c r="A38" s="78">
        <v>45359</v>
      </c>
      <c r="B38" s="63" t="s">
        <v>680</v>
      </c>
      <c r="C38" s="27" t="s">
        <v>7</v>
      </c>
      <c r="D38" s="84">
        <v>-13.27</v>
      </c>
      <c r="E38" s="65"/>
      <c r="F38" s="66"/>
      <c r="G38" s="28"/>
    </row>
    <row r="39" spans="1:7">
      <c r="A39" s="75">
        <v>45361</v>
      </c>
      <c r="B39" s="76" t="s">
        <v>681</v>
      </c>
      <c r="C39" s="32" t="s">
        <v>7</v>
      </c>
      <c r="D39" s="77">
        <v>-49.75</v>
      </c>
      <c r="E39" s="70"/>
      <c r="F39" s="71"/>
      <c r="G39" s="33"/>
    </row>
    <row r="40" spans="1:7">
      <c r="A40" s="78">
        <v>45363</v>
      </c>
      <c r="B40" s="63" t="s">
        <v>674</v>
      </c>
      <c r="C40" s="27" t="s">
        <v>7</v>
      </c>
      <c r="D40" s="64">
        <v>-213.43</v>
      </c>
      <c r="E40" s="65"/>
      <c r="F40" s="66"/>
      <c r="G40" s="28"/>
    </row>
    <row r="41" spans="1:7">
      <c r="A41" s="75">
        <v>45363</v>
      </c>
      <c r="B41" s="76" t="s">
        <v>682</v>
      </c>
      <c r="C41" s="32" t="s">
        <v>7</v>
      </c>
      <c r="D41" s="79">
        <v>-14.68</v>
      </c>
      <c r="E41" s="70"/>
      <c r="F41" s="71"/>
      <c r="G41" s="33"/>
    </row>
    <row r="42" spans="1:7">
      <c r="A42" s="72">
        <v>45364</v>
      </c>
      <c r="B42" s="73" t="s">
        <v>659</v>
      </c>
      <c r="C42" s="27" t="s">
        <v>7</v>
      </c>
      <c r="D42" s="74">
        <v>-157.85</v>
      </c>
      <c r="E42" s="65"/>
      <c r="F42" s="66"/>
      <c r="G42" s="28"/>
    </row>
    <row r="43" spans="1:7">
      <c r="A43" s="75">
        <v>45364</v>
      </c>
      <c r="B43" s="76" t="s">
        <v>683</v>
      </c>
      <c r="C43" s="32" t="s">
        <v>7</v>
      </c>
      <c r="D43" s="79">
        <v>-64.05</v>
      </c>
      <c r="E43" s="70"/>
      <c r="F43" s="71"/>
      <c r="G43" s="33"/>
    </row>
    <row r="44" spans="1:7">
      <c r="A44" s="78">
        <v>45367</v>
      </c>
      <c r="B44" s="73" t="s">
        <v>658</v>
      </c>
      <c r="C44" s="35" t="s">
        <v>22</v>
      </c>
      <c r="D44" s="84">
        <v>25.19</v>
      </c>
      <c r="E44" s="65"/>
      <c r="F44" s="66"/>
      <c r="G44" s="28"/>
    </row>
    <row r="45" spans="1:7">
      <c r="A45" s="85">
        <v>45369</v>
      </c>
      <c r="B45" s="68" t="s">
        <v>684</v>
      </c>
      <c r="C45" s="32" t="s">
        <v>7</v>
      </c>
      <c r="D45" s="69">
        <v>-171.99</v>
      </c>
      <c r="E45" s="70"/>
      <c r="F45" s="71"/>
      <c r="G45" s="33"/>
    </row>
    <row r="46" spans="1:7">
      <c r="A46" s="78">
        <v>45371</v>
      </c>
      <c r="B46" s="63" t="s">
        <v>685</v>
      </c>
      <c r="C46" s="27" t="s">
        <v>7</v>
      </c>
      <c r="D46" s="64">
        <v>-202</v>
      </c>
      <c r="E46" s="65"/>
      <c r="F46" s="66"/>
      <c r="G46" s="28"/>
    </row>
    <row r="47" spans="1:7">
      <c r="A47" s="75">
        <v>45371</v>
      </c>
      <c r="B47" s="76" t="s">
        <v>686</v>
      </c>
      <c r="C47" s="32" t="s">
        <v>7</v>
      </c>
      <c r="D47" s="77">
        <v>-362.96</v>
      </c>
      <c r="E47" s="70"/>
      <c r="F47" s="71"/>
      <c r="G47" s="33"/>
    </row>
    <row r="48" spans="1:7">
      <c r="A48" s="78">
        <v>45375</v>
      </c>
      <c r="B48" s="63" t="s">
        <v>687</v>
      </c>
      <c r="C48" s="27" t="s">
        <v>7</v>
      </c>
      <c r="D48" s="84">
        <v>-28.37</v>
      </c>
      <c r="E48" s="65"/>
      <c r="F48" s="66"/>
      <c r="G48" s="28"/>
    </row>
    <row r="49" spans="1:7">
      <c r="A49" s="75">
        <v>45376</v>
      </c>
      <c r="B49" s="76" t="s">
        <v>688</v>
      </c>
      <c r="C49" s="32" t="s">
        <v>7</v>
      </c>
      <c r="D49" s="79">
        <v>-94.59</v>
      </c>
      <c r="E49" s="70"/>
      <c r="F49" s="71"/>
      <c r="G49" s="33"/>
    </row>
    <row r="50" spans="1:7">
      <c r="A50" s="78">
        <v>45376</v>
      </c>
      <c r="B50" s="73" t="s">
        <v>658</v>
      </c>
      <c r="C50" s="35" t="s">
        <v>22</v>
      </c>
      <c r="D50" s="84">
        <v>125.45</v>
      </c>
      <c r="E50" s="65"/>
      <c r="F50" s="66"/>
      <c r="G50" s="28"/>
    </row>
    <row r="51" spans="1:7">
      <c r="A51" s="75">
        <v>45377</v>
      </c>
      <c r="B51" s="76" t="s">
        <v>689</v>
      </c>
      <c r="C51" s="32" t="s">
        <v>7</v>
      </c>
      <c r="D51" s="77">
        <v>-160.34</v>
      </c>
      <c r="E51" s="70"/>
      <c r="F51" s="71"/>
      <c r="G51" s="33"/>
    </row>
    <row r="52" spans="1:7">
      <c r="A52" s="78">
        <v>45379</v>
      </c>
      <c r="B52" s="63" t="s">
        <v>690</v>
      </c>
      <c r="C52" s="27" t="s">
        <v>7</v>
      </c>
      <c r="D52" s="64">
        <v>-165.13</v>
      </c>
      <c r="E52" s="65"/>
      <c r="F52" s="66"/>
      <c r="G52" s="28"/>
    </row>
    <row r="53" spans="1:7">
      <c r="A53" s="75">
        <v>45379</v>
      </c>
      <c r="B53" s="76" t="s">
        <v>691</v>
      </c>
      <c r="C53" s="32" t="s">
        <v>7</v>
      </c>
      <c r="D53" s="77">
        <v>-67.2</v>
      </c>
      <c r="E53" s="70"/>
      <c r="F53" s="71"/>
      <c r="G53" s="33"/>
    </row>
    <row r="54" spans="1:7">
      <c r="A54" s="78">
        <v>45379</v>
      </c>
      <c r="B54" s="63" t="s">
        <v>692</v>
      </c>
      <c r="C54" s="27" t="s">
        <v>7</v>
      </c>
      <c r="D54" s="64">
        <v>-29.95</v>
      </c>
      <c r="E54" s="65"/>
      <c r="F54" s="66"/>
      <c r="G54" s="28"/>
    </row>
    <row r="55" spans="1:7">
      <c r="A55" s="75">
        <v>45379</v>
      </c>
      <c r="B55" s="76" t="s">
        <v>665</v>
      </c>
      <c r="C55" s="32" t="s">
        <v>7</v>
      </c>
      <c r="D55" s="77">
        <v>-287.95</v>
      </c>
      <c r="E55" s="70"/>
      <c r="F55" s="71"/>
      <c r="G55" s="33"/>
    </row>
    <row r="56" spans="1:7">
      <c r="A56" s="72">
        <v>45379</v>
      </c>
      <c r="B56" s="63" t="s">
        <v>674</v>
      </c>
      <c r="C56" s="27" t="s">
        <v>7</v>
      </c>
      <c r="D56" s="74">
        <v>-165.13</v>
      </c>
      <c r="E56" s="65"/>
      <c r="F56" s="66"/>
      <c r="G56" s="28"/>
    </row>
    <row r="57" spans="1:7">
      <c r="A57" s="75">
        <v>45379</v>
      </c>
      <c r="B57" s="76" t="s">
        <v>693</v>
      </c>
      <c r="C57" s="32" t="s">
        <v>7</v>
      </c>
      <c r="D57" s="79">
        <v>-57.97</v>
      </c>
      <c r="E57" s="70"/>
      <c r="F57" s="71"/>
      <c r="G57" s="33"/>
    </row>
    <row r="58" spans="1:7">
      <c r="A58" s="78">
        <v>45383</v>
      </c>
      <c r="B58" s="73" t="s">
        <v>658</v>
      </c>
      <c r="C58" s="35" t="s">
        <v>22</v>
      </c>
      <c r="D58" s="84">
        <v>26.06</v>
      </c>
      <c r="E58" s="65"/>
      <c r="F58" s="66"/>
      <c r="G58" s="28"/>
    </row>
    <row r="59" spans="1:7">
      <c r="A59" s="67">
        <v>45386</v>
      </c>
      <c r="B59" s="68" t="s">
        <v>694</v>
      </c>
      <c r="C59" s="32" t="s">
        <v>7</v>
      </c>
      <c r="D59" s="69">
        <v>-1501.74</v>
      </c>
      <c r="E59" s="70"/>
      <c r="F59" s="71"/>
      <c r="G59" s="33"/>
    </row>
    <row r="60" spans="1:7">
      <c r="A60" s="78">
        <v>45387</v>
      </c>
      <c r="B60" s="63" t="s">
        <v>695</v>
      </c>
      <c r="C60" s="27" t="s">
        <v>7</v>
      </c>
      <c r="D60" s="84">
        <v>-34.340000000000003</v>
      </c>
      <c r="E60" s="65"/>
      <c r="F60" s="66"/>
      <c r="G60" s="28"/>
    </row>
    <row r="61" spans="1:7">
      <c r="A61" s="75">
        <v>45387</v>
      </c>
      <c r="B61" s="76" t="s">
        <v>696</v>
      </c>
      <c r="C61" s="32" t="s">
        <v>7</v>
      </c>
      <c r="D61" s="79">
        <v>-18.260000000000002</v>
      </c>
      <c r="E61" s="70"/>
      <c r="F61" s="71"/>
      <c r="G61" s="33"/>
    </row>
    <row r="62" spans="1:7" ht="16">
      <c r="A62" s="78">
        <v>45390</v>
      </c>
      <c r="B62" s="73" t="s">
        <v>658</v>
      </c>
      <c r="C62" s="35" t="s">
        <v>22</v>
      </c>
      <c r="D62" s="84">
        <v>109.21</v>
      </c>
      <c r="E62" s="65"/>
      <c r="F62" s="66"/>
      <c r="G62" s="28"/>
    </row>
    <row r="63" spans="1:7" ht="16">
      <c r="A63" s="67">
        <v>45397</v>
      </c>
      <c r="B63" s="68" t="s">
        <v>697</v>
      </c>
      <c r="C63" s="32" t="s">
        <v>7</v>
      </c>
      <c r="D63" s="69">
        <v>-37.65</v>
      </c>
      <c r="E63" s="70"/>
      <c r="F63" s="71"/>
      <c r="G63" s="33"/>
    </row>
    <row r="64" spans="1:7" ht="16">
      <c r="A64" s="78">
        <v>45397</v>
      </c>
      <c r="B64" s="63" t="s">
        <v>698</v>
      </c>
      <c r="C64" s="27" t="s">
        <v>7</v>
      </c>
      <c r="D64" s="84">
        <v>-45.11</v>
      </c>
      <c r="E64" s="65"/>
      <c r="F64" s="66"/>
      <c r="G64" s="28"/>
    </row>
    <row r="65" spans="1:7" ht="16">
      <c r="A65" s="75">
        <v>45399</v>
      </c>
      <c r="B65" s="76" t="s">
        <v>699</v>
      </c>
      <c r="C65" s="32" t="s">
        <v>7</v>
      </c>
      <c r="D65" s="79">
        <v>-33.72</v>
      </c>
      <c r="E65" s="70"/>
      <c r="F65" s="71"/>
      <c r="G65" s="33"/>
    </row>
    <row r="66" spans="1:7" ht="16">
      <c r="A66" s="78">
        <v>45399</v>
      </c>
      <c r="B66" s="63" t="s">
        <v>700</v>
      </c>
      <c r="C66" s="27" t="s">
        <v>7</v>
      </c>
      <c r="D66" s="84">
        <v>-210.35</v>
      </c>
      <c r="E66" s="65"/>
      <c r="F66" s="66"/>
      <c r="G66" s="28"/>
    </row>
    <row r="67" spans="1:7" ht="16">
      <c r="A67" s="75">
        <v>45407</v>
      </c>
      <c r="B67" s="76" t="s">
        <v>692</v>
      </c>
      <c r="C67" s="32" t="s">
        <v>7</v>
      </c>
      <c r="D67" s="77">
        <v>-79.95</v>
      </c>
      <c r="E67" s="70"/>
      <c r="F67" s="71"/>
      <c r="G67" s="33"/>
    </row>
    <row r="68" spans="1:7" ht="16">
      <c r="A68" s="72">
        <v>45421</v>
      </c>
      <c r="B68" s="73" t="s">
        <v>701</v>
      </c>
      <c r="C68" s="27" t="s">
        <v>7</v>
      </c>
      <c r="D68" s="74">
        <v>-28.57</v>
      </c>
      <c r="E68" s="65"/>
      <c r="F68" s="66"/>
      <c r="G68" s="28"/>
    </row>
    <row r="69" spans="1:7" ht="16">
      <c r="A69" s="67">
        <v>45421</v>
      </c>
      <c r="B69" s="68" t="s">
        <v>701</v>
      </c>
      <c r="C69" s="32" t="s">
        <v>7</v>
      </c>
      <c r="D69" s="69">
        <v>-7.14</v>
      </c>
      <c r="E69" s="70"/>
      <c r="F69" s="71"/>
      <c r="G69" s="33"/>
    </row>
    <row r="70" spans="1:7" ht="16">
      <c r="A70" s="72">
        <v>45421</v>
      </c>
      <c r="B70" s="73" t="s">
        <v>701</v>
      </c>
      <c r="C70" s="27" t="s">
        <v>7</v>
      </c>
      <c r="D70" s="74">
        <v>-7.14</v>
      </c>
      <c r="E70" s="65"/>
      <c r="F70" s="66"/>
      <c r="G70" s="28"/>
    </row>
    <row r="71" spans="1:7" ht="16">
      <c r="A71" s="67">
        <v>45421</v>
      </c>
      <c r="B71" s="68" t="s">
        <v>702</v>
      </c>
      <c r="C71" s="32" t="s">
        <v>7</v>
      </c>
      <c r="D71" s="69">
        <v>-28.57</v>
      </c>
      <c r="E71" s="70"/>
      <c r="F71" s="71"/>
      <c r="G71" s="33"/>
    </row>
    <row r="72" spans="1:7" ht="16">
      <c r="A72" s="72">
        <v>45424</v>
      </c>
      <c r="B72" s="73" t="s">
        <v>701</v>
      </c>
      <c r="C72" s="27" t="s">
        <v>7</v>
      </c>
      <c r="D72" s="74">
        <v>-42.85</v>
      </c>
      <c r="E72" s="65"/>
      <c r="F72" s="66"/>
      <c r="G72" s="28"/>
    </row>
    <row r="73" spans="1:7" ht="16">
      <c r="A73" s="67">
        <v>45424</v>
      </c>
      <c r="B73" s="68" t="s">
        <v>702</v>
      </c>
      <c r="C73" s="32" t="s">
        <v>7</v>
      </c>
      <c r="D73" s="69">
        <v>-7.14</v>
      </c>
      <c r="E73" s="70"/>
      <c r="F73" s="71"/>
      <c r="G73" s="33"/>
    </row>
    <row r="74" spans="1:7" ht="16">
      <c r="A74" s="72">
        <v>45424</v>
      </c>
      <c r="B74" s="73" t="s">
        <v>702</v>
      </c>
      <c r="C74" s="27" t="s">
        <v>7</v>
      </c>
      <c r="D74" s="74">
        <v>-7.14</v>
      </c>
      <c r="E74" s="65"/>
      <c r="F74" s="66"/>
      <c r="G74" s="28"/>
    </row>
    <row r="75" spans="1:7" ht="16">
      <c r="A75" s="75">
        <v>45425</v>
      </c>
      <c r="B75" s="68" t="s">
        <v>658</v>
      </c>
      <c r="C75" s="37" t="s">
        <v>22</v>
      </c>
      <c r="D75" s="79">
        <v>38.909999999999997</v>
      </c>
      <c r="E75" s="70"/>
      <c r="F75" s="71"/>
      <c r="G75" s="33"/>
    </row>
    <row r="76" spans="1:7" ht="16">
      <c r="A76" s="72">
        <v>45430</v>
      </c>
      <c r="B76" s="73" t="s">
        <v>703</v>
      </c>
      <c r="C76" s="27" t="s">
        <v>7</v>
      </c>
      <c r="D76" s="74">
        <v>-16.2</v>
      </c>
      <c r="E76" s="65"/>
      <c r="F76" s="66"/>
      <c r="G76" s="28"/>
    </row>
    <row r="77" spans="1:7" ht="16">
      <c r="A77" s="67">
        <v>45430</v>
      </c>
      <c r="B77" s="68" t="s">
        <v>703</v>
      </c>
      <c r="C77" s="32" t="s">
        <v>7</v>
      </c>
      <c r="D77" s="69">
        <v>-176.95</v>
      </c>
      <c r="E77" s="70"/>
      <c r="F77" s="71"/>
      <c r="G77" s="33"/>
    </row>
    <row r="78" spans="1:7" ht="16">
      <c r="A78" s="72">
        <v>45430</v>
      </c>
      <c r="B78" s="73" t="s">
        <v>703</v>
      </c>
      <c r="C78" s="27" t="s">
        <v>7</v>
      </c>
      <c r="D78" s="74">
        <v>-25.6</v>
      </c>
      <c r="E78" s="65"/>
      <c r="F78" s="66"/>
      <c r="G78" s="28"/>
    </row>
    <row r="79" spans="1:7" ht="16">
      <c r="A79" s="67">
        <v>45440</v>
      </c>
      <c r="B79" s="68" t="s">
        <v>704</v>
      </c>
      <c r="C79" s="32" t="s">
        <v>7</v>
      </c>
      <c r="D79" s="69">
        <v>-218.75</v>
      </c>
      <c r="E79" s="70"/>
      <c r="F79" s="71"/>
      <c r="G79" s="33"/>
    </row>
    <row r="80" spans="1:7" ht="16">
      <c r="A80" s="78">
        <v>45447</v>
      </c>
      <c r="B80" s="63" t="s">
        <v>697</v>
      </c>
      <c r="C80" s="27" t="s">
        <v>7</v>
      </c>
      <c r="D80" s="64">
        <v>-2</v>
      </c>
      <c r="E80" s="65"/>
      <c r="F80" s="66"/>
      <c r="G80" s="28"/>
    </row>
    <row r="81" spans="1:7" ht="16">
      <c r="A81" s="67">
        <v>45447</v>
      </c>
      <c r="B81" s="68" t="s">
        <v>705</v>
      </c>
      <c r="C81" s="32" t="s">
        <v>7</v>
      </c>
      <c r="D81" s="69">
        <v>-55.26</v>
      </c>
      <c r="E81" s="70"/>
      <c r="F81" s="71"/>
      <c r="G81" s="33"/>
    </row>
    <row r="82" spans="1:7" ht="16">
      <c r="A82" s="78">
        <v>45453</v>
      </c>
      <c r="B82" s="73" t="s">
        <v>658</v>
      </c>
      <c r="C82" s="35" t="s">
        <v>22</v>
      </c>
      <c r="D82" s="84">
        <v>217.3</v>
      </c>
      <c r="E82" s="65"/>
      <c r="F82" s="66"/>
      <c r="G82" s="28"/>
    </row>
    <row r="83" spans="1:7" ht="16">
      <c r="A83" s="67">
        <v>45454</v>
      </c>
      <c r="B83" s="68" t="s">
        <v>706</v>
      </c>
      <c r="C83" s="32" t="s">
        <v>7</v>
      </c>
      <c r="D83" s="69">
        <v>-848.24</v>
      </c>
      <c r="E83" s="70"/>
      <c r="F83" s="71"/>
      <c r="G83" s="33"/>
    </row>
    <row r="84" spans="1:7" ht="16">
      <c r="A84" s="72">
        <v>45454</v>
      </c>
      <c r="B84" s="73" t="s">
        <v>707</v>
      </c>
      <c r="C84" s="27" t="s">
        <v>7</v>
      </c>
      <c r="D84" s="74">
        <v>-621.95000000000005</v>
      </c>
      <c r="E84" s="65"/>
      <c r="F84" s="66"/>
      <c r="G84" s="28"/>
    </row>
    <row r="85" spans="1:7" ht="16">
      <c r="A85" s="67">
        <v>45463</v>
      </c>
      <c r="B85" s="68" t="s">
        <v>708</v>
      </c>
      <c r="C85" s="32" t="s">
        <v>7</v>
      </c>
      <c r="D85" s="69">
        <v>-2000</v>
      </c>
      <c r="E85" s="70"/>
      <c r="F85" s="71"/>
      <c r="G85" s="33"/>
    </row>
    <row r="86" spans="1:7" ht="16">
      <c r="A86" s="72">
        <v>45463</v>
      </c>
      <c r="B86" s="73" t="s">
        <v>709</v>
      </c>
      <c r="C86" s="27" t="s">
        <v>7</v>
      </c>
      <c r="D86" s="74">
        <v>-558.44000000000005</v>
      </c>
      <c r="E86" s="65"/>
      <c r="F86" s="66"/>
      <c r="G86" s="28"/>
    </row>
    <row r="87" spans="1:7" ht="16">
      <c r="A87" s="67">
        <v>45464</v>
      </c>
      <c r="B87" s="68" t="s">
        <v>659</v>
      </c>
      <c r="C87" s="32" t="s">
        <v>7</v>
      </c>
      <c r="D87" s="69">
        <v>-79.87</v>
      </c>
      <c r="E87" s="70"/>
      <c r="F87" s="71"/>
      <c r="G87" s="33"/>
    </row>
    <row r="88" spans="1:7" ht="16">
      <c r="A88" s="72">
        <v>45465</v>
      </c>
      <c r="B88" s="73" t="s">
        <v>710</v>
      </c>
      <c r="C88" s="27" t="s">
        <v>7</v>
      </c>
      <c r="D88" s="74">
        <v>-1632.8</v>
      </c>
      <c r="E88" s="65"/>
      <c r="F88" s="66"/>
      <c r="G88" s="28"/>
    </row>
    <row r="89" spans="1:7" ht="16">
      <c r="A89" s="75">
        <v>45476</v>
      </c>
      <c r="B89" s="76" t="s">
        <v>697</v>
      </c>
      <c r="C89" s="32" t="s">
        <v>7</v>
      </c>
      <c r="D89" s="77">
        <v>-75.83</v>
      </c>
      <c r="E89" s="70"/>
      <c r="F89" s="71"/>
      <c r="G89" s="33"/>
    </row>
    <row r="90" spans="1:7" ht="16">
      <c r="A90" s="72">
        <v>45476</v>
      </c>
      <c r="B90" s="73" t="s">
        <v>657</v>
      </c>
      <c r="C90" s="27" t="s">
        <v>7</v>
      </c>
      <c r="D90" s="74">
        <v>-62.65</v>
      </c>
      <c r="E90" s="65"/>
      <c r="F90" s="66"/>
      <c r="G90" s="28"/>
    </row>
    <row r="91" spans="1:7" ht="16">
      <c r="A91" s="67">
        <v>45476</v>
      </c>
      <c r="B91" s="68" t="s">
        <v>711</v>
      </c>
      <c r="C91" s="32" t="s">
        <v>7</v>
      </c>
      <c r="D91" s="69">
        <v>-95.75</v>
      </c>
      <c r="E91" s="70"/>
      <c r="F91" s="71"/>
      <c r="G91" s="33"/>
    </row>
    <row r="92" spans="1:7" ht="16">
      <c r="A92" s="72">
        <v>45477</v>
      </c>
      <c r="B92" s="73" t="s">
        <v>711</v>
      </c>
      <c r="C92" s="27" t="s">
        <v>7</v>
      </c>
      <c r="D92" s="74">
        <v>-15.47</v>
      </c>
      <c r="E92" s="65"/>
      <c r="F92" s="66"/>
      <c r="G92" s="28"/>
    </row>
    <row r="93" spans="1:7" ht="16">
      <c r="A93" s="67">
        <v>45477</v>
      </c>
      <c r="B93" s="68" t="s">
        <v>711</v>
      </c>
      <c r="C93" s="32" t="s">
        <v>7</v>
      </c>
      <c r="D93" s="69">
        <v>-40.39</v>
      </c>
      <c r="E93" s="70"/>
      <c r="F93" s="71"/>
      <c r="G93" s="33"/>
    </row>
    <row r="94" spans="1:7" ht="16">
      <c r="A94" s="72">
        <v>45477</v>
      </c>
      <c r="B94" s="73" t="s">
        <v>711</v>
      </c>
      <c r="C94" s="27" t="s">
        <v>7</v>
      </c>
      <c r="D94" s="74">
        <v>-38.06</v>
      </c>
      <c r="E94" s="65"/>
      <c r="F94" s="66"/>
      <c r="G94" s="28"/>
    </row>
    <row r="95" spans="1:7" ht="16">
      <c r="A95" s="67">
        <v>45477</v>
      </c>
      <c r="B95" s="68" t="s">
        <v>712</v>
      </c>
      <c r="C95" s="32" t="s">
        <v>7</v>
      </c>
      <c r="D95" s="69">
        <v>-49.93</v>
      </c>
      <c r="E95" s="70"/>
      <c r="F95" s="71"/>
      <c r="G95" s="33"/>
    </row>
    <row r="96" spans="1:7" ht="16">
      <c r="A96" s="72">
        <v>45478</v>
      </c>
      <c r="B96" s="73" t="s">
        <v>713</v>
      </c>
      <c r="C96" s="27" t="s">
        <v>7</v>
      </c>
      <c r="D96" s="74">
        <v>-121.73</v>
      </c>
      <c r="E96" s="65"/>
      <c r="F96" s="66"/>
      <c r="G96" s="28"/>
    </row>
    <row r="97" spans="1:7" ht="16">
      <c r="A97" s="67">
        <v>45478</v>
      </c>
      <c r="B97" s="68" t="s">
        <v>714</v>
      </c>
      <c r="C97" s="32" t="s">
        <v>7</v>
      </c>
      <c r="D97" s="69">
        <v>-52.63</v>
      </c>
      <c r="E97" s="70"/>
      <c r="F97" s="71"/>
      <c r="G97" s="33"/>
    </row>
    <row r="98" spans="1:7" ht="16">
      <c r="A98" s="72">
        <v>45478</v>
      </c>
      <c r="B98" s="73" t="s">
        <v>711</v>
      </c>
      <c r="C98" s="27" t="s">
        <v>7</v>
      </c>
      <c r="D98" s="74">
        <v>-29.47</v>
      </c>
      <c r="E98" s="65"/>
      <c r="F98" s="66"/>
      <c r="G98" s="28"/>
    </row>
    <row r="99" spans="1:7" ht="16">
      <c r="A99" s="67">
        <v>45478</v>
      </c>
      <c r="B99" s="68" t="s">
        <v>711</v>
      </c>
      <c r="C99" s="32" t="s">
        <v>7</v>
      </c>
      <c r="D99" s="69">
        <v>-22.32</v>
      </c>
      <c r="E99" s="70"/>
      <c r="F99" s="71"/>
      <c r="G99" s="33"/>
    </row>
    <row r="100" spans="1:7" ht="16">
      <c r="A100" s="72">
        <v>45478</v>
      </c>
      <c r="B100" s="73" t="s">
        <v>711</v>
      </c>
      <c r="C100" s="27" t="s">
        <v>7</v>
      </c>
      <c r="D100" s="74">
        <v>-95.42</v>
      </c>
      <c r="E100" s="65"/>
      <c r="F100" s="66"/>
      <c r="G100" s="28"/>
    </row>
    <row r="101" spans="1:7" ht="16">
      <c r="A101" s="67">
        <v>45478</v>
      </c>
      <c r="B101" s="68" t="s">
        <v>712</v>
      </c>
      <c r="C101" s="32" t="s">
        <v>7</v>
      </c>
      <c r="D101" s="69">
        <v>-29</v>
      </c>
      <c r="E101" s="70"/>
      <c r="F101" s="71"/>
      <c r="G101" s="33"/>
    </row>
    <row r="102" spans="1:7" ht="16">
      <c r="A102" s="72">
        <v>45478</v>
      </c>
      <c r="B102" s="73" t="s">
        <v>712</v>
      </c>
      <c r="C102" s="27" t="s">
        <v>7</v>
      </c>
      <c r="D102" s="74">
        <v>-17</v>
      </c>
      <c r="E102" s="65"/>
      <c r="F102" s="66"/>
      <c r="G102" s="28"/>
    </row>
    <row r="103" spans="1:7" ht="16">
      <c r="A103" s="67">
        <v>45478</v>
      </c>
      <c r="B103" s="68" t="s">
        <v>712</v>
      </c>
      <c r="C103" s="32" t="s">
        <v>7</v>
      </c>
      <c r="D103" s="69">
        <v>-46</v>
      </c>
      <c r="E103" s="70"/>
      <c r="F103" s="71"/>
      <c r="G103" s="33"/>
    </row>
    <row r="104" spans="1:7" ht="16">
      <c r="A104" s="72">
        <v>45479</v>
      </c>
      <c r="B104" s="73" t="s">
        <v>712</v>
      </c>
      <c r="C104" s="27" t="s">
        <v>7</v>
      </c>
      <c r="D104" s="74">
        <v>-38</v>
      </c>
      <c r="E104" s="65"/>
      <c r="F104" s="66"/>
      <c r="G104" s="28"/>
    </row>
    <row r="105" spans="1:7" ht="16">
      <c r="A105" s="67">
        <v>45479</v>
      </c>
      <c r="B105" s="68" t="s">
        <v>712</v>
      </c>
      <c r="C105" s="32" t="s">
        <v>7</v>
      </c>
      <c r="D105" s="69">
        <v>-35</v>
      </c>
      <c r="E105" s="70"/>
      <c r="F105" s="71"/>
      <c r="G105" s="33"/>
    </row>
    <row r="106" spans="1:7" ht="16">
      <c r="A106" s="72">
        <v>45479</v>
      </c>
      <c r="B106" s="73" t="s">
        <v>711</v>
      </c>
      <c r="C106" s="27" t="s">
        <v>7</v>
      </c>
      <c r="D106" s="74">
        <v>-77</v>
      </c>
      <c r="E106" s="65"/>
      <c r="F106" s="66"/>
      <c r="G106" s="28"/>
    </row>
    <row r="107" spans="1:7" ht="16">
      <c r="A107" s="67">
        <v>45480</v>
      </c>
      <c r="B107" s="68" t="s">
        <v>711</v>
      </c>
      <c r="C107" s="32" t="s">
        <v>7</v>
      </c>
      <c r="D107" s="69">
        <v>-36</v>
      </c>
      <c r="E107" s="70"/>
      <c r="F107" s="71"/>
      <c r="G107" s="33"/>
    </row>
    <row r="108" spans="1:7" ht="16">
      <c r="A108" s="72">
        <v>45480</v>
      </c>
      <c r="B108" s="73" t="s">
        <v>711</v>
      </c>
      <c r="C108" s="27" t="s">
        <v>7</v>
      </c>
      <c r="D108" s="74">
        <v>-49.43</v>
      </c>
      <c r="E108" s="65"/>
      <c r="F108" s="66"/>
      <c r="G108" s="28"/>
    </row>
    <row r="109" spans="1:7" ht="16">
      <c r="A109" s="67">
        <v>45480</v>
      </c>
      <c r="B109" s="68" t="s">
        <v>711</v>
      </c>
      <c r="C109" s="32" t="s">
        <v>7</v>
      </c>
      <c r="D109" s="69">
        <v>-20.63</v>
      </c>
      <c r="E109" s="70"/>
      <c r="F109" s="71"/>
      <c r="G109" s="33"/>
    </row>
    <row r="110" spans="1:7" ht="16">
      <c r="A110" s="72">
        <v>45480</v>
      </c>
      <c r="B110" s="73" t="s">
        <v>711</v>
      </c>
      <c r="C110" s="27" t="s">
        <v>7</v>
      </c>
      <c r="D110" s="74">
        <v>-27.7</v>
      </c>
      <c r="E110" s="65"/>
      <c r="F110" s="66"/>
      <c r="G110" s="28"/>
    </row>
    <row r="111" spans="1:7" ht="16">
      <c r="A111" s="75">
        <v>45490</v>
      </c>
      <c r="B111" s="76" t="s">
        <v>697</v>
      </c>
      <c r="C111" s="32" t="s">
        <v>7</v>
      </c>
      <c r="D111" s="77">
        <v>-31.2</v>
      </c>
      <c r="E111" s="70"/>
      <c r="F111" s="71"/>
      <c r="G111" s="33"/>
    </row>
    <row r="112" spans="1:7" ht="16">
      <c r="A112" s="78">
        <v>45490</v>
      </c>
      <c r="B112" s="63" t="s">
        <v>715</v>
      </c>
      <c r="C112" s="27" t="s">
        <v>7</v>
      </c>
      <c r="D112" s="84">
        <v>-147.33000000000001</v>
      </c>
      <c r="E112" s="65"/>
      <c r="F112" s="66"/>
      <c r="G112" s="28"/>
    </row>
    <row r="113" spans="1:7" ht="16">
      <c r="A113" s="75">
        <v>45497</v>
      </c>
      <c r="B113" s="76" t="s">
        <v>697</v>
      </c>
      <c r="C113" s="32" t="s">
        <v>7</v>
      </c>
      <c r="D113" s="77">
        <v>-29.45</v>
      </c>
      <c r="E113" s="70"/>
      <c r="F113" s="71"/>
      <c r="G113" s="33"/>
    </row>
    <row r="114" spans="1:7" ht="16">
      <c r="A114" s="72">
        <v>45502</v>
      </c>
      <c r="B114" s="73" t="s">
        <v>657</v>
      </c>
      <c r="C114" s="27" t="s">
        <v>7</v>
      </c>
      <c r="D114" s="74">
        <v>-22.1</v>
      </c>
      <c r="E114" s="65"/>
      <c r="F114" s="66"/>
      <c r="G114" s="28"/>
    </row>
    <row r="115" spans="1:7" ht="16">
      <c r="A115" s="67">
        <v>45504</v>
      </c>
      <c r="B115" s="68" t="s">
        <v>716</v>
      </c>
      <c r="C115" s="32" t="s">
        <v>7</v>
      </c>
      <c r="D115" s="69">
        <v>-1904.52</v>
      </c>
      <c r="E115" s="70"/>
      <c r="F115" s="71"/>
      <c r="G115" s="33"/>
    </row>
    <row r="116" spans="1:7" ht="16">
      <c r="A116" s="78">
        <v>45509</v>
      </c>
      <c r="B116" s="73" t="s">
        <v>658</v>
      </c>
      <c r="C116" s="35" t="s">
        <v>22</v>
      </c>
      <c r="D116" s="84">
        <v>157.59</v>
      </c>
      <c r="E116" s="65"/>
      <c r="F116" s="66"/>
      <c r="G116" s="28"/>
    </row>
    <row r="117" spans="1:7" ht="16">
      <c r="A117" s="75">
        <v>45516</v>
      </c>
      <c r="B117" s="68" t="s">
        <v>658</v>
      </c>
      <c r="C117" s="37" t="s">
        <v>22</v>
      </c>
      <c r="D117" s="79">
        <v>52.79</v>
      </c>
      <c r="E117" s="70"/>
      <c r="F117" s="71"/>
      <c r="G117" s="33"/>
    </row>
    <row r="118" spans="1:7" ht="16">
      <c r="A118" s="72">
        <v>45517</v>
      </c>
      <c r="B118" s="73" t="s">
        <v>659</v>
      </c>
      <c r="C118" s="27" t="s">
        <v>7</v>
      </c>
      <c r="D118" s="74">
        <v>-13.06</v>
      </c>
      <c r="E118" s="65"/>
      <c r="F118" s="66"/>
      <c r="G118" s="28"/>
    </row>
    <row r="119" spans="1:7" ht="16">
      <c r="A119" s="67">
        <v>45521</v>
      </c>
      <c r="B119" s="68" t="s">
        <v>717</v>
      </c>
      <c r="C119" s="32" t="s">
        <v>7</v>
      </c>
      <c r="D119" s="69">
        <v>-54.81</v>
      </c>
      <c r="E119" s="70"/>
      <c r="F119" s="71"/>
      <c r="G119" s="33"/>
    </row>
    <row r="120" spans="1:7" ht="16">
      <c r="A120" s="72">
        <v>45524</v>
      </c>
      <c r="B120" s="73" t="s">
        <v>718</v>
      </c>
      <c r="C120" s="27" t="s">
        <v>7</v>
      </c>
      <c r="D120" s="74">
        <v>-39.270000000000003</v>
      </c>
      <c r="E120" s="65"/>
      <c r="F120" s="66"/>
      <c r="G120" s="28"/>
    </row>
    <row r="121" spans="1:7" ht="16">
      <c r="A121" s="85">
        <v>45525</v>
      </c>
      <c r="B121" s="68" t="s">
        <v>659</v>
      </c>
      <c r="C121" s="32" t="s">
        <v>7</v>
      </c>
      <c r="D121" s="69">
        <v>82.93</v>
      </c>
      <c r="E121" s="70"/>
      <c r="F121" s="71"/>
      <c r="G121" s="33"/>
    </row>
    <row r="122" spans="1:7" ht="16">
      <c r="A122" s="72">
        <v>45527</v>
      </c>
      <c r="B122" s="73" t="s">
        <v>717</v>
      </c>
      <c r="C122" s="27" t="s">
        <v>7</v>
      </c>
      <c r="D122" s="74">
        <v>-176.16</v>
      </c>
      <c r="E122" s="65"/>
      <c r="F122" s="66"/>
      <c r="G122" s="28"/>
    </row>
    <row r="123" spans="1:7" ht="16">
      <c r="A123" s="67">
        <v>45530</v>
      </c>
      <c r="B123" s="68" t="s">
        <v>717</v>
      </c>
      <c r="C123" s="32" t="s">
        <v>7</v>
      </c>
      <c r="D123" s="69">
        <v>-20.18</v>
      </c>
      <c r="E123" s="70"/>
      <c r="F123" s="71"/>
      <c r="G123" s="33"/>
    </row>
    <row r="124" spans="1:7" ht="16">
      <c r="A124" s="72">
        <v>45530</v>
      </c>
      <c r="B124" s="73" t="s">
        <v>718</v>
      </c>
      <c r="C124" s="27" t="s">
        <v>7</v>
      </c>
      <c r="D124" s="74">
        <v>-46.25</v>
      </c>
      <c r="E124" s="65"/>
      <c r="F124" s="66"/>
      <c r="G124" s="28"/>
    </row>
    <row r="125" spans="1:7" ht="16">
      <c r="A125" s="67">
        <v>45530</v>
      </c>
      <c r="B125" s="68" t="s">
        <v>718</v>
      </c>
      <c r="C125" s="32" t="s">
        <v>7</v>
      </c>
      <c r="D125" s="69">
        <v>-12.62</v>
      </c>
      <c r="E125" s="70"/>
      <c r="F125" s="71"/>
      <c r="G125" s="33"/>
    </row>
    <row r="126" spans="1:7" ht="16">
      <c r="A126" s="72">
        <v>45531</v>
      </c>
      <c r="B126" s="73" t="s">
        <v>719</v>
      </c>
      <c r="C126" s="27" t="s">
        <v>7</v>
      </c>
      <c r="D126" s="74">
        <v>-1845.48</v>
      </c>
      <c r="E126" s="65"/>
      <c r="F126" s="66"/>
      <c r="G126" s="28"/>
    </row>
    <row r="127" spans="1:7" ht="16">
      <c r="A127" s="67">
        <v>45535</v>
      </c>
      <c r="B127" s="68" t="s">
        <v>679</v>
      </c>
      <c r="C127" s="32" t="s">
        <v>7</v>
      </c>
      <c r="D127" s="69">
        <v>-55.59</v>
      </c>
      <c r="E127" s="70"/>
      <c r="F127" s="71"/>
      <c r="G127" s="33"/>
    </row>
    <row r="128" spans="1:7" ht="16">
      <c r="A128" s="78">
        <v>45535</v>
      </c>
      <c r="B128" s="63" t="s">
        <v>720</v>
      </c>
      <c r="C128" s="27" t="s">
        <v>7</v>
      </c>
      <c r="D128" s="84">
        <v>-18.309999999999999</v>
      </c>
      <c r="E128" s="65"/>
      <c r="F128" s="66"/>
      <c r="G128" s="28"/>
    </row>
    <row r="129" spans="1:7" ht="16">
      <c r="A129" s="67">
        <v>45537</v>
      </c>
      <c r="B129" s="68" t="s">
        <v>721</v>
      </c>
      <c r="C129" s="32" t="s">
        <v>7</v>
      </c>
      <c r="D129" s="69">
        <v>-283.67</v>
      </c>
      <c r="E129" s="70"/>
      <c r="F129" s="71"/>
      <c r="G129" s="33"/>
    </row>
    <row r="130" spans="1:7" ht="16">
      <c r="A130" s="72">
        <v>45538</v>
      </c>
      <c r="B130" s="73" t="s">
        <v>679</v>
      </c>
      <c r="C130" s="27" t="s">
        <v>7</v>
      </c>
      <c r="D130" s="74">
        <v>-42.53</v>
      </c>
      <c r="E130" s="65"/>
      <c r="F130" s="66"/>
      <c r="G130" s="28"/>
    </row>
    <row r="131" spans="1:7" ht="16">
      <c r="A131" s="67">
        <v>45548</v>
      </c>
      <c r="B131" s="68" t="s">
        <v>659</v>
      </c>
      <c r="C131" s="32" t="s">
        <v>7</v>
      </c>
      <c r="D131" s="69">
        <v>-13.87</v>
      </c>
      <c r="E131" s="70"/>
      <c r="F131" s="71"/>
      <c r="G131" s="33"/>
    </row>
    <row r="132" spans="1:7" ht="16">
      <c r="A132" s="78">
        <v>45551</v>
      </c>
      <c r="B132" s="73" t="s">
        <v>658</v>
      </c>
      <c r="C132" s="35" t="s">
        <v>22</v>
      </c>
      <c r="D132" s="84">
        <v>72.52</v>
      </c>
      <c r="E132" s="65"/>
      <c r="F132" s="66"/>
      <c r="G132" s="28"/>
    </row>
    <row r="133" spans="1:7" ht="16">
      <c r="A133" s="75">
        <v>45553</v>
      </c>
      <c r="B133" s="76" t="s">
        <v>697</v>
      </c>
      <c r="C133" s="32" t="s">
        <v>7</v>
      </c>
      <c r="D133" s="77">
        <v>-36.159999999999997</v>
      </c>
      <c r="E133" s="70"/>
      <c r="F133" s="71"/>
      <c r="G133" s="33"/>
    </row>
    <row r="134" spans="1:7" ht="16">
      <c r="A134" s="72">
        <v>45555</v>
      </c>
      <c r="B134" s="73" t="s">
        <v>659</v>
      </c>
      <c r="C134" s="27" t="s">
        <v>7</v>
      </c>
      <c r="D134" s="74">
        <v>-82.17</v>
      </c>
      <c r="E134" s="65"/>
      <c r="F134" s="66"/>
      <c r="G134" s="28"/>
    </row>
    <row r="135" spans="1:7" ht="16">
      <c r="A135" s="75">
        <v>45558</v>
      </c>
      <c r="B135" s="68" t="s">
        <v>658</v>
      </c>
      <c r="C135" s="37" t="s">
        <v>22</v>
      </c>
      <c r="D135" s="79">
        <v>73.98</v>
      </c>
      <c r="E135" s="70"/>
      <c r="F135" s="71"/>
      <c r="G135" s="33"/>
    </row>
    <row r="136" spans="1:7" ht="16">
      <c r="A136" s="72">
        <v>45566</v>
      </c>
      <c r="B136" s="73" t="s">
        <v>679</v>
      </c>
      <c r="C136" s="27" t="s">
        <v>7</v>
      </c>
      <c r="D136" s="74">
        <v>-99.66</v>
      </c>
      <c r="E136" s="65"/>
      <c r="F136" s="66"/>
      <c r="G136" s="28"/>
    </row>
    <row r="137" spans="1:7" ht="16">
      <c r="A137" s="75">
        <v>45572</v>
      </c>
      <c r="B137" s="68" t="s">
        <v>658</v>
      </c>
      <c r="C137" s="37" t="s">
        <v>22</v>
      </c>
      <c r="D137" s="79">
        <v>242.45</v>
      </c>
      <c r="E137" s="70"/>
      <c r="F137" s="71"/>
      <c r="G137" s="33"/>
    </row>
    <row r="138" spans="1:7" ht="16">
      <c r="A138" s="78">
        <v>45574</v>
      </c>
      <c r="B138" s="63" t="s">
        <v>697</v>
      </c>
      <c r="C138" s="27" t="s">
        <v>7</v>
      </c>
      <c r="D138" s="64">
        <v>-2.89</v>
      </c>
      <c r="E138" s="65"/>
      <c r="F138" s="66"/>
      <c r="G138" s="28"/>
    </row>
    <row r="139" spans="1:7" ht="16">
      <c r="A139" s="67">
        <v>45578</v>
      </c>
      <c r="B139" s="68" t="s">
        <v>659</v>
      </c>
      <c r="C139" s="32" t="s">
        <v>7</v>
      </c>
      <c r="D139" s="68">
        <v>-14.18</v>
      </c>
      <c r="E139" s="70"/>
      <c r="F139" s="71"/>
      <c r="G139" s="33"/>
    </row>
    <row r="140" spans="1:7" ht="16">
      <c r="A140" s="72">
        <v>45580</v>
      </c>
      <c r="B140" s="73" t="s">
        <v>657</v>
      </c>
      <c r="C140" s="27" t="s">
        <v>7</v>
      </c>
      <c r="D140" s="74">
        <v>-27.77</v>
      </c>
      <c r="E140" s="65"/>
      <c r="F140" s="66"/>
      <c r="G140" s="28"/>
    </row>
    <row r="141" spans="1:7" ht="16">
      <c r="A141" s="67">
        <v>45580</v>
      </c>
      <c r="B141" s="68" t="s">
        <v>657</v>
      </c>
      <c r="C141" s="32" t="s">
        <v>7</v>
      </c>
      <c r="D141" s="69">
        <v>-27.77</v>
      </c>
      <c r="E141" s="70"/>
      <c r="F141" s="71"/>
      <c r="G141" s="33"/>
    </row>
    <row r="142" spans="1:7" ht="16">
      <c r="A142" s="86">
        <v>45580</v>
      </c>
      <c r="B142" s="73" t="s">
        <v>722</v>
      </c>
      <c r="C142" s="27" t="s">
        <v>7</v>
      </c>
      <c r="D142" s="74">
        <v>-975</v>
      </c>
      <c r="E142" s="65"/>
      <c r="F142" s="66"/>
      <c r="G142" s="28"/>
    </row>
    <row r="143" spans="1:7" ht="16">
      <c r="A143" s="75">
        <v>45580</v>
      </c>
      <c r="B143" s="68" t="s">
        <v>658</v>
      </c>
      <c r="C143" s="37" t="s">
        <v>22</v>
      </c>
      <c r="D143" s="79">
        <v>38.090000000000003</v>
      </c>
      <c r="E143" s="70"/>
      <c r="F143" s="71"/>
      <c r="G143" s="33"/>
    </row>
    <row r="144" spans="1:7" ht="16">
      <c r="A144" s="72">
        <v>45586</v>
      </c>
      <c r="B144" s="73" t="s">
        <v>659</v>
      </c>
      <c r="C144" s="27" t="s">
        <v>7</v>
      </c>
      <c r="D144" s="74">
        <v>-74.58</v>
      </c>
      <c r="E144" s="65"/>
      <c r="F144" s="66"/>
      <c r="G144" s="28"/>
    </row>
    <row r="145" spans="1:7" ht="16">
      <c r="A145" s="67">
        <v>45586</v>
      </c>
      <c r="B145" s="68" t="s">
        <v>723</v>
      </c>
      <c r="C145" s="32" t="s">
        <v>7</v>
      </c>
      <c r="D145" s="69">
        <v>-22.4</v>
      </c>
      <c r="E145" s="70"/>
      <c r="F145" s="71"/>
      <c r="G145" s="33"/>
    </row>
    <row r="146" spans="1:7" ht="16">
      <c r="A146" s="78">
        <v>45586</v>
      </c>
      <c r="B146" s="73" t="s">
        <v>658</v>
      </c>
      <c r="C146" s="35" t="s">
        <v>22</v>
      </c>
      <c r="D146" s="84">
        <v>38.97</v>
      </c>
      <c r="E146" s="65"/>
      <c r="F146" s="66"/>
      <c r="G146" s="28"/>
    </row>
    <row r="147" spans="1:7" ht="16">
      <c r="A147" s="67">
        <v>45590</v>
      </c>
      <c r="B147" s="68" t="s">
        <v>701</v>
      </c>
      <c r="C147" s="32" t="s">
        <v>7</v>
      </c>
      <c r="D147" s="69">
        <v>-144.27000000000001</v>
      </c>
      <c r="E147" s="70"/>
      <c r="F147" s="71"/>
      <c r="G147" s="33"/>
    </row>
    <row r="148" spans="1:7" ht="16">
      <c r="A148" s="72">
        <v>45590</v>
      </c>
      <c r="B148" s="73" t="s">
        <v>701</v>
      </c>
      <c r="C148" s="27" t="s">
        <v>7</v>
      </c>
      <c r="D148" s="74">
        <v>-142.85</v>
      </c>
      <c r="E148" s="65"/>
      <c r="F148" s="66"/>
      <c r="G148" s="28"/>
    </row>
    <row r="149" spans="1:7" ht="16">
      <c r="A149" s="75">
        <v>45595</v>
      </c>
      <c r="B149" s="76" t="s">
        <v>697</v>
      </c>
      <c r="C149" s="32" t="s">
        <v>7</v>
      </c>
      <c r="D149" s="77">
        <v>-51.48</v>
      </c>
      <c r="E149" s="70"/>
      <c r="F149" s="71"/>
      <c r="G149" s="33"/>
    </row>
    <row r="150" spans="1:7" ht="16">
      <c r="A150" s="78">
        <v>45597</v>
      </c>
      <c r="B150" s="73" t="s">
        <v>658</v>
      </c>
      <c r="C150" s="35" t="s">
        <v>22</v>
      </c>
      <c r="D150" s="84">
        <v>41.68</v>
      </c>
      <c r="E150" s="65"/>
      <c r="F150" s="66"/>
      <c r="G150" s="28"/>
    </row>
    <row r="151" spans="1:7" ht="16">
      <c r="A151" s="75">
        <v>45600</v>
      </c>
      <c r="B151" s="68" t="s">
        <v>658</v>
      </c>
      <c r="C151" s="37" t="s">
        <v>22</v>
      </c>
      <c r="D151" s="79">
        <v>79.44</v>
      </c>
      <c r="E151" s="70"/>
      <c r="F151" s="71"/>
      <c r="G151" s="33"/>
    </row>
    <row r="152" spans="1:7" ht="16">
      <c r="A152" s="78">
        <v>45602</v>
      </c>
      <c r="B152" s="63" t="s">
        <v>697</v>
      </c>
      <c r="C152" s="27" t="s">
        <v>7</v>
      </c>
      <c r="D152" s="64">
        <v>-43.5</v>
      </c>
      <c r="E152" s="65"/>
      <c r="F152" s="66"/>
      <c r="G152" s="28"/>
    </row>
    <row r="153" spans="1:7" ht="16">
      <c r="A153" s="67">
        <v>45602</v>
      </c>
      <c r="B153" s="68" t="s">
        <v>724</v>
      </c>
      <c r="C153" s="32" t="s">
        <v>7</v>
      </c>
      <c r="D153" s="69">
        <v>-52.68</v>
      </c>
      <c r="E153" s="70"/>
      <c r="F153" s="71"/>
      <c r="G153" s="33"/>
    </row>
    <row r="154" spans="1:7" ht="16">
      <c r="A154" s="72">
        <v>45603</v>
      </c>
      <c r="B154" s="73" t="s">
        <v>679</v>
      </c>
      <c r="C154" s="27" t="s">
        <v>7</v>
      </c>
      <c r="D154" s="74">
        <v>-303.83</v>
      </c>
      <c r="E154" s="65"/>
      <c r="F154" s="66"/>
      <c r="G154" s="28"/>
    </row>
    <row r="155" spans="1:7" ht="16">
      <c r="A155" s="75">
        <v>45611</v>
      </c>
      <c r="B155" s="76" t="s">
        <v>725</v>
      </c>
      <c r="C155" s="32" t="s">
        <v>7</v>
      </c>
      <c r="D155" s="79">
        <v>-109.04</v>
      </c>
      <c r="E155" s="70"/>
      <c r="F155" s="71"/>
      <c r="G155" s="33"/>
    </row>
    <row r="156" spans="1:7" ht="16">
      <c r="A156" s="78">
        <v>45614</v>
      </c>
      <c r="B156" s="73" t="s">
        <v>658</v>
      </c>
      <c r="C156" s="35" t="s">
        <v>22</v>
      </c>
      <c r="D156" s="84">
        <v>310.42</v>
      </c>
      <c r="E156" s="65"/>
      <c r="F156" s="66"/>
      <c r="G156" s="28"/>
    </row>
    <row r="157" spans="1:7" ht="16">
      <c r="A157" s="75">
        <v>45616</v>
      </c>
      <c r="B157" s="76" t="s">
        <v>697</v>
      </c>
      <c r="C157" s="32" t="s">
        <v>7</v>
      </c>
      <c r="D157" s="77">
        <v>-23.49</v>
      </c>
      <c r="E157" s="70"/>
      <c r="F157" s="71"/>
      <c r="G157" s="33"/>
    </row>
    <row r="158" spans="1:7" ht="16">
      <c r="A158" s="72">
        <v>45617</v>
      </c>
      <c r="B158" s="73" t="s">
        <v>659</v>
      </c>
      <c r="C158" s="27" t="s">
        <v>7</v>
      </c>
      <c r="D158" s="74">
        <v>-49.69</v>
      </c>
      <c r="E158" s="65"/>
      <c r="F158" s="66"/>
      <c r="G158" s="28"/>
    </row>
    <row r="159" spans="1:7" ht="16">
      <c r="A159" s="75">
        <v>45623</v>
      </c>
      <c r="B159" s="76" t="s">
        <v>697</v>
      </c>
      <c r="C159" s="32" t="s">
        <v>7</v>
      </c>
      <c r="D159" s="77">
        <v>-79.52</v>
      </c>
      <c r="E159" s="70"/>
      <c r="F159" s="71"/>
      <c r="G159" s="33"/>
    </row>
    <row r="160" spans="1:7" ht="16">
      <c r="A160" s="72">
        <v>45632</v>
      </c>
      <c r="B160" s="73" t="s">
        <v>724</v>
      </c>
      <c r="C160" s="27" t="s">
        <v>7</v>
      </c>
      <c r="D160" s="74">
        <v>-52.68</v>
      </c>
      <c r="E160" s="65"/>
      <c r="F160" s="66"/>
      <c r="G160" s="28"/>
    </row>
    <row r="161" spans="1:28" ht="16">
      <c r="A161" s="67">
        <v>45632</v>
      </c>
      <c r="B161" s="68" t="s">
        <v>726</v>
      </c>
      <c r="C161" s="32" t="s">
        <v>7</v>
      </c>
      <c r="D161" s="69">
        <v>-83.4</v>
      </c>
      <c r="E161" s="70"/>
      <c r="F161" s="71"/>
      <c r="G161" s="33"/>
    </row>
    <row r="162" spans="1:28" ht="16">
      <c r="A162" s="72">
        <v>45635</v>
      </c>
      <c r="B162" s="73" t="s">
        <v>727</v>
      </c>
      <c r="C162" s="27" t="s">
        <v>7</v>
      </c>
      <c r="D162" s="74">
        <v>-304.79000000000002</v>
      </c>
      <c r="E162" s="65"/>
      <c r="F162" s="66"/>
      <c r="G162" s="28"/>
    </row>
    <row r="163" spans="1:28" ht="16">
      <c r="A163" s="75">
        <v>45637</v>
      </c>
      <c r="B163" s="76" t="s">
        <v>697</v>
      </c>
      <c r="C163" s="32" t="s">
        <v>7</v>
      </c>
      <c r="D163" s="77">
        <v>-1.88</v>
      </c>
      <c r="E163" s="70"/>
      <c r="F163" s="71"/>
      <c r="G163" s="33"/>
    </row>
    <row r="164" spans="1:28" ht="16">
      <c r="A164" s="72">
        <v>45642</v>
      </c>
      <c r="B164" s="73" t="s">
        <v>657</v>
      </c>
      <c r="C164" s="27" t="s">
        <v>7</v>
      </c>
      <c r="D164" s="74">
        <v>-214.49</v>
      </c>
      <c r="E164" s="65"/>
      <c r="F164" s="66"/>
      <c r="G164" s="28"/>
    </row>
    <row r="165" spans="1:28" ht="16">
      <c r="A165" s="75">
        <v>45644</v>
      </c>
      <c r="B165" s="76" t="s">
        <v>697</v>
      </c>
      <c r="C165" s="32" t="s">
        <v>7</v>
      </c>
      <c r="D165" s="77">
        <v>-6.36</v>
      </c>
      <c r="E165" s="70"/>
      <c r="F165" s="71"/>
      <c r="G165" s="33"/>
    </row>
    <row r="166" spans="1:28" ht="16">
      <c r="A166" s="72">
        <v>45646</v>
      </c>
      <c r="B166" s="73" t="s">
        <v>659</v>
      </c>
      <c r="C166" s="27" t="s">
        <v>7</v>
      </c>
      <c r="D166" s="74">
        <v>-45.29</v>
      </c>
      <c r="E166" s="65"/>
      <c r="F166" s="66"/>
      <c r="G166" s="28"/>
    </row>
    <row r="167" spans="1:28" ht="16">
      <c r="A167" s="87">
        <v>45681</v>
      </c>
      <c r="B167" s="88" t="s">
        <v>728</v>
      </c>
      <c r="C167" s="89" t="s">
        <v>7</v>
      </c>
      <c r="D167" s="90">
        <v>-81.96</v>
      </c>
      <c r="E167" s="91"/>
      <c r="F167" s="92"/>
      <c r="G167" s="93"/>
      <c r="H167" s="94"/>
      <c r="I167" s="94"/>
      <c r="J167" s="94"/>
      <c r="K167" s="94"/>
      <c r="L167" s="94"/>
      <c r="M167" s="94"/>
      <c r="N167" s="94"/>
      <c r="O167" s="94"/>
      <c r="P167" s="94"/>
      <c r="Q167" s="94"/>
      <c r="R167" s="94"/>
      <c r="S167" s="94"/>
      <c r="T167" s="94"/>
      <c r="U167" s="94"/>
      <c r="V167" s="94"/>
      <c r="W167" s="94"/>
      <c r="X167" s="94"/>
      <c r="Y167" s="94"/>
      <c r="Z167" s="94"/>
      <c r="AA167" s="94"/>
      <c r="AB167" s="94"/>
    </row>
    <row r="168" spans="1:28" ht="16">
      <c r="A168" s="87">
        <v>45684</v>
      </c>
      <c r="B168" s="88" t="s">
        <v>729</v>
      </c>
      <c r="C168" s="89" t="s">
        <v>7</v>
      </c>
      <c r="D168" s="90">
        <v>-146.86000000000001</v>
      </c>
      <c r="E168" s="91"/>
      <c r="F168" s="92"/>
      <c r="G168" s="93"/>
      <c r="H168" s="94"/>
      <c r="I168" s="94"/>
      <c r="J168" s="94"/>
      <c r="K168" s="94"/>
      <c r="L168" s="94"/>
      <c r="M168" s="94"/>
      <c r="N168" s="94"/>
      <c r="O168" s="94"/>
      <c r="P168" s="94"/>
      <c r="Q168" s="94"/>
      <c r="R168" s="94"/>
      <c r="S168" s="94"/>
      <c r="T168" s="94"/>
      <c r="U168" s="94"/>
      <c r="V168" s="94"/>
      <c r="W168" s="94"/>
      <c r="X168" s="94"/>
      <c r="Y168" s="94"/>
      <c r="Z168" s="94"/>
      <c r="AA168" s="94"/>
      <c r="AB168" s="94"/>
    </row>
    <row r="169" spans="1:28" ht="16">
      <c r="A169" s="67"/>
      <c r="B169" s="68"/>
      <c r="C169" s="37"/>
      <c r="D169" s="69"/>
      <c r="E169" s="70"/>
      <c r="F169" s="71"/>
      <c r="G169" s="33"/>
    </row>
    <row r="170" spans="1:28" ht="16">
      <c r="A170" s="72"/>
      <c r="B170" s="73"/>
      <c r="C170" s="35"/>
      <c r="D170" s="74"/>
      <c r="E170" s="65"/>
      <c r="F170" s="66"/>
      <c r="G170" s="28"/>
    </row>
    <row r="171" spans="1:28" ht="16">
      <c r="A171" s="67"/>
      <c r="B171" s="68"/>
      <c r="C171" s="37"/>
      <c r="D171" s="69"/>
      <c r="E171" s="70"/>
      <c r="F171" s="71"/>
      <c r="G171" s="33"/>
    </row>
    <row r="172" spans="1:28" ht="16">
      <c r="A172" s="72"/>
      <c r="B172" s="73"/>
      <c r="C172" s="35"/>
      <c r="D172" s="74"/>
      <c r="E172" s="65"/>
      <c r="F172" s="66"/>
      <c r="G172" s="28"/>
    </row>
    <row r="173" spans="1:28" ht="16">
      <c r="A173" s="67"/>
      <c r="B173" s="68"/>
      <c r="C173" s="37"/>
      <c r="D173" s="69"/>
      <c r="E173" s="70"/>
      <c r="F173" s="71"/>
      <c r="G173" s="33"/>
    </row>
    <row r="174" spans="1:28" ht="16">
      <c r="A174" s="72"/>
      <c r="B174" s="73"/>
      <c r="C174" s="35"/>
      <c r="D174" s="74"/>
      <c r="E174" s="65"/>
      <c r="F174" s="66"/>
      <c r="G174" s="28"/>
    </row>
    <row r="175" spans="1:28" ht="16">
      <c r="A175" s="67"/>
      <c r="B175" s="68"/>
      <c r="C175" s="37"/>
      <c r="D175" s="69"/>
      <c r="E175" s="70"/>
      <c r="F175" s="71"/>
      <c r="G175" s="33"/>
    </row>
    <row r="176" spans="1:28" ht="16">
      <c r="A176" s="72"/>
      <c r="B176" s="73"/>
      <c r="C176" s="35"/>
      <c r="D176" s="74"/>
      <c r="E176" s="65"/>
      <c r="F176" s="66"/>
      <c r="G176" s="28"/>
    </row>
    <row r="177" spans="1:7" ht="16">
      <c r="A177" s="67"/>
      <c r="B177" s="68"/>
      <c r="C177" s="37"/>
      <c r="D177" s="69"/>
      <c r="E177" s="70"/>
      <c r="F177" s="71"/>
      <c r="G177" s="33"/>
    </row>
    <row r="178" spans="1:7" ht="16">
      <c r="A178" s="72"/>
      <c r="B178" s="73"/>
      <c r="C178" s="35"/>
      <c r="D178" s="74"/>
      <c r="E178" s="65"/>
      <c r="F178" s="66"/>
      <c r="G178" s="28"/>
    </row>
    <row r="179" spans="1:7" ht="16">
      <c r="A179" s="67"/>
      <c r="B179" s="68"/>
      <c r="C179" s="37"/>
      <c r="D179" s="69"/>
      <c r="E179" s="70"/>
      <c r="F179" s="71"/>
      <c r="G179" s="33"/>
    </row>
    <row r="180" spans="1:7" ht="16">
      <c r="A180" s="72"/>
      <c r="B180" s="73"/>
      <c r="C180" s="35"/>
      <c r="D180" s="74"/>
      <c r="E180" s="65"/>
      <c r="F180" s="66"/>
      <c r="G180" s="28"/>
    </row>
    <row r="181" spans="1:7" ht="16">
      <c r="A181" s="67"/>
      <c r="B181" s="68"/>
      <c r="C181" s="37"/>
      <c r="D181" s="69"/>
      <c r="E181" s="70"/>
      <c r="F181" s="71"/>
      <c r="G181" s="33"/>
    </row>
    <row r="182" spans="1:7" ht="16">
      <c r="A182" s="72"/>
      <c r="B182" s="73"/>
      <c r="C182" s="35"/>
      <c r="D182" s="74"/>
      <c r="E182" s="65"/>
      <c r="F182" s="66"/>
      <c r="G182" s="28"/>
    </row>
    <row r="183" spans="1:7" ht="16">
      <c r="A183" s="67"/>
      <c r="B183" s="68"/>
      <c r="C183" s="37"/>
      <c r="D183" s="69"/>
      <c r="E183" s="70"/>
      <c r="F183" s="71"/>
      <c r="G183" s="33"/>
    </row>
    <row r="184" spans="1:7" ht="16">
      <c r="A184" s="72"/>
      <c r="B184" s="73"/>
      <c r="C184" s="35"/>
      <c r="D184" s="74"/>
      <c r="E184" s="65"/>
      <c r="F184" s="66"/>
      <c r="G184" s="28"/>
    </row>
    <row r="185" spans="1:7" ht="16">
      <c r="A185" s="67"/>
      <c r="B185" s="68"/>
      <c r="C185" s="37"/>
      <c r="D185" s="69"/>
      <c r="E185" s="70"/>
      <c r="F185" s="71"/>
      <c r="G185" s="33"/>
    </row>
    <row r="186" spans="1:7" ht="16">
      <c r="A186" s="72"/>
      <c r="B186" s="73"/>
      <c r="C186" s="35"/>
      <c r="D186" s="74"/>
      <c r="E186" s="65"/>
      <c r="F186" s="66"/>
      <c r="G186" s="28"/>
    </row>
    <row r="187" spans="1:7" ht="16">
      <c r="A187" s="67"/>
      <c r="B187" s="68"/>
      <c r="C187" s="37"/>
      <c r="D187" s="69"/>
      <c r="E187" s="70"/>
      <c r="F187" s="71"/>
      <c r="G187" s="33"/>
    </row>
    <row r="188" spans="1:7" ht="16">
      <c r="A188" s="72"/>
      <c r="B188" s="73"/>
      <c r="C188" s="35"/>
      <c r="D188" s="74"/>
      <c r="E188" s="65"/>
      <c r="F188" s="66"/>
      <c r="G188" s="28"/>
    </row>
    <row r="189" spans="1:7" ht="16">
      <c r="A189" s="67"/>
      <c r="B189" s="68"/>
      <c r="C189" s="37"/>
      <c r="D189" s="69"/>
      <c r="E189" s="70"/>
      <c r="F189" s="71"/>
      <c r="G189" s="33"/>
    </row>
    <row r="190" spans="1:7" ht="16">
      <c r="A190" s="72"/>
      <c r="B190" s="73"/>
      <c r="C190" s="35"/>
      <c r="D190" s="74"/>
      <c r="E190" s="65"/>
      <c r="F190" s="66"/>
      <c r="G190" s="28"/>
    </row>
    <row r="191" spans="1:7" ht="16">
      <c r="A191" s="67"/>
      <c r="B191" s="68"/>
      <c r="C191" s="37"/>
      <c r="D191" s="69"/>
      <c r="E191" s="70"/>
      <c r="F191" s="71"/>
      <c r="G191" s="33"/>
    </row>
    <row r="192" spans="1:7" ht="16">
      <c r="A192" s="72"/>
      <c r="B192" s="73"/>
      <c r="C192" s="35"/>
      <c r="D192" s="74"/>
      <c r="E192" s="65"/>
      <c r="F192" s="66"/>
      <c r="G192" s="28"/>
    </row>
    <row r="193" spans="1:7" ht="16">
      <c r="A193" s="67"/>
      <c r="B193" s="68"/>
      <c r="C193" s="37"/>
      <c r="D193" s="69"/>
      <c r="E193" s="70"/>
      <c r="F193" s="71"/>
      <c r="G193" s="33"/>
    </row>
    <row r="194" spans="1:7" ht="16">
      <c r="A194" s="72"/>
      <c r="B194" s="73"/>
      <c r="C194" s="35"/>
      <c r="D194" s="74"/>
      <c r="E194" s="65"/>
      <c r="F194" s="66"/>
      <c r="G194" s="28"/>
    </row>
    <row r="195" spans="1:7" ht="16">
      <c r="A195" s="67"/>
      <c r="B195" s="68"/>
      <c r="C195" s="37"/>
      <c r="D195" s="69"/>
      <c r="E195" s="70"/>
      <c r="F195" s="71"/>
      <c r="G195" s="33"/>
    </row>
    <row r="196" spans="1:7" ht="16">
      <c r="A196" s="72"/>
      <c r="B196" s="73"/>
      <c r="C196" s="35"/>
      <c r="D196" s="74"/>
      <c r="E196" s="65"/>
      <c r="F196" s="66"/>
      <c r="G196" s="28"/>
    </row>
    <row r="197" spans="1:7" ht="16">
      <c r="A197" s="67"/>
      <c r="B197" s="68"/>
      <c r="C197" s="37"/>
      <c r="D197" s="69"/>
      <c r="E197" s="70"/>
      <c r="F197" s="71"/>
      <c r="G197" s="33"/>
    </row>
    <row r="198" spans="1:7" ht="16">
      <c r="A198" s="72"/>
      <c r="B198" s="73"/>
      <c r="C198" s="35"/>
      <c r="D198" s="74"/>
      <c r="E198" s="65"/>
      <c r="F198" s="66"/>
      <c r="G198" s="28"/>
    </row>
    <row r="199" spans="1:7" ht="16">
      <c r="A199" s="67"/>
      <c r="B199" s="68"/>
      <c r="C199" s="37"/>
      <c r="D199" s="69"/>
      <c r="E199" s="70"/>
      <c r="F199" s="71"/>
      <c r="G199" s="33"/>
    </row>
    <row r="200" spans="1:7" ht="16">
      <c r="A200" s="72"/>
      <c r="B200" s="73"/>
      <c r="C200" s="35"/>
      <c r="D200" s="74"/>
      <c r="E200" s="65"/>
      <c r="F200" s="66"/>
      <c r="G200" s="28"/>
    </row>
    <row r="201" spans="1:7" ht="16">
      <c r="A201" s="67"/>
      <c r="B201" s="68"/>
      <c r="C201" s="37"/>
      <c r="D201" s="69"/>
      <c r="E201" s="70"/>
      <c r="F201" s="71"/>
      <c r="G201" s="33"/>
    </row>
    <row r="202" spans="1:7" ht="16">
      <c r="A202" s="72"/>
      <c r="B202" s="73"/>
      <c r="C202" s="35"/>
      <c r="D202" s="74"/>
      <c r="E202" s="65"/>
      <c r="F202" s="66"/>
      <c r="G202" s="28"/>
    </row>
    <row r="203" spans="1:7" ht="16">
      <c r="A203" s="67"/>
      <c r="B203" s="68"/>
      <c r="C203" s="37"/>
      <c r="D203" s="69"/>
      <c r="E203" s="70"/>
      <c r="F203" s="71"/>
      <c r="G203" s="33"/>
    </row>
    <row r="204" spans="1:7" ht="16">
      <c r="A204" s="72"/>
      <c r="B204" s="73"/>
      <c r="C204" s="35"/>
      <c r="D204" s="74"/>
      <c r="E204" s="65"/>
      <c r="F204" s="66"/>
      <c r="G204" s="28"/>
    </row>
    <row r="205" spans="1:7" ht="16">
      <c r="A205" s="67"/>
      <c r="B205" s="68"/>
      <c r="C205" s="37"/>
      <c r="D205" s="69"/>
      <c r="E205" s="70"/>
      <c r="F205" s="71"/>
      <c r="G205" s="33"/>
    </row>
    <row r="206" spans="1:7" ht="16">
      <c r="A206" s="72"/>
      <c r="B206" s="73"/>
      <c r="C206" s="35"/>
      <c r="D206" s="74"/>
      <c r="E206" s="65"/>
      <c r="F206" s="66"/>
      <c r="G206" s="28"/>
    </row>
    <row r="207" spans="1:7" ht="16">
      <c r="A207" s="67"/>
      <c r="B207" s="68"/>
      <c r="C207" s="37"/>
      <c r="D207" s="69"/>
      <c r="E207" s="70"/>
      <c r="F207" s="71"/>
      <c r="G207" s="33"/>
    </row>
    <row r="208" spans="1:7" ht="16">
      <c r="A208" s="72"/>
      <c r="B208" s="73"/>
      <c r="C208" s="35"/>
      <c r="D208" s="74"/>
      <c r="E208" s="65"/>
      <c r="F208" s="66"/>
      <c r="G208" s="28"/>
    </row>
    <row r="209" spans="1:7" ht="16">
      <c r="A209" s="67"/>
      <c r="B209" s="68"/>
      <c r="C209" s="37"/>
      <c r="D209" s="69"/>
      <c r="E209" s="70"/>
      <c r="F209" s="71"/>
      <c r="G209" s="33"/>
    </row>
    <row r="210" spans="1:7" ht="16">
      <c r="A210" s="72"/>
      <c r="B210" s="73"/>
      <c r="C210" s="35"/>
      <c r="D210" s="74"/>
      <c r="E210" s="65"/>
      <c r="F210" s="66"/>
      <c r="G210" s="28"/>
    </row>
    <row r="211" spans="1:7" ht="16">
      <c r="A211" s="67"/>
      <c r="B211" s="68"/>
      <c r="C211" s="37"/>
      <c r="D211" s="69"/>
      <c r="E211" s="70"/>
      <c r="F211" s="71"/>
      <c r="G211" s="33"/>
    </row>
    <row r="212" spans="1:7" ht="16">
      <c r="A212" s="72"/>
      <c r="B212" s="73"/>
      <c r="C212" s="35"/>
      <c r="D212" s="74"/>
      <c r="E212" s="65"/>
      <c r="F212" s="66"/>
      <c r="G212" s="28"/>
    </row>
    <row r="213" spans="1:7" ht="16">
      <c r="A213" s="67"/>
      <c r="B213" s="68"/>
      <c r="C213" s="37"/>
      <c r="D213" s="69"/>
      <c r="E213" s="70"/>
      <c r="F213" s="71"/>
      <c r="G213" s="33"/>
    </row>
    <row r="214" spans="1:7" ht="16">
      <c r="A214" s="72"/>
      <c r="B214" s="73"/>
      <c r="C214" s="35"/>
      <c r="D214" s="74"/>
      <c r="E214" s="65"/>
      <c r="F214" s="66"/>
      <c r="G214" s="28"/>
    </row>
    <row r="215" spans="1:7" ht="16">
      <c r="A215" s="67"/>
      <c r="B215" s="68"/>
      <c r="C215" s="37"/>
      <c r="D215" s="69"/>
      <c r="E215" s="70"/>
      <c r="F215" s="71"/>
      <c r="G215" s="33"/>
    </row>
    <row r="216" spans="1:7" ht="16">
      <c r="A216" s="72"/>
      <c r="B216" s="73"/>
      <c r="C216" s="35"/>
      <c r="D216" s="74"/>
      <c r="E216" s="65"/>
      <c r="F216" s="66"/>
      <c r="G216" s="28"/>
    </row>
    <row r="217" spans="1:7" ht="16">
      <c r="A217" s="67"/>
      <c r="B217" s="68"/>
      <c r="C217" s="37"/>
      <c r="D217" s="69"/>
      <c r="E217" s="70"/>
      <c r="F217" s="71"/>
      <c r="G217" s="33"/>
    </row>
    <row r="218" spans="1:7" ht="16">
      <c r="A218" s="72"/>
      <c r="B218" s="73"/>
      <c r="C218" s="35"/>
      <c r="D218" s="74"/>
      <c r="E218" s="65"/>
      <c r="F218" s="66"/>
      <c r="G218" s="28"/>
    </row>
    <row r="219" spans="1:7" ht="16">
      <c r="A219" s="67"/>
      <c r="B219" s="68"/>
      <c r="C219" s="37"/>
      <c r="D219" s="69"/>
      <c r="E219" s="70"/>
      <c r="F219" s="71"/>
      <c r="G219" s="33"/>
    </row>
    <row r="220" spans="1:7" ht="16">
      <c r="A220" s="72"/>
      <c r="B220" s="73"/>
      <c r="C220" s="35"/>
      <c r="D220" s="74"/>
      <c r="E220" s="65"/>
      <c r="F220" s="66"/>
      <c r="G220" s="28"/>
    </row>
    <row r="221" spans="1:7" ht="16">
      <c r="A221" s="67"/>
      <c r="B221" s="68"/>
      <c r="C221" s="37"/>
      <c r="D221" s="69"/>
      <c r="E221" s="70"/>
      <c r="F221" s="71"/>
      <c r="G221" s="33"/>
    </row>
    <row r="222" spans="1:7" ht="16">
      <c r="A222" s="72"/>
      <c r="B222" s="73"/>
      <c r="C222" s="35"/>
      <c r="D222" s="74"/>
      <c r="E222" s="65"/>
      <c r="F222" s="66"/>
      <c r="G222" s="28"/>
    </row>
    <row r="223" spans="1:7" ht="16">
      <c r="A223" s="67"/>
      <c r="B223" s="68"/>
      <c r="C223" s="37"/>
      <c r="D223" s="69"/>
      <c r="E223" s="70"/>
      <c r="F223" s="71"/>
      <c r="G223" s="33"/>
    </row>
    <row r="224" spans="1:7" ht="16">
      <c r="A224" s="72"/>
      <c r="B224" s="73"/>
      <c r="C224" s="35"/>
      <c r="D224" s="74"/>
      <c r="E224" s="65"/>
      <c r="F224" s="66"/>
      <c r="G224" s="28"/>
    </row>
    <row r="225" spans="1:7" ht="16">
      <c r="A225" s="67"/>
      <c r="B225" s="68"/>
      <c r="C225" s="37"/>
      <c r="D225" s="69"/>
      <c r="E225" s="70"/>
      <c r="F225" s="71"/>
      <c r="G225" s="33"/>
    </row>
    <row r="226" spans="1:7" ht="16">
      <c r="A226" s="72"/>
      <c r="B226" s="73"/>
      <c r="C226" s="35"/>
      <c r="D226" s="74"/>
      <c r="E226" s="65"/>
      <c r="F226" s="66"/>
      <c r="G226" s="28"/>
    </row>
    <row r="227" spans="1:7" ht="16">
      <c r="A227" s="67"/>
      <c r="B227" s="68"/>
      <c r="C227" s="37"/>
      <c r="D227" s="69"/>
      <c r="E227" s="70"/>
      <c r="F227" s="71"/>
      <c r="G227" s="33"/>
    </row>
    <row r="228" spans="1:7" ht="16">
      <c r="A228" s="72"/>
      <c r="B228" s="73"/>
      <c r="C228" s="35"/>
      <c r="D228" s="74"/>
      <c r="E228" s="65"/>
      <c r="F228" s="66"/>
      <c r="G228" s="28"/>
    </row>
    <row r="229" spans="1:7" ht="16">
      <c r="A229" s="67"/>
      <c r="B229" s="68"/>
      <c r="C229" s="37"/>
      <c r="D229" s="69"/>
      <c r="E229" s="70"/>
      <c r="F229" s="71"/>
      <c r="G229" s="33"/>
    </row>
    <row r="230" spans="1:7" ht="16">
      <c r="A230" s="72"/>
      <c r="B230" s="73"/>
      <c r="C230" s="35"/>
      <c r="D230" s="74"/>
      <c r="E230" s="65"/>
      <c r="F230" s="66"/>
      <c r="G230" s="28"/>
    </row>
    <row r="231" spans="1:7" ht="16">
      <c r="A231" s="67"/>
      <c r="B231" s="68"/>
      <c r="C231" s="37"/>
      <c r="D231" s="69"/>
      <c r="E231" s="70"/>
      <c r="F231" s="71"/>
      <c r="G231" s="33"/>
    </row>
    <row r="232" spans="1:7" ht="16">
      <c r="A232" s="72"/>
      <c r="B232" s="73"/>
      <c r="C232" s="35"/>
      <c r="D232" s="74"/>
      <c r="E232" s="65"/>
      <c r="F232" s="66"/>
      <c r="G232" s="28"/>
    </row>
    <row r="233" spans="1:7" ht="16">
      <c r="A233" s="67"/>
      <c r="B233" s="68"/>
      <c r="C233" s="37"/>
      <c r="D233" s="69"/>
      <c r="E233" s="70"/>
      <c r="F233" s="71"/>
      <c r="G233" s="33"/>
    </row>
    <row r="234" spans="1:7" ht="16">
      <c r="A234" s="72"/>
      <c r="B234" s="73"/>
      <c r="C234" s="35"/>
      <c r="D234" s="74"/>
      <c r="E234" s="65"/>
      <c r="F234" s="66"/>
      <c r="G234" s="28"/>
    </row>
    <row r="235" spans="1:7" ht="16">
      <c r="A235" s="67"/>
      <c r="B235" s="68"/>
      <c r="C235" s="37"/>
      <c r="D235" s="69"/>
      <c r="E235" s="70"/>
      <c r="F235" s="71"/>
      <c r="G235" s="33"/>
    </row>
    <row r="236" spans="1:7" ht="16">
      <c r="A236" s="72"/>
      <c r="B236" s="73"/>
      <c r="C236" s="35"/>
      <c r="D236" s="74"/>
      <c r="E236" s="65"/>
      <c r="F236" s="66"/>
      <c r="G236" s="28"/>
    </row>
    <row r="237" spans="1:7" ht="16">
      <c r="A237" s="67"/>
      <c r="B237" s="68"/>
      <c r="C237" s="37"/>
      <c r="D237" s="69"/>
      <c r="E237" s="70"/>
      <c r="F237" s="71"/>
      <c r="G237" s="33"/>
    </row>
    <row r="238" spans="1:7" ht="16">
      <c r="A238" s="72"/>
      <c r="B238" s="73"/>
      <c r="C238" s="35"/>
      <c r="D238" s="74"/>
      <c r="E238" s="65"/>
      <c r="F238" s="66"/>
      <c r="G238" s="28"/>
    </row>
    <row r="239" spans="1:7" ht="16">
      <c r="A239" s="67"/>
      <c r="B239" s="68"/>
      <c r="C239" s="37"/>
      <c r="D239" s="69"/>
      <c r="E239" s="70"/>
      <c r="F239" s="71"/>
      <c r="G239" s="33"/>
    </row>
    <row r="240" spans="1:7" ht="16">
      <c r="A240" s="72"/>
      <c r="B240" s="73"/>
      <c r="C240" s="35"/>
      <c r="D240" s="74"/>
      <c r="E240" s="65"/>
      <c r="F240" s="66"/>
      <c r="G240" s="28"/>
    </row>
    <row r="241" spans="1:7" ht="16">
      <c r="A241" s="67"/>
      <c r="B241" s="68"/>
      <c r="C241" s="37"/>
      <c r="D241" s="69"/>
      <c r="E241" s="70"/>
      <c r="F241" s="71"/>
      <c r="G241" s="33"/>
    </row>
    <row r="242" spans="1:7" ht="16">
      <c r="A242" s="72"/>
      <c r="B242" s="73"/>
      <c r="C242" s="35"/>
      <c r="D242" s="74"/>
      <c r="E242" s="65"/>
      <c r="F242" s="66"/>
      <c r="G242" s="28"/>
    </row>
    <row r="243" spans="1:7" ht="16">
      <c r="A243" s="67"/>
      <c r="B243" s="68"/>
      <c r="C243" s="37"/>
      <c r="D243" s="69"/>
      <c r="E243" s="70"/>
      <c r="F243" s="71"/>
      <c r="G243" s="33"/>
    </row>
    <row r="244" spans="1:7" ht="16">
      <c r="A244" s="72"/>
      <c r="B244" s="73"/>
      <c r="C244" s="35"/>
      <c r="D244" s="74"/>
      <c r="E244" s="65"/>
      <c r="F244" s="66"/>
      <c r="G244" s="28"/>
    </row>
    <row r="245" spans="1:7" ht="16">
      <c r="A245" s="67"/>
      <c r="B245" s="68"/>
      <c r="C245" s="37"/>
      <c r="D245" s="69"/>
      <c r="E245" s="70"/>
      <c r="F245" s="71"/>
      <c r="G245" s="33"/>
    </row>
    <row r="246" spans="1:7" ht="16">
      <c r="A246" s="72"/>
      <c r="B246" s="73"/>
      <c r="C246" s="35"/>
      <c r="D246" s="74"/>
      <c r="E246" s="65"/>
      <c r="F246" s="66"/>
      <c r="G246" s="28"/>
    </row>
    <row r="247" spans="1:7" ht="16">
      <c r="A247" s="67"/>
      <c r="B247" s="68"/>
      <c r="C247" s="37"/>
      <c r="D247" s="69"/>
      <c r="E247" s="70"/>
      <c r="F247" s="71"/>
      <c r="G247" s="33"/>
    </row>
    <row r="248" spans="1:7" ht="16">
      <c r="A248" s="72"/>
      <c r="B248" s="73"/>
      <c r="C248" s="35"/>
      <c r="D248" s="74"/>
      <c r="E248" s="65"/>
      <c r="F248" s="66"/>
      <c r="G248" s="28"/>
    </row>
    <row r="249" spans="1:7" ht="16">
      <c r="A249" s="67"/>
      <c r="B249" s="68"/>
      <c r="C249" s="37"/>
      <c r="D249" s="69"/>
      <c r="E249" s="70"/>
      <c r="F249" s="71"/>
      <c r="G249" s="33"/>
    </row>
    <row r="250" spans="1:7" ht="16">
      <c r="A250" s="72"/>
      <c r="B250" s="73"/>
      <c r="C250" s="35"/>
      <c r="D250" s="74"/>
      <c r="E250" s="65"/>
      <c r="F250" s="66"/>
      <c r="G250" s="28"/>
    </row>
    <row r="251" spans="1:7" ht="16">
      <c r="A251" s="67"/>
      <c r="B251" s="68"/>
      <c r="C251" s="37"/>
      <c r="D251" s="69"/>
      <c r="E251" s="70"/>
      <c r="F251" s="71"/>
      <c r="G251" s="33"/>
    </row>
    <row r="252" spans="1:7" ht="16">
      <c r="A252" s="72"/>
      <c r="B252" s="73"/>
      <c r="C252" s="35"/>
      <c r="D252" s="74"/>
      <c r="E252" s="65"/>
      <c r="F252" s="66"/>
      <c r="G252" s="28"/>
    </row>
    <row r="253" spans="1:7" ht="16">
      <c r="A253" s="67"/>
      <c r="B253" s="68"/>
      <c r="C253" s="37"/>
      <c r="D253" s="69"/>
      <c r="E253" s="70"/>
      <c r="F253" s="71"/>
      <c r="G253" s="33"/>
    </row>
    <row r="254" spans="1:7" ht="16">
      <c r="A254" s="72"/>
      <c r="B254" s="73"/>
      <c r="C254" s="35"/>
      <c r="D254" s="74"/>
      <c r="E254" s="65"/>
      <c r="F254" s="66"/>
      <c r="G254" s="28"/>
    </row>
    <row r="255" spans="1:7" ht="16">
      <c r="A255" s="95"/>
      <c r="B255" s="96"/>
      <c r="C255" s="97"/>
      <c r="D255" s="98"/>
      <c r="E255" s="99"/>
      <c r="F255" s="100"/>
      <c r="G255" s="101"/>
    </row>
  </sheetData>
  <customSheetViews>
    <customSheetView guid="{0D14997C-2E6B-45DD-AC15-96C2DFDD08E1}" filter="1" showAutoFilter="1">
      <pageMargins left="0.7" right="0.7" top="0.75" bottom="0.75" header="0.3" footer="0.3"/>
      <autoFilter ref="A1:AA247" xr:uid="{ECD42C2F-2794-F144-B30C-D3E047954871}"/>
    </customSheetView>
  </customSheetViews>
  <dataValidations count="5">
    <dataValidation type="custom" allowBlank="1" showDropDown="1" sqref="D2:D44 D46:D55 D57:D58 D60:D70 D72 D75:D86 D89 D91:D120 D122:D125 D127:D133 D135:D138 D140:D143 D145:D153 D155:D157 D159:D165 D167:D255" xr:uid="{00000000-0002-0000-0600-000001000000}">
      <formula1>ARRAYFORMULA(IF(C2:E255 = "EXP", D2:D255 &lt;= 0, IF(C2:C255 = "REV", D2:D255 &gt;= 0, TRUE)))</formula1>
    </dataValidation>
    <dataValidation type="custom" allowBlank="1" showDropDown="1" sqref="D154" xr:uid="{00000000-0002-0000-0600-000002000000}">
      <formula1>ARRAYFORMULA(IF(C155:E255 = "EXP", D154:D255 &lt;= 0, IF(C155:C255 = "REV", D154:D255 &gt;= 0, TRUE)))</formula1>
    </dataValidation>
    <dataValidation type="list" allowBlank="1" showErrorMessage="1" sqref="G2:G255" xr:uid="{00000000-0002-0000-0600-000006000000}">
      <formula1>"Fuel,Toll Fees,Regulatory Fees,Maintenance Supplies,Discount on Supplies,Bonuses,Debt Repayments,Salary Payments,Container Related Transactions,Contractual Conditions Expenses,Repair Parts,Load Completion Payments,Tires,Repair Services,Advance Payments Re"&amp;"ceived,Money Transfers,Truck Purchase,Administrative Costs,Equipment Sales,Trailer Payments,Travel Expenses,Customs Fees,Repairs,Insurance,Vehicle Equipment,Transportation Commissions,Safety Equipment,Truck Modifications,Axle and Tire Maintenance,Suspensi"&amp;"on Parts,Equipment Purchases,Personnel Transportation Costs,Suspension Repairs,Transportation Services Revenue,Goods Purchases,Sales Revenue,Maintenance Services,Tools and Equipment,Miscellaneous,Travel Allowances"</formula1>
    </dataValidation>
    <dataValidation type="date" allowBlank="1" showDropDown="1" sqref="A2:A255" xr:uid="{00000000-0002-0000-0600-00000C000000}">
      <formula1>45292</formula1>
      <formula2>45657</formula2>
    </dataValidation>
    <dataValidation type="list" allowBlank="1" showErrorMessage="1" sqref="C2:C255" xr:uid="{00000000-0002-0000-0600-00000E000000}">
      <formula1>"EXP,REV,DONATION"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5">
        <x14:dataValidation type="custom" allowBlank="1" showDropDown="1" xr:uid="{00000000-0002-0000-0600-000000000000}">
          <x14:formula1>
            <xm:f>ARRAYFORMULA(IF('Yiriden Transactions 2025'!C2:D255 = "EXP", 'Yiriden Transactions 2025'!C2:C255 &lt;= 0, IF('Yiriden Transactions 2025'!D2:D255 = "REV", 'Yiriden Transactions 2025'!C2:C255 &gt;= 0, TRUE)))</xm:f>
          </x14:formula1>
          <xm:sqref>D88</xm:sqref>
        </x14:dataValidation>
        <x14:dataValidation type="custom" allowBlank="1" showDropDown="1" xr:uid="{00000000-0002-0000-0600-000003000000}">
          <x14:formula1>
            <xm:f>ARRAYFORMULA(IF('Yiriden Transactions 2025'!C2:D255 = "EXP", 'Yiriden Transactions 2025'!C2:C255 &lt;= 0, IF('Yiriden Transactions 2025'!D2:D255 = "REV", 'Yiriden Transactions 2025'!C2:C255 &gt;= 0, TRUE)))</xm:f>
          </x14:formula1>
          <xm:sqref>D144</xm:sqref>
        </x14:dataValidation>
        <x14:dataValidation type="custom" allowBlank="1" showDropDown="1" xr:uid="{00000000-0002-0000-0600-000004000000}">
          <x14:formula1>
            <xm:f>ARRAYFORMULA(IF('Yiriden Transactions 2025'!C2:D255 = "EXP", 'Yiriden Transactions 2025'!C2:C255 &lt;= 0, IF('Yiriden Transactions 2025'!D2:D255 = "REV", 'Yiriden Transactions 2025'!C2:C255 &gt;= 0, TRUE)))</xm:f>
          </x14:formula1>
          <xm:sqref>D158</xm:sqref>
        </x14:dataValidation>
        <x14:dataValidation type="custom" allowBlank="1" showDropDown="1" xr:uid="{00000000-0002-0000-0600-000005000000}">
          <x14:formula1>
            <xm:f>ARRAYFORMULA(IF('Yiriden Transactions 2025'!C2:D255 = "EXP", 'Yiriden Transactions 2025'!C2:C255 &lt;= 0, IF('Yiriden Transactions 2025'!D2:D255 = "REV", 'Yiriden Transactions 2025'!C2:C255 &gt;= 0, TRUE)))</xm:f>
          </x14:formula1>
          <xm:sqref>D74</xm:sqref>
        </x14:dataValidation>
        <x14:dataValidation type="custom" allowBlank="1" showDropDown="1" xr:uid="{00000000-0002-0000-0600-000007000000}">
          <x14:formula1>
            <xm:f>ARRAYFORMULA(IF('Yiriden Transactions 2025'!C2:D255 = "EXP", 'Yiriden Transactions 2025'!C2:C255 &lt;= 0, IF('Yiriden Transactions 2025'!D2:D255 = "REV", 'Yiriden Transactions 2025'!C2:C255 &gt;= 0, TRUE)))</xm:f>
          </x14:formula1>
          <xm:sqref>D59</xm:sqref>
        </x14:dataValidation>
        <x14:dataValidation type="custom" allowBlank="1" showDropDown="1" xr:uid="{00000000-0002-0000-0600-000008000000}">
          <x14:formula1>
            <xm:f>ARRAYFORMULA(IF('Yiriden Transactions 2025'!C2:D255 = "EXP", 'Yiriden Transactions 2025'!C2:C255 &lt;= 0, IF('Yiriden Transactions 2025'!D2:D255 = "REV", 'Yiriden Transactions 2025'!C2:C255 &gt;= 0, TRUE)))</xm:f>
          </x14:formula1>
          <xm:sqref>D87</xm:sqref>
        </x14:dataValidation>
        <x14:dataValidation type="custom" allowBlank="1" showDropDown="1" xr:uid="{00000000-0002-0000-0600-000009000000}">
          <x14:formula1>
            <xm:f>ARRAYFORMULA(IF('Yiriden Transactions 2025'!C2:D255 = "EXP", 'Yiriden Transactions 2025'!C2:C255 &lt;= 0, IF('Yiriden Transactions 2025'!D2:D255 = "REV", 'Yiriden Transactions 2025'!C2:C255 &gt;= 0, TRUE)))</xm:f>
          </x14:formula1>
          <xm:sqref>D121</xm:sqref>
        </x14:dataValidation>
        <x14:dataValidation type="custom" allowBlank="1" showDropDown="1" xr:uid="{00000000-0002-0000-0600-00000A000000}">
          <x14:formula1>
            <xm:f>ARRAYFORMULA(IF('Yiriden Transactions 2025'!C2:D255 = "EXP", 'Yiriden Transactions 2025'!C2:C255 &lt;= 0, IF('Yiriden Transactions 2025'!D2:D255 = "REV", 'Yiriden Transactions 2025'!C2:C255 &gt;= 0, TRUE)))</xm:f>
          </x14:formula1>
          <xm:sqref>D166</xm:sqref>
        </x14:dataValidation>
        <x14:dataValidation type="custom" allowBlank="1" showDropDown="1" xr:uid="{00000000-0002-0000-0600-00000B000000}">
          <x14:formula1>
            <xm:f>ARRAYFORMULA(IF('Yiriden Transactions 2025'!C2:D255 = "EXP", 'Yiriden Transactions 2025'!C2:C255 &lt;= 0, IF('Yiriden Transactions 2025'!D2:D255 = "REV", 'Yiriden Transactions 2025'!C2:C255 &gt;= 0, TRUE)))</xm:f>
          </x14:formula1>
          <xm:sqref>D134</xm:sqref>
        </x14:dataValidation>
        <x14:dataValidation type="custom" allowBlank="1" showDropDown="1" xr:uid="{00000000-0002-0000-0600-00000D000000}">
          <x14:formula1>
            <xm:f>ARRAYFORMULA(IF('Yiriden Transactions 2025'!C2:D255 = "EXP", 'Yiriden Transactions 2025'!C2:C255 &lt;= 0, IF('Yiriden Transactions 2025'!D2:D255 = "REV", 'Yiriden Transactions 2025'!C2:C255 &gt;= 0, TRUE)))</xm:f>
          </x14:formula1>
          <xm:sqref>D73</xm:sqref>
        </x14:dataValidation>
        <x14:dataValidation type="custom" allowBlank="1" showDropDown="1" xr:uid="{00000000-0002-0000-0600-00000F000000}">
          <x14:formula1>
            <xm:f>ARRAYFORMULA(IF('Yiriden Transactions 2025'!C2:D255 = "EXP", 'Yiriden Transactions 2025'!C2:C255 &lt;= 0, IF('Yiriden Transactions 2025'!D2:D255 = "REV", 'Yiriden Transactions 2025'!C2:C255 &gt;= 0, TRUE)))</xm:f>
          </x14:formula1>
          <xm:sqref>D56</xm:sqref>
        </x14:dataValidation>
        <x14:dataValidation type="custom" allowBlank="1" showDropDown="1" xr:uid="{00000000-0002-0000-0600-000010000000}">
          <x14:formula1>
            <xm:f>ARRAYFORMULA(IF('Yiriden Transactions 2025'!C2:D255 = "EXP", 'Yiriden Transactions 2025'!C2:C255 &lt;= 0, IF('Yiriden Transactions 2025'!D2:D255 = "REV", 'Yiriden Transactions 2025'!C2:C255 &gt;= 0, TRUE)))</xm:f>
          </x14:formula1>
          <xm:sqref>D90</xm:sqref>
        </x14:dataValidation>
        <x14:dataValidation type="custom" allowBlank="1" showDropDown="1" xr:uid="{00000000-0002-0000-0600-000011000000}">
          <x14:formula1>
            <xm:f>ARRAYFORMULA(IF('Yiriden Transactions 2025'!C2:D255 = "EXP", 'Yiriden Transactions 2025'!C2:C255 &lt;= 0, IF('Yiriden Transactions 2025'!D2:D255 = "REV", 'Yiriden Transactions 2025'!C2:C255 &gt;= 0, TRUE)))</xm:f>
          </x14:formula1>
          <xm:sqref>D126</xm:sqref>
        </x14:dataValidation>
        <x14:dataValidation type="custom" allowBlank="1" showDropDown="1" xr:uid="{00000000-0002-0000-0600-000012000000}">
          <x14:formula1>
            <xm:f>ARRAYFORMULA(IF('Yiriden Transactions 2025'!C2:D255 = "EXP", 'Yiriden Transactions 2025'!C2:C255 &lt;= 0, IF('Yiriden Transactions 2025'!D2:D255 = "REV", 'Yiriden Transactions 2025'!C2:C255 &gt;= 0, TRUE)))</xm:f>
          </x14:formula1>
          <xm:sqref>D45</xm:sqref>
        </x14:dataValidation>
        <x14:dataValidation type="custom" allowBlank="1" showDropDown="1" xr:uid="{00000000-0002-0000-0600-000013000000}">
          <x14:formula1>
            <xm:f>ARRAYFORMULA(IF('Yiriden Transactions 2025'!C2:D255 = "EXP", 'Yiriden Transactions 2025'!C2:C255 &lt;= 0, IF('Yiriden Transactions 2025'!D2:D255 = "REV", 'Yiriden Transactions 2025'!C2:C255 &gt;= 0, TRUE)))</xm:f>
          </x14:formula1>
          <xm:sqref>D71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2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75" customHeight="1"/>
  <cols>
    <col min="2" max="2" width="45.5" customWidth="1"/>
    <col min="3" max="3" width="18.83203125" customWidth="1"/>
    <col min="4" max="4" width="13.6640625" customWidth="1"/>
    <col min="5" max="5" width="13.5" customWidth="1"/>
    <col min="6" max="7" width="21.1640625" customWidth="1"/>
    <col min="8" max="8" width="15.5" customWidth="1"/>
    <col min="9" max="9" width="10.33203125" customWidth="1"/>
    <col min="10" max="10" width="15.33203125" customWidth="1"/>
    <col min="11" max="11" width="12.1640625" customWidth="1"/>
  </cols>
  <sheetData>
    <row r="1" spans="1:11" ht="15.75" customHeight="1">
      <c r="A1" s="102" t="s">
        <v>2</v>
      </c>
      <c r="B1" s="21" t="s">
        <v>109</v>
      </c>
      <c r="C1" s="21" t="s">
        <v>111</v>
      </c>
      <c r="D1" s="103" t="s">
        <v>110</v>
      </c>
      <c r="E1" s="60" t="s">
        <v>121</v>
      </c>
      <c r="F1" s="61" t="s">
        <v>648</v>
      </c>
      <c r="G1" s="22" t="s">
        <v>0</v>
      </c>
      <c r="H1" s="13" t="s">
        <v>112</v>
      </c>
      <c r="I1" s="23">
        <f>SUMIFS(D2:D264, C2:C264, "REV")</f>
        <v>0</v>
      </c>
      <c r="J1" s="13" t="s">
        <v>113</v>
      </c>
      <c r="K1" s="23">
        <f>SUMIFS(D2:D264, C2:C264, "EXP")</f>
        <v>0</v>
      </c>
    </row>
    <row r="2" spans="1:11">
      <c r="A2" s="78"/>
      <c r="B2" s="63" t="s">
        <v>730</v>
      </c>
      <c r="C2" s="104"/>
      <c r="D2" s="105"/>
      <c r="E2" s="65"/>
      <c r="F2" s="66"/>
      <c r="G2" s="28"/>
    </row>
    <row r="3" spans="1:11">
      <c r="A3" s="75"/>
      <c r="B3" s="106"/>
      <c r="C3" s="81"/>
      <c r="D3" s="107"/>
      <c r="E3" s="70"/>
      <c r="F3" s="71"/>
      <c r="G3" s="33"/>
    </row>
    <row r="4" spans="1:11">
      <c r="A4" s="78"/>
      <c r="B4" s="108"/>
      <c r="C4" s="27"/>
      <c r="D4" s="105"/>
      <c r="E4" s="65"/>
      <c r="F4" s="66"/>
      <c r="G4" s="28"/>
    </row>
    <row r="5" spans="1:11">
      <c r="A5" s="75"/>
      <c r="B5" s="109"/>
      <c r="C5" s="32"/>
      <c r="D5" s="107"/>
      <c r="E5" s="70"/>
      <c r="F5" s="71"/>
      <c r="G5" s="33"/>
    </row>
    <row r="6" spans="1:11">
      <c r="A6" s="78"/>
      <c r="B6" s="108"/>
      <c r="C6" s="27"/>
      <c r="D6" s="105"/>
      <c r="E6" s="65"/>
      <c r="F6" s="66"/>
      <c r="G6" s="28"/>
    </row>
    <row r="7" spans="1:11">
      <c r="A7" s="75"/>
      <c r="B7" s="109"/>
      <c r="C7" s="32"/>
      <c r="D7" s="107"/>
      <c r="E7" s="70"/>
      <c r="F7" s="71"/>
      <c r="G7" s="33"/>
    </row>
    <row r="8" spans="1:11">
      <c r="A8" s="78"/>
      <c r="B8" s="108"/>
      <c r="C8" s="27"/>
      <c r="D8" s="110"/>
      <c r="E8" s="65"/>
      <c r="F8" s="66"/>
      <c r="G8" s="28"/>
    </row>
    <row r="9" spans="1:11">
      <c r="A9" s="75"/>
      <c r="B9" s="109"/>
      <c r="C9" s="32"/>
      <c r="D9" s="107"/>
      <c r="E9" s="70"/>
      <c r="F9" s="71"/>
      <c r="G9" s="33"/>
    </row>
    <row r="10" spans="1:11">
      <c r="A10" s="78"/>
      <c r="B10" s="108"/>
      <c r="C10" s="27"/>
      <c r="D10" s="105"/>
      <c r="E10" s="65"/>
      <c r="F10" s="66"/>
      <c r="G10" s="28"/>
    </row>
    <row r="11" spans="1:11">
      <c r="A11" s="75"/>
      <c r="B11" s="109"/>
      <c r="C11" s="32"/>
      <c r="D11" s="107"/>
      <c r="E11" s="70"/>
      <c r="F11" s="71"/>
      <c r="G11" s="33"/>
    </row>
    <row r="12" spans="1:11">
      <c r="A12" s="78"/>
      <c r="B12" s="108"/>
      <c r="C12" s="27"/>
      <c r="D12" s="105"/>
      <c r="E12" s="65"/>
      <c r="F12" s="66"/>
      <c r="G12" s="28"/>
    </row>
    <row r="13" spans="1:11">
      <c r="A13" s="75"/>
      <c r="B13" s="109"/>
      <c r="C13" s="32"/>
      <c r="D13" s="107"/>
      <c r="E13" s="70"/>
      <c r="F13" s="71"/>
      <c r="G13" s="33"/>
    </row>
    <row r="14" spans="1:11">
      <c r="A14" s="78"/>
      <c r="B14" s="108"/>
      <c r="C14" s="27"/>
      <c r="D14" s="105"/>
      <c r="E14" s="65"/>
      <c r="F14" s="66"/>
      <c r="G14" s="28"/>
    </row>
    <row r="15" spans="1:11">
      <c r="A15" s="75"/>
      <c r="B15" s="109"/>
      <c r="C15" s="32"/>
      <c r="D15" s="107"/>
      <c r="E15" s="70"/>
      <c r="F15" s="71"/>
      <c r="G15" s="33"/>
    </row>
    <row r="16" spans="1:11">
      <c r="A16" s="78"/>
      <c r="B16" s="108"/>
      <c r="C16" s="27"/>
      <c r="D16" s="105"/>
      <c r="E16" s="65"/>
      <c r="F16" s="66"/>
      <c r="G16" s="28"/>
    </row>
    <row r="17" spans="1:7">
      <c r="A17" s="75"/>
      <c r="B17" s="109"/>
      <c r="C17" s="32"/>
      <c r="D17" s="107"/>
      <c r="E17" s="70"/>
      <c r="F17" s="71"/>
      <c r="G17" s="33"/>
    </row>
    <row r="18" spans="1:7">
      <c r="A18" s="78"/>
      <c r="B18" s="108"/>
      <c r="C18" s="27"/>
      <c r="D18" s="105"/>
      <c r="E18" s="65"/>
      <c r="F18" s="66"/>
      <c r="G18" s="28"/>
    </row>
    <row r="19" spans="1:7">
      <c r="A19" s="75"/>
      <c r="B19" s="76"/>
      <c r="C19" s="32"/>
      <c r="D19" s="107"/>
      <c r="E19" s="70"/>
      <c r="F19" s="71"/>
      <c r="G19" s="33"/>
    </row>
    <row r="20" spans="1:7">
      <c r="A20" s="78"/>
      <c r="B20" s="63"/>
      <c r="C20" s="27"/>
      <c r="D20" s="105"/>
      <c r="E20" s="65"/>
      <c r="F20" s="66"/>
      <c r="G20" s="28"/>
    </row>
    <row r="21" spans="1:7">
      <c r="A21" s="75"/>
      <c r="B21" s="76"/>
      <c r="C21" s="32"/>
      <c r="D21" s="107"/>
      <c r="E21" s="70"/>
      <c r="F21" s="71"/>
      <c r="G21" s="33"/>
    </row>
    <row r="22" spans="1:7">
      <c r="A22" s="83"/>
      <c r="B22" s="63"/>
      <c r="C22" s="27"/>
      <c r="D22" s="105"/>
      <c r="E22" s="65"/>
      <c r="F22" s="66"/>
      <c r="G22" s="28"/>
    </row>
    <row r="23" spans="1:7">
      <c r="A23" s="75"/>
      <c r="B23" s="76"/>
      <c r="C23" s="32"/>
      <c r="D23" s="107"/>
      <c r="E23" s="70"/>
      <c r="F23" s="71"/>
      <c r="G23" s="33"/>
    </row>
    <row r="24" spans="1:7">
      <c r="A24" s="78"/>
      <c r="B24" s="63"/>
      <c r="C24" s="27"/>
      <c r="D24" s="105"/>
      <c r="E24" s="65"/>
      <c r="F24" s="66"/>
      <c r="G24" s="28"/>
    </row>
    <row r="25" spans="1:7">
      <c r="A25" s="75"/>
      <c r="B25" s="76"/>
      <c r="C25" s="32"/>
      <c r="D25" s="107"/>
      <c r="E25" s="70"/>
      <c r="F25" s="71"/>
      <c r="G25" s="33"/>
    </row>
    <row r="26" spans="1:7">
      <c r="A26" s="62"/>
      <c r="B26" s="63"/>
      <c r="C26" s="27"/>
      <c r="D26" s="105"/>
      <c r="E26" s="65"/>
      <c r="F26" s="66"/>
      <c r="G26" s="28"/>
    </row>
    <row r="27" spans="1:7">
      <c r="A27" s="75"/>
      <c r="B27" s="76"/>
      <c r="C27" s="32"/>
      <c r="D27" s="107"/>
      <c r="E27" s="70"/>
      <c r="F27" s="71"/>
      <c r="G27" s="33"/>
    </row>
    <row r="28" spans="1:7">
      <c r="A28" s="78"/>
      <c r="B28" s="63"/>
      <c r="C28" s="27"/>
      <c r="D28" s="105"/>
      <c r="E28" s="65"/>
      <c r="F28" s="66"/>
      <c r="G28" s="28"/>
    </row>
    <row r="29" spans="1:7">
      <c r="A29" s="75"/>
      <c r="B29" s="76"/>
      <c r="C29" s="32"/>
      <c r="D29" s="107"/>
      <c r="E29" s="70"/>
      <c r="F29" s="71"/>
      <c r="G29" s="33"/>
    </row>
    <row r="30" spans="1:7">
      <c r="A30" s="78"/>
      <c r="B30" s="63"/>
      <c r="C30" s="27"/>
      <c r="D30" s="105"/>
      <c r="E30" s="65"/>
      <c r="F30" s="66"/>
      <c r="G30" s="28"/>
    </row>
    <row r="31" spans="1:7">
      <c r="A31" s="75"/>
      <c r="B31" s="76"/>
      <c r="C31" s="32"/>
      <c r="D31" s="107"/>
      <c r="E31" s="70"/>
      <c r="F31" s="71"/>
      <c r="G31" s="33"/>
    </row>
    <row r="32" spans="1:7">
      <c r="A32" s="78"/>
      <c r="B32" s="63"/>
      <c r="C32" s="27"/>
      <c r="D32" s="105"/>
      <c r="E32" s="65"/>
      <c r="F32" s="66"/>
      <c r="G32" s="28"/>
    </row>
    <row r="33" spans="1:7">
      <c r="A33" s="75"/>
      <c r="B33" s="76"/>
      <c r="C33" s="32"/>
      <c r="D33" s="107"/>
      <c r="E33" s="70"/>
      <c r="F33" s="71"/>
      <c r="G33" s="33"/>
    </row>
    <row r="34" spans="1:7">
      <c r="A34" s="78"/>
      <c r="B34" s="63"/>
      <c r="C34" s="27"/>
      <c r="D34" s="105"/>
      <c r="E34" s="65"/>
      <c r="F34" s="66"/>
      <c r="G34" s="28"/>
    </row>
    <row r="35" spans="1:7">
      <c r="A35" s="75"/>
      <c r="B35" s="76"/>
      <c r="C35" s="32"/>
      <c r="D35" s="79"/>
      <c r="E35" s="70"/>
      <c r="F35" s="71"/>
      <c r="G35" s="33"/>
    </row>
    <row r="36" spans="1:7">
      <c r="A36" s="78"/>
      <c r="B36" s="63"/>
      <c r="C36" s="27"/>
      <c r="D36" s="111"/>
      <c r="E36" s="65"/>
      <c r="F36" s="66"/>
      <c r="G36" s="28"/>
    </row>
    <row r="37" spans="1:7">
      <c r="A37" s="75"/>
      <c r="B37" s="76"/>
      <c r="C37" s="32"/>
      <c r="D37" s="112"/>
      <c r="E37" s="70"/>
      <c r="F37" s="71"/>
      <c r="G37" s="33"/>
    </row>
    <row r="38" spans="1:7">
      <c r="A38" s="78"/>
      <c r="B38" s="63"/>
      <c r="C38" s="27"/>
      <c r="D38" s="111"/>
      <c r="E38" s="65"/>
      <c r="F38" s="66"/>
      <c r="G38" s="28"/>
    </row>
    <row r="39" spans="1:7">
      <c r="A39" s="75"/>
      <c r="B39" s="76"/>
      <c r="C39" s="32"/>
      <c r="D39" s="112"/>
      <c r="E39" s="70"/>
      <c r="F39" s="71"/>
      <c r="G39" s="33"/>
    </row>
    <row r="40" spans="1:7">
      <c r="A40" s="78"/>
      <c r="B40" s="63"/>
      <c r="C40" s="27"/>
      <c r="D40" s="111"/>
      <c r="E40" s="65"/>
      <c r="F40" s="66"/>
      <c r="G40" s="28"/>
    </row>
    <row r="41" spans="1:7">
      <c r="A41" s="75"/>
      <c r="B41" s="76"/>
      <c r="C41" s="32"/>
      <c r="D41" s="112"/>
      <c r="E41" s="70"/>
      <c r="F41" s="71"/>
      <c r="G41" s="33"/>
    </row>
    <row r="42" spans="1:7">
      <c r="A42" s="78"/>
      <c r="B42" s="63"/>
      <c r="C42" s="27"/>
      <c r="D42" s="111"/>
      <c r="E42" s="65"/>
      <c r="F42" s="66"/>
      <c r="G42" s="28"/>
    </row>
    <row r="43" spans="1:7">
      <c r="A43" s="75"/>
      <c r="B43" s="76"/>
      <c r="C43" s="32"/>
      <c r="D43" s="112"/>
      <c r="E43" s="70"/>
      <c r="F43" s="71"/>
      <c r="G43" s="33"/>
    </row>
    <row r="44" spans="1:7">
      <c r="A44" s="78"/>
      <c r="B44" s="63"/>
      <c r="C44" s="27"/>
      <c r="D44" s="111"/>
      <c r="E44" s="65"/>
      <c r="F44" s="66"/>
      <c r="G44" s="28"/>
    </row>
    <row r="45" spans="1:7">
      <c r="A45" s="75"/>
      <c r="B45" s="76"/>
      <c r="C45" s="32"/>
      <c r="D45" s="112"/>
      <c r="E45" s="70"/>
      <c r="F45" s="71"/>
      <c r="G45" s="33"/>
    </row>
    <row r="46" spans="1:7">
      <c r="A46" s="78"/>
      <c r="B46" s="63"/>
      <c r="C46" s="27"/>
      <c r="D46" s="111"/>
      <c r="E46" s="65"/>
      <c r="F46" s="66"/>
      <c r="G46" s="28"/>
    </row>
    <row r="47" spans="1:7">
      <c r="A47" s="75"/>
      <c r="B47" s="76"/>
      <c r="C47" s="32"/>
      <c r="D47" s="112"/>
      <c r="E47" s="70"/>
      <c r="F47" s="71"/>
      <c r="G47" s="33"/>
    </row>
    <row r="48" spans="1:7" ht="15.75" customHeight="1">
      <c r="A48" s="113"/>
      <c r="C48" s="35"/>
      <c r="D48" s="114"/>
      <c r="E48" s="65"/>
      <c r="F48" s="66"/>
      <c r="G48" s="28"/>
    </row>
    <row r="49" spans="1:7" ht="15.75" customHeight="1">
      <c r="A49" s="115"/>
      <c r="C49" s="37"/>
      <c r="D49" s="116"/>
      <c r="E49" s="70"/>
      <c r="F49" s="71"/>
      <c r="G49" s="33"/>
    </row>
    <row r="50" spans="1:7" ht="15.75" customHeight="1">
      <c r="A50" s="113"/>
      <c r="C50" s="35"/>
      <c r="D50" s="114"/>
      <c r="E50" s="65"/>
      <c r="F50" s="66"/>
      <c r="G50" s="28"/>
    </row>
    <row r="51" spans="1:7" ht="15.75" customHeight="1">
      <c r="A51" s="115"/>
      <c r="C51" s="37"/>
      <c r="D51" s="116"/>
      <c r="E51" s="70"/>
      <c r="F51" s="71"/>
      <c r="G51" s="33"/>
    </row>
    <row r="52" spans="1:7" ht="15.75" customHeight="1">
      <c r="A52" s="113"/>
      <c r="C52" s="35"/>
      <c r="D52" s="114"/>
      <c r="E52" s="65"/>
      <c r="F52" s="66"/>
      <c r="G52" s="28"/>
    </row>
    <row r="53" spans="1:7" ht="15.75" customHeight="1">
      <c r="A53" s="115"/>
      <c r="C53" s="37"/>
      <c r="D53" s="116"/>
      <c r="E53" s="70"/>
      <c r="F53" s="71"/>
      <c r="G53" s="33"/>
    </row>
    <row r="54" spans="1:7" ht="15.75" customHeight="1">
      <c r="A54" s="113"/>
      <c r="C54" s="35"/>
      <c r="D54" s="114"/>
      <c r="E54" s="65"/>
      <c r="F54" s="66"/>
      <c r="G54" s="28"/>
    </row>
    <row r="55" spans="1:7" ht="15.75" customHeight="1">
      <c r="A55" s="115"/>
      <c r="C55" s="37"/>
      <c r="D55" s="116"/>
      <c r="E55" s="70"/>
      <c r="F55" s="71"/>
      <c r="G55" s="33"/>
    </row>
    <row r="56" spans="1:7" ht="15.75" customHeight="1">
      <c r="A56" s="117"/>
      <c r="C56" s="35"/>
      <c r="D56" s="114"/>
      <c r="E56" s="65"/>
      <c r="F56" s="66"/>
      <c r="G56" s="28"/>
    </row>
    <row r="57" spans="1:7" ht="15.75" customHeight="1">
      <c r="A57" s="115"/>
      <c r="C57" s="37"/>
      <c r="D57" s="116"/>
      <c r="E57" s="70"/>
      <c r="F57" s="71"/>
      <c r="G57" s="33"/>
    </row>
    <row r="58" spans="1:7" ht="15.75" customHeight="1">
      <c r="A58" s="113"/>
      <c r="C58" s="35"/>
      <c r="D58" s="114"/>
      <c r="E58" s="65"/>
      <c r="F58" s="66"/>
      <c r="G58" s="28"/>
    </row>
    <row r="59" spans="1:7" ht="15.75" customHeight="1">
      <c r="A59" s="115"/>
      <c r="C59" s="37"/>
      <c r="D59" s="116"/>
      <c r="E59" s="70"/>
      <c r="F59" s="71"/>
      <c r="G59" s="33"/>
    </row>
    <row r="60" spans="1:7" ht="15.75" customHeight="1">
      <c r="A60" s="113"/>
      <c r="C60" s="35"/>
      <c r="D60" s="114"/>
      <c r="E60" s="65"/>
      <c r="F60" s="66"/>
      <c r="G60" s="28"/>
    </row>
    <row r="61" spans="1:7" ht="15.75" customHeight="1">
      <c r="A61" s="115"/>
      <c r="C61" s="37"/>
      <c r="D61" s="116"/>
      <c r="E61" s="70"/>
      <c r="F61" s="71"/>
      <c r="G61" s="33"/>
    </row>
    <row r="62" spans="1:7" ht="13">
      <c r="A62" s="113"/>
      <c r="C62" s="35"/>
      <c r="D62" s="114"/>
      <c r="E62" s="65"/>
      <c r="F62" s="66"/>
      <c r="G62" s="28"/>
    </row>
    <row r="63" spans="1:7" ht="13">
      <c r="A63" s="115"/>
      <c r="C63" s="37"/>
      <c r="D63" s="116"/>
      <c r="E63" s="70"/>
      <c r="F63" s="71"/>
      <c r="G63" s="33"/>
    </row>
    <row r="64" spans="1:7" ht="13">
      <c r="A64" s="113"/>
      <c r="C64" s="35"/>
      <c r="D64" s="114"/>
      <c r="E64" s="65"/>
      <c r="F64" s="66"/>
      <c r="G64" s="28"/>
    </row>
    <row r="65" spans="1:7" ht="13">
      <c r="A65" s="115"/>
      <c r="C65" s="37"/>
      <c r="D65" s="116"/>
      <c r="E65" s="70"/>
      <c r="F65" s="71"/>
      <c r="G65" s="33"/>
    </row>
    <row r="66" spans="1:7" ht="13">
      <c r="A66" s="113"/>
      <c r="C66" s="35"/>
      <c r="D66" s="114"/>
      <c r="E66" s="65"/>
      <c r="F66" s="66"/>
      <c r="G66" s="28"/>
    </row>
    <row r="67" spans="1:7" ht="13">
      <c r="A67" s="115"/>
      <c r="C67" s="37"/>
      <c r="D67" s="116"/>
      <c r="E67" s="70"/>
      <c r="F67" s="71"/>
      <c r="G67" s="33"/>
    </row>
    <row r="68" spans="1:7" ht="13">
      <c r="A68" s="113"/>
      <c r="C68" s="35"/>
      <c r="D68" s="114"/>
      <c r="E68" s="65"/>
      <c r="F68" s="66"/>
      <c r="G68" s="28"/>
    </row>
    <row r="69" spans="1:7" ht="13">
      <c r="A69" s="118"/>
      <c r="C69" s="37"/>
      <c r="D69" s="116"/>
      <c r="E69" s="70"/>
      <c r="F69" s="71"/>
      <c r="G69" s="33"/>
    </row>
    <row r="70" spans="1:7" ht="13">
      <c r="A70" s="113"/>
      <c r="C70" s="35"/>
      <c r="D70" s="114"/>
      <c r="E70" s="65"/>
      <c r="F70" s="66"/>
      <c r="G70" s="28"/>
    </row>
    <row r="71" spans="1:7" ht="13">
      <c r="A71" s="115"/>
      <c r="C71" s="37"/>
      <c r="D71" s="116"/>
      <c r="E71" s="70"/>
      <c r="F71" s="71"/>
      <c r="G71" s="33"/>
    </row>
    <row r="72" spans="1:7" ht="13">
      <c r="A72" s="113"/>
      <c r="D72" s="114"/>
      <c r="E72" s="65"/>
      <c r="F72" s="66"/>
      <c r="G72" s="28"/>
    </row>
    <row r="73" spans="1:7" ht="13">
      <c r="A73" s="115"/>
      <c r="D73" s="116"/>
      <c r="E73" s="70"/>
      <c r="F73" s="71"/>
      <c r="G73" s="33"/>
    </row>
    <row r="74" spans="1:7" ht="13">
      <c r="A74" s="113"/>
      <c r="D74" s="114"/>
      <c r="E74" s="65"/>
      <c r="F74" s="66"/>
      <c r="G74" s="28"/>
    </row>
    <row r="75" spans="1:7" ht="13">
      <c r="A75" s="115"/>
      <c r="D75" s="116"/>
      <c r="E75" s="70"/>
      <c r="F75" s="71"/>
      <c r="G75" s="33"/>
    </row>
    <row r="76" spans="1:7" ht="13">
      <c r="A76" s="113"/>
      <c r="D76" s="114"/>
      <c r="E76" s="65"/>
      <c r="F76" s="66"/>
      <c r="G76" s="28"/>
    </row>
    <row r="77" spans="1:7" ht="13">
      <c r="A77" s="115"/>
      <c r="D77" s="116"/>
      <c r="E77" s="70"/>
      <c r="F77" s="71"/>
      <c r="G77" s="33"/>
    </row>
    <row r="78" spans="1:7" ht="13">
      <c r="A78" s="113"/>
      <c r="D78" s="114"/>
      <c r="E78" s="65"/>
      <c r="F78" s="66"/>
      <c r="G78" s="28"/>
    </row>
    <row r="79" spans="1:7" ht="13">
      <c r="A79" s="115"/>
      <c r="D79" s="116"/>
      <c r="E79" s="70"/>
      <c r="F79" s="71"/>
      <c r="G79" s="33"/>
    </row>
    <row r="80" spans="1:7" ht="13">
      <c r="A80" s="113"/>
      <c r="D80" s="114"/>
      <c r="E80" s="65"/>
      <c r="F80" s="66"/>
      <c r="G80" s="28"/>
    </row>
    <row r="81" spans="1:7" ht="13">
      <c r="A81" s="115"/>
      <c r="D81" s="116"/>
      <c r="E81" s="70"/>
      <c r="F81" s="71"/>
      <c r="G81" s="33"/>
    </row>
    <row r="82" spans="1:7" ht="13">
      <c r="A82" s="113"/>
      <c r="D82" s="114"/>
      <c r="E82" s="65"/>
      <c r="F82" s="66"/>
      <c r="G82" s="28"/>
    </row>
    <row r="83" spans="1:7" ht="13">
      <c r="A83" s="115"/>
      <c r="D83" s="116"/>
      <c r="E83" s="70"/>
      <c r="F83" s="71"/>
      <c r="G83" s="33"/>
    </row>
    <row r="84" spans="1:7" ht="13">
      <c r="A84" s="113"/>
      <c r="D84" s="114"/>
      <c r="E84" s="65"/>
      <c r="F84" s="66"/>
      <c r="G84" s="28"/>
    </row>
    <row r="85" spans="1:7" ht="13">
      <c r="A85" s="115"/>
      <c r="D85" s="116"/>
      <c r="E85" s="70"/>
      <c r="F85" s="71"/>
      <c r="G85" s="33"/>
    </row>
    <row r="86" spans="1:7" ht="13">
      <c r="A86" s="113"/>
      <c r="D86" s="114"/>
      <c r="E86" s="65"/>
      <c r="F86" s="66"/>
      <c r="G86" s="28"/>
    </row>
    <row r="87" spans="1:7" ht="13">
      <c r="A87" s="115"/>
      <c r="D87" s="116"/>
      <c r="E87" s="70"/>
      <c r="F87" s="71"/>
      <c r="G87" s="33"/>
    </row>
    <row r="88" spans="1:7" ht="13">
      <c r="A88" s="113"/>
      <c r="D88" s="114"/>
      <c r="E88" s="65"/>
      <c r="F88" s="66"/>
      <c r="G88" s="28"/>
    </row>
    <row r="89" spans="1:7" ht="13">
      <c r="A89" s="115"/>
      <c r="D89" s="116"/>
      <c r="E89" s="70"/>
      <c r="F89" s="71"/>
      <c r="G89" s="33"/>
    </row>
    <row r="90" spans="1:7" ht="13">
      <c r="A90" s="113"/>
      <c r="D90" s="114"/>
      <c r="E90" s="65"/>
      <c r="F90" s="66"/>
      <c r="G90" s="28"/>
    </row>
    <row r="91" spans="1:7" ht="13">
      <c r="A91" s="115"/>
      <c r="D91" s="116"/>
      <c r="E91" s="70"/>
      <c r="F91" s="71"/>
      <c r="G91" s="33"/>
    </row>
    <row r="92" spans="1:7" ht="13">
      <c r="A92" s="113"/>
      <c r="D92" s="114"/>
      <c r="E92" s="65"/>
      <c r="F92" s="66"/>
      <c r="G92" s="28"/>
    </row>
    <row r="93" spans="1:7" ht="13">
      <c r="A93" s="115"/>
      <c r="D93" s="116"/>
      <c r="E93" s="70"/>
      <c r="F93" s="71"/>
      <c r="G93" s="33"/>
    </row>
    <row r="94" spans="1:7" ht="13">
      <c r="A94" s="113"/>
      <c r="D94" s="114"/>
      <c r="E94" s="65"/>
      <c r="F94" s="66"/>
      <c r="G94" s="28"/>
    </row>
    <row r="95" spans="1:7" ht="13">
      <c r="A95" s="115"/>
      <c r="D95" s="116"/>
      <c r="E95" s="70"/>
      <c r="F95" s="71"/>
      <c r="G95" s="33"/>
    </row>
    <row r="96" spans="1:7" ht="13">
      <c r="A96" s="113"/>
      <c r="D96" s="114"/>
      <c r="E96" s="65"/>
      <c r="F96" s="66"/>
      <c r="G96" s="28"/>
    </row>
    <row r="97" spans="1:7" ht="13">
      <c r="A97" s="115"/>
      <c r="D97" s="116"/>
      <c r="E97" s="70"/>
      <c r="F97" s="71"/>
      <c r="G97" s="33"/>
    </row>
    <row r="98" spans="1:7" ht="13">
      <c r="A98" s="113"/>
      <c r="D98" s="114"/>
      <c r="E98" s="65"/>
      <c r="F98" s="66"/>
      <c r="G98" s="28"/>
    </row>
    <row r="99" spans="1:7" ht="13">
      <c r="A99" s="115"/>
      <c r="D99" s="116"/>
      <c r="E99" s="70"/>
      <c r="F99" s="71"/>
      <c r="G99" s="33"/>
    </row>
    <row r="100" spans="1:7" ht="13">
      <c r="A100" s="113"/>
      <c r="D100" s="114"/>
      <c r="E100" s="65"/>
      <c r="F100" s="66"/>
      <c r="G100" s="28"/>
    </row>
    <row r="101" spans="1:7" ht="13">
      <c r="A101" s="115"/>
      <c r="D101" s="116"/>
      <c r="E101" s="70"/>
      <c r="F101" s="71"/>
      <c r="G101" s="33"/>
    </row>
    <row r="102" spans="1:7" ht="13">
      <c r="A102" s="113"/>
      <c r="D102" s="114"/>
      <c r="E102" s="65"/>
      <c r="F102" s="66"/>
      <c r="G102" s="28"/>
    </row>
    <row r="103" spans="1:7" ht="13">
      <c r="A103" s="115"/>
      <c r="D103" s="116"/>
      <c r="E103" s="70"/>
      <c r="F103" s="71"/>
      <c r="G103" s="33"/>
    </row>
    <row r="104" spans="1:7" ht="13">
      <c r="A104" s="113"/>
      <c r="D104" s="114"/>
      <c r="E104" s="65"/>
      <c r="F104" s="66"/>
      <c r="G104" s="28"/>
    </row>
    <row r="105" spans="1:7" ht="13">
      <c r="A105" s="115"/>
      <c r="D105" s="116"/>
      <c r="E105" s="70"/>
      <c r="F105" s="71"/>
      <c r="G105" s="33"/>
    </row>
    <row r="106" spans="1:7" ht="13">
      <c r="A106" s="113"/>
      <c r="D106" s="114"/>
      <c r="E106" s="65"/>
      <c r="F106" s="66"/>
      <c r="G106" s="28"/>
    </row>
    <row r="107" spans="1:7" ht="13">
      <c r="A107" s="115"/>
      <c r="D107" s="116"/>
      <c r="E107" s="70"/>
      <c r="F107" s="71"/>
      <c r="G107" s="33"/>
    </row>
    <row r="108" spans="1:7" ht="13">
      <c r="A108" s="113"/>
      <c r="D108" s="114"/>
      <c r="E108" s="65"/>
      <c r="F108" s="66"/>
      <c r="G108" s="28"/>
    </row>
    <row r="109" spans="1:7" ht="13">
      <c r="A109" s="115"/>
      <c r="D109" s="116"/>
      <c r="E109" s="70"/>
      <c r="F109" s="71"/>
      <c r="G109" s="33"/>
    </row>
    <row r="110" spans="1:7" ht="13">
      <c r="A110" s="113"/>
      <c r="D110" s="114"/>
      <c r="E110" s="65"/>
      <c r="F110" s="66"/>
      <c r="G110" s="28"/>
    </row>
    <row r="111" spans="1:7" ht="13">
      <c r="A111" s="115"/>
      <c r="D111" s="116"/>
      <c r="E111" s="70"/>
      <c r="F111" s="71"/>
      <c r="G111" s="33"/>
    </row>
    <row r="112" spans="1:7" ht="13">
      <c r="A112" s="113"/>
      <c r="D112" s="114"/>
      <c r="E112" s="65"/>
      <c r="F112" s="66"/>
      <c r="G112" s="28"/>
    </row>
    <row r="113" spans="1:7" ht="13">
      <c r="A113" s="115"/>
      <c r="D113" s="116"/>
      <c r="E113" s="70"/>
      <c r="F113" s="71"/>
      <c r="G113" s="33"/>
    </row>
    <row r="114" spans="1:7" ht="13">
      <c r="A114" s="113"/>
      <c r="D114" s="114"/>
      <c r="E114" s="65"/>
      <c r="F114" s="66"/>
      <c r="G114" s="28"/>
    </row>
    <row r="115" spans="1:7" ht="13">
      <c r="A115" s="115"/>
      <c r="D115" s="116"/>
      <c r="E115" s="70"/>
      <c r="F115" s="71"/>
      <c r="G115" s="33"/>
    </row>
    <row r="116" spans="1:7" ht="13">
      <c r="A116" s="113"/>
      <c r="D116" s="114"/>
      <c r="E116" s="65"/>
      <c r="F116" s="66"/>
      <c r="G116" s="28"/>
    </row>
    <row r="117" spans="1:7" ht="13">
      <c r="A117" s="115"/>
      <c r="D117" s="116"/>
      <c r="E117" s="70"/>
      <c r="F117" s="71"/>
      <c r="G117" s="33"/>
    </row>
    <row r="118" spans="1:7" ht="13">
      <c r="A118" s="113"/>
      <c r="D118" s="114"/>
      <c r="E118" s="65"/>
      <c r="F118" s="66"/>
      <c r="G118" s="28"/>
    </row>
    <row r="119" spans="1:7" ht="13">
      <c r="A119" s="115"/>
      <c r="D119" s="116"/>
      <c r="E119" s="70"/>
      <c r="F119" s="71"/>
      <c r="G119" s="33"/>
    </row>
    <row r="120" spans="1:7" ht="13">
      <c r="A120" s="113"/>
      <c r="D120" s="114"/>
      <c r="E120" s="65"/>
      <c r="F120" s="66"/>
      <c r="G120" s="28"/>
    </row>
    <row r="121" spans="1:7" ht="13">
      <c r="A121" s="115"/>
      <c r="D121" s="116"/>
      <c r="E121" s="70"/>
      <c r="F121" s="71"/>
      <c r="G121" s="33"/>
    </row>
    <row r="122" spans="1:7" ht="13">
      <c r="A122" s="113"/>
      <c r="D122" s="114"/>
      <c r="E122" s="65"/>
      <c r="F122" s="66"/>
      <c r="G122" s="28"/>
    </row>
    <row r="123" spans="1:7" ht="13">
      <c r="A123" s="115"/>
      <c r="D123" s="116"/>
      <c r="E123" s="70"/>
      <c r="F123" s="71"/>
      <c r="G123" s="33"/>
    </row>
    <row r="124" spans="1:7" ht="13">
      <c r="A124" s="113"/>
      <c r="D124" s="114"/>
      <c r="E124" s="65"/>
      <c r="F124" s="66"/>
      <c r="G124" s="28"/>
    </row>
    <row r="125" spans="1:7" ht="13">
      <c r="A125" s="115"/>
      <c r="D125" s="116"/>
      <c r="E125" s="70"/>
      <c r="F125" s="71"/>
      <c r="G125" s="33"/>
    </row>
    <row r="126" spans="1:7" ht="13">
      <c r="A126" s="113"/>
      <c r="D126" s="114"/>
      <c r="E126" s="65"/>
      <c r="F126" s="66"/>
      <c r="G126" s="28"/>
    </row>
    <row r="127" spans="1:7" ht="13">
      <c r="A127" s="115"/>
      <c r="D127" s="116"/>
      <c r="E127" s="70"/>
      <c r="F127" s="71"/>
      <c r="G127" s="33"/>
    </row>
    <row r="128" spans="1:7" ht="13">
      <c r="A128" s="113"/>
      <c r="D128" s="114"/>
      <c r="E128" s="65"/>
      <c r="F128" s="66"/>
      <c r="G128" s="28"/>
    </row>
    <row r="129" spans="1:7" ht="13">
      <c r="A129" s="115"/>
      <c r="D129" s="116"/>
      <c r="E129" s="70"/>
      <c r="F129" s="71"/>
      <c r="G129" s="33"/>
    </row>
    <row r="130" spans="1:7" ht="13">
      <c r="A130" s="113"/>
      <c r="D130" s="114"/>
      <c r="E130" s="65"/>
      <c r="F130" s="66"/>
      <c r="G130" s="28"/>
    </row>
    <row r="131" spans="1:7" ht="13">
      <c r="A131" s="115"/>
      <c r="D131" s="116"/>
      <c r="E131" s="70"/>
      <c r="F131" s="71"/>
      <c r="G131" s="33"/>
    </row>
    <row r="132" spans="1:7" ht="13">
      <c r="A132" s="113"/>
      <c r="D132" s="114"/>
      <c r="E132" s="65"/>
      <c r="F132" s="66"/>
      <c r="G132" s="28"/>
    </row>
    <row r="133" spans="1:7" ht="13">
      <c r="A133" s="115"/>
      <c r="D133" s="116"/>
      <c r="E133" s="70"/>
      <c r="F133" s="71"/>
      <c r="G133" s="33"/>
    </row>
    <row r="134" spans="1:7" ht="13">
      <c r="A134" s="113"/>
      <c r="D134" s="114"/>
      <c r="E134" s="65"/>
      <c r="F134" s="66"/>
      <c r="G134" s="28"/>
    </row>
    <row r="135" spans="1:7" ht="13">
      <c r="A135" s="115"/>
      <c r="D135" s="116"/>
      <c r="E135" s="70"/>
      <c r="F135" s="71"/>
      <c r="G135" s="33"/>
    </row>
    <row r="136" spans="1:7" ht="13">
      <c r="A136" s="113"/>
      <c r="D136" s="114"/>
      <c r="E136" s="65"/>
      <c r="F136" s="66"/>
      <c r="G136" s="28"/>
    </row>
    <row r="137" spans="1:7" ht="13">
      <c r="A137" s="115"/>
      <c r="D137" s="116"/>
      <c r="E137" s="70"/>
      <c r="F137" s="71"/>
      <c r="G137" s="33"/>
    </row>
    <row r="138" spans="1:7" ht="13">
      <c r="A138" s="113"/>
      <c r="D138" s="114"/>
      <c r="E138" s="65"/>
      <c r="F138" s="66"/>
      <c r="G138" s="28"/>
    </row>
    <row r="139" spans="1:7" ht="13">
      <c r="A139" s="115"/>
      <c r="D139" s="116"/>
      <c r="E139" s="70"/>
      <c r="F139" s="71"/>
      <c r="G139" s="33"/>
    </row>
    <row r="140" spans="1:7" ht="13">
      <c r="A140" s="113"/>
      <c r="D140" s="114"/>
      <c r="E140" s="65"/>
      <c r="F140" s="66"/>
      <c r="G140" s="28"/>
    </row>
    <row r="141" spans="1:7" ht="13">
      <c r="A141" s="115"/>
      <c r="D141" s="116"/>
      <c r="E141" s="70"/>
      <c r="F141" s="71"/>
      <c r="G141" s="33"/>
    </row>
    <row r="142" spans="1:7" ht="13">
      <c r="A142" s="113"/>
      <c r="D142" s="114"/>
      <c r="E142" s="65"/>
      <c r="F142" s="66"/>
      <c r="G142" s="28"/>
    </row>
    <row r="143" spans="1:7" ht="13">
      <c r="A143" s="115"/>
      <c r="D143" s="116"/>
      <c r="E143" s="70"/>
      <c r="F143" s="71"/>
      <c r="G143" s="33"/>
    </row>
    <row r="144" spans="1:7" ht="13">
      <c r="A144" s="113"/>
      <c r="D144" s="114"/>
      <c r="E144" s="65"/>
      <c r="F144" s="66"/>
      <c r="G144" s="28"/>
    </row>
    <row r="145" spans="1:7" ht="13">
      <c r="A145" s="115"/>
      <c r="D145" s="116"/>
      <c r="E145" s="70"/>
      <c r="F145" s="71"/>
      <c r="G145" s="33"/>
    </row>
    <row r="146" spans="1:7" ht="13">
      <c r="A146" s="113"/>
      <c r="D146" s="114"/>
      <c r="E146" s="65"/>
      <c r="F146" s="66"/>
      <c r="G146" s="28"/>
    </row>
    <row r="147" spans="1:7" ht="13">
      <c r="A147" s="115"/>
      <c r="D147" s="116"/>
      <c r="E147" s="70"/>
      <c r="F147" s="71"/>
      <c r="G147" s="33"/>
    </row>
    <row r="148" spans="1:7" ht="13">
      <c r="A148" s="113"/>
      <c r="D148" s="114"/>
      <c r="E148" s="65"/>
      <c r="F148" s="66"/>
      <c r="G148" s="28"/>
    </row>
    <row r="149" spans="1:7" ht="13">
      <c r="A149" s="115"/>
      <c r="D149" s="116"/>
      <c r="E149" s="70"/>
      <c r="F149" s="71"/>
      <c r="G149" s="33"/>
    </row>
    <row r="150" spans="1:7" ht="13">
      <c r="A150" s="113"/>
      <c r="D150" s="114"/>
      <c r="E150" s="65"/>
      <c r="F150" s="66"/>
      <c r="G150" s="28"/>
    </row>
    <row r="151" spans="1:7" ht="13">
      <c r="A151" s="115"/>
      <c r="D151" s="116"/>
      <c r="E151" s="70"/>
      <c r="F151" s="71"/>
      <c r="G151" s="33"/>
    </row>
    <row r="152" spans="1:7" ht="13">
      <c r="A152" s="113"/>
      <c r="D152" s="114"/>
      <c r="E152" s="65"/>
      <c r="F152" s="66"/>
      <c r="G152" s="28"/>
    </row>
    <row r="153" spans="1:7" ht="13">
      <c r="A153" s="115"/>
      <c r="D153" s="116"/>
      <c r="E153" s="70"/>
      <c r="F153" s="71"/>
      <c r="G153" s="33"/>
    </row>
    <row r="154" spans="1:7" ht="13">
      <c r="A154" s="113"/>
      <c r="D154" s="114"/>
      <c r="E154" s="65"/>
      <c r="F154" s="66"/>
      <c r="G154" s="28"/>
    </row>
    <row r="155" spans="1:7" ht="13">
      <c r="A155" s="115"/>
      <c r="D155" s="116"/>
      <c r="E155" s="70"/>
      <c r="F155" s="71"/>
      <c r="G155" s="33"/>
    </row>
    <row r="156" spans="1:7" ht="13">
      <c r="A156" s="113"/>
      <c r="D156" s="114"/>
      <c r="E156" s="65"/>
      <c r="F156" s="66"/>
      <c r="G156" s="28"/>
    </row>
    <row r="157" spans="1:7" ht="13">
      <c r="A157" s="115"/>
      <c r="D157" s="116"/>
      <c r="E157" s="70"/>
      <c r="F157" s="71"/>
      <c r="G157" s="33"/>
    </row>
    <row r="158" spans="1:7" ht="13">
      <c r="A158" s="113"/>
      <c r="D158" s="114"/>
      <c r="E158" s="65"/>
      <c r="F158" s="66"/>
      <c r="G158" s="28"/>
    </row>
    <row r="159" spans="1:7" ht="13">
      <c r="A159" s="115"/>
      <c r="D159" s="116"/>
      <c r="E159" s="70"/>
      <c r="F159" s="71"/>
      <c r="G159" s="33"/>
    </row>
    <row r="160" spans="1:7" ht="13">
      <c r="A160" s="113"/>
      <c r="D160" s="114"/>
      <c r="E160" s="65"/>
      <c r="F160" s="66"/>
      <c r="G160" s="28"/>
    </row>
    <row r="161" spans="1:7" ht="13">
      <c r="A161" s="115"/>
      <c r="D161" s="116"/>
      <c r="E161" s="70"/>
      <c r="F161" s="71"/>
      <c r="G161" s="33"/>
    </row>
    <row r="162" spans="1:7" ht="13">
      <c r="A162" s="113"/>
      <c r="D162" s="114"/>
      <c r="E162" s="65"/>
      <c r="F162" s="66"/>
      <c r="G162" s="28"/>
    </row>
    <row r="163" spans="1:7" ht="13">
      <c r="A163" s="115"/>
      <c r="D163" s="116"/>
      <c r="E163" s="70"/>
      <c r="F163" s="71"/>
      <c r="G163" s="33"/>
    </row>
    <row r="164" spans="1:7" ht="13">
      <c r="A164" s="113"/>
      <c r="D164" s="114"/>
      <c r="E164" s="65"/>
      <c r="F164" s="66"/>
      <c r="G164" s="28"/>
    </row>
    <row r="165" spans="1:7" ht="13">
      <c r="A165" s="115"/>
      <c r="D165" s="116"/>
      <c r="E165" s="70"/>
      <c r="F165" s="71"/>
      <c r="G165" s="33"/>
    </row>
    <row r="166" spans="1:7" ht="13">
      <c r="A166" s="113"/>
      <c r="D166" s="114"/>
      <c r="E166" s="65"/>
      <c r="F166" s="66"/>
      <c r="G166" s="28"/>
    </row>
    <row r="167" spans="1:7" ht="13">
      <c r="A167" s="115"/>
      <c r="D167" s="116"/>
      <c r="E167" s="70"/>
      <c r="F167" s="71"/>
      <c r="G167" s="33"/>
    </row>
    <row r="168" spans="1:7" ht="13">
      <c r="A168" s="113"/>
      <c r="D168" s="114"/>
      <c r="E168" s="65"/>
      <c r="F168" s="66"/>
      <c r="G168" s="28"/>
    </row>
    <row r="169" spans="1:7" ht="13">
      <c r="A169" s="115"/>
      <c r="D169" s="116"/>
      <c r="E169" s="70"/>
      <c r="F169" s="71"/>
      <c r="G169" s="33"/>
    </row>
    <row r="170" spans="1:7" ht="13">
      <c r="A170" s="113"/>
      <c r="D170" s="114"/>
      <c r="E170" s="65"/>
      <c r="F170" s="66"/>
      <c r="G170" s="28"/>
    </row>
    <row r="171" spans="1:7" ht="13">
      <c r="A171" s="115"/>
      <c r="D171" s="116"/>
      <c r="E171" s="70"/>
      <c r="F171" s="71"/>
      <c r="G171" s="33"/>
    </row>
    <row r="172" spans="1:7" ht="13">
      <c r="A172" s="113"/>
      <c r="D172" s="114"/>
      <c r="E172" s="65"/>
      <c r="F172" s="66"/>
      <c r="G172" s="28"/>
    </row>
    <row r="173" spans="1:7" ht="13">
      <c r="A173" s="115"/>
      <c r="D173" s="116"/>
      <c r="E173" s="70"/>
      <c r="F173" s="71"/>
      <c r="G173" s="33"/>
    </row>
    <row r="174" spans="1:7" ht="13">
      <c r="A174" s="113"/>
      <c r="D174" s="114"/>
      <c r="E174" s="65"/>
      <c r="F174" s="66"/>
      <c r="G174" s="28"/>
    </row>
    <row r="175" spans="1:7" ht="13">
      <c r="A175" s="115"/>
      <c r="D175" s="116"/>
      <c r="E175" s="70"/>
      <c r="F175" s="71"/>
      <c r="G175" s="33"/>
    </row>
    <row r="176" spans="1:7" ht="13">
      <c r="A176" s="113"/>
      <c r="D176" s="114"/>
      <c r="E176" s="65"/>
      <c r="F176" s="66"/>
      <c r="G176" s="28"/>
    </row>
    <row r="177" spans="1:7" ht="13">
      <c r="A177" s="115"/>
      <c r="D177" s="116"/>
      <c r="E177" s="70"/>
      <c r="F177" s="71"/>
      <c r="G177" s="33"/>
    </row>
    <row r="178" spans="1:7" ht="13">
      <c r="A178" s="113"/>
      <c r="D178" s="114"/>
      <c r="E178" s="65"/>
      <c r="F178" s="66"/>
      <c r="G178" s="28"/>
    </row>
    <row r="179" spans="1:7" ht="13">
      <c r="A179" s="115"/>
      <c r="D179" s="116"/>
      <c r="E179" s="70"/>
      <c r="F179" s="71"/>
      <c r="G179" s="33"/>
    </row>
    <row r="180" spans="1:7" ht="13">
      <c r="A180" s="113"/>
      <c r="D180" s="114"/>
      <c r="E180" s="65"/>
      <c r="F180" s="66"/>
      <c r="G180" s="28"/>
    </row>
    <row r="181" spans="1:7" ht="13">
      <c r="A181" s="115"/>
      <c r="D181" s="116"/>
      <c r="E181" s="70"/>
      <c r="F181" s="71"/>
      <c r="G181" s="33"/>
    </row>
    <row r="182" spans="1:7" ht="13">
      <c r="A182" s="113"/>
      <c r="D182" s="114"/>
      <c r="E182" s="65"/>
      <c r="F182" s="66"/>
      <c r="G182" s="28"/>
    </row>
    <row r="183" spans="1:7" ht="13">
      <c r="A183" s="115"/>
      <c r="D183" s="116"/>
      <c r="E183" s="70"/>
      <c r="F183" s="71"/>
      <c r="G183" s="33"/>
    </row>
    <row r="184" spans="1:7" ht="13">
      <c r="A184" s="113"/>
      <c r="D184" s="114"/>
      <c r="E184" s="65"/>
      <c r="F184" s="66"/>
      <c r="G184" s="28"/>
    </row>
    <row r="185" spans="1:7" ht="13">
      <c r="A185" s="115"/>
      <c r="D185" s="116"/>
      <c r="E185" s="70"/>
      <c r="F185" s="71"/>
      <c r="G185" s="33"/>
    </row>
    <row r="186" spans="1:7" ht="13">
      <c r="A186" s="113"/>
      <c r="D186" s="114"/>
      <c r="E186" s="65"/>
      <c r="F186" s="66"/>
      <c r="G186" s="28"/>
    </row>
    <row r="187" spans="1:7" ht="13">
      <c r="A187" s="115"/>
      <c r="D187" s="116"/>
      <c r="E187" s="70"/>
      <c r="F187" s="71"/>
      <c r="G187" s="33"/>
    </row>
    <row r="188" spans="1:7" ht="13">
      <c r="A188" s="113"/>
      <c r="D188" s="114"/>
      <c r="E188" s="65"/>
      <c r="F188" s="66"/>
      <c r="G188" s="28"/>
    </row>
    <row r="189" spans="1:7" ht="13">
      <c r="A189" s="115"/>
      <c r="D189" s="116"/>
      <c r="E189" s="70"/>
      <c r="F189" s="71"/>
      <c r="G189" s="33"/>
    </row>
    <row r="190" spans="1:7" ht="13">
      <c r="A190" s="113"/>
      <c r="D190" s="114"/>
      <c r="E190" s="65"/>
      <c r="F190" s="66"/>
      <c r="G190" s="28"/>
    </row>
    <row r="191" spans="1:7" ht="13">
      <c r="A191" s="115"/>
      <c r="D191" s="116"/>
      <c r="E191" s="70"/>
      <c r="F191" s="71"/>
      <c r="G191" s="33"/>
    </row>
    <row r="192" spans="1:7" ht="13">
      <c r="A192" s="113"/>
      <c r="D192" s="114"/>
      <c r="E192" s="65"/>
      <c r="F192" s="66"/>
      <c r="G192" s="28"/>
    </row>
    <row r="193" spans="1:7" ht="13">
      <c r="A193" s="115"/>
      <c r="D193" s="116"/>
      <c r="E193" s="70"/>
      <c r="F193" s="71"/>
      <c r="G193" s="33"/>
    </row>
    <row r="194" spans="1:7" ht="13">
      <c r="A194" s="113"/>
      <c r="D194" s="114"/>
      <c r="E194" s="65"/>
      <c r="F194" s="66"/>
      <c r="G194" s="28"/>
    </row>
    <row r="195" spans="1:7" ht="13">
      <c r="A195" s="115"/>
      <c r="D195" s="116"/>
      <c r="E195" s="70"/>
      <c r="F195" s="71"/>
      <c r="G195" s="33"/>
    </row>
    <row r="196" spans="1:7" ht="13">
      <c r="A196" s="113"/>
      <c r="D196" s="114"/>
      <c r="E196" s="65"/>
      <c r="F196" s="66"/>
      <c r="G196" s="28"/>
    </row>
    <row r="197" spans="1:7" ht="13">
      <c r="A197" s="115"/>
      <c r="D197" s="116"/>
      <c r="E197" s="70"/>
      <c r="F197" s="71"/>
      <c r="G197" s="33"/>
    </row>
    <row r="198" spans="1:7" ht="13">
      <c r="A198" s="113"/>
      <c r="D198" s="114"/>
      <c r="E198" s="65"/>
      <c r="F198" s="66"/>
      <c r="G198" s="28"/>
    </row>
    <row r="199" spans="1:7" ht="13">
      <c r="A199" s="115"/>
      <c r="D199" s="116"/>
      <c r="E199" s="70"/>
      <c r="F199" s="71"/>
      <c r="G199" s="33"/>
    </row>
    <row r="200" spans="1:7" ht="13">
      <c r="A200" s="113"/>
      <c r="D200" s="114"/>
      <c r="E200" s="65"/>
      <c r="F200" s="66"/>
      <c r="G200" s="28"/>
    </row>
    <row r="201" spans="1:7" ht="13">
      <c r="A201" s="115"/>
      <c r="D201" s="116"/>
      <c r="E201" s="70"/>
      <c r="F201" s="71"/>
      <c r="G201" s="33"/>
    </row>
    <row r="202" spans="1:7" ht="13">
      <c r="A202" s="113"/>
      <c r="D202" s="114"/>
      <c r="E202" s="65"/>
      <c r="F202" s="66"/>
      <c r="G202" s="28"/>
    </row>
    <row r="203" spans="1:7" ht="13">
      <c r="A203" s="115"/>
      <c r="D203" s="116"/>
      <c r="E203" s="70"/>
      <c r="F203" s="71"/>
      <c r="G203" s="33"/>
    </row>
    <row r="204" spans="1:7" ht="13">
      <c r="A204" s="113"/>
      <c r="D204" s="114"/>
      <c r="E204" s="65"/>
      <c r="F204" s="66"/>
      <c r="G204" s="28"/>
    </row>
    <row r="205" spans="1:7" ht="13">
      <c r="A205" s="115"/>
      <c r="D205" s="116"/>
      <c r="E205" s="70"/>
      <c r="F205" s="71"/>
      <c r="G205" s="33"/>
    </row>
    <row r="206" spans="1:7" ht="13">
      <c r="A206" s="113"/>
      <c r="D206" s="114"/>
      <c r="E206" s="65"/>
      <c r="F206" s="66"/>
      <c r="G206" s="28"/>
    </row>
    <row r="207" spans="1:7" ht="13">
      <c r="A207" s="115"/>
      <c r="D207" s="116"/>
      <c r="E207" s="70"/>
      <c r="F207" s="71"/>
      <c r="G207" s="33"/>
    </row>
    <row r="208" spans="1:7" ht="13">
      <c r="A208" s="113"/>
      <c r="D208" s="114"/>
      <c r="E208" s="65"/>
      <c r="F208" s="66"/>
      <c r="G208" s="28"/>
    </row>
    <row r="209" spans="1:7" ht="13">
      <c r="A209" s="115"/>
      <c r="D209" s="116"/>
      <c r="E209" s="70"/>
      <c r="F209" s="71"/>
      <c r="G209" s="33"/>
    </row>
    <row r="210" spans="1:7" ht="13">
      <c r="A210" s="113"/>
      <c r="D210" s="114"/>
      <c r="E210" s="65"/>
      <c r="F210" s="66"/>
      <c r="G210" s="28"/>
    </row>
    <row r="211" spans="1:7" ht="13">
      <c r="A211" s="115"/>
      <c r="D211" s="116"/>
      <c r="E211" s="70"/>
      <c r="F211" s="71"/>
      <c r="G211" s="33"/>
    </row>
    <row r="212" spans="1:7" ht="13">
      <c r="A212" s="113"/>
      <c r="D212" s="114"/>
      <c r="E212" s="65"/>
      <c r="F212" s="66"/>
      <c r="G212" s="28"/>
    </row>
    <row r="213" spans="1:7" ht="13">
      <c r="A213" s="115"/>
      <c r="D213" s="116"/>
      <c r="E213" s="70"/>
      <c r="F213" s="71"/>
      <c r="G213" s="33"/>
    </row>
    <row r="214" spans="1:7" ht="13">
      <c r="A214" s="113"/>
      <c r="D214" s="114"/>
      <c r="E214" s="65"/>
      <c r="F214" s="66"/>
      <c r="G214" s="28"/>
    </row>
    <row r="215" spans="1:7" ht="13">
      <c r="A215" s="115"/>
      <c r="D215" s="116"/>
      <c r="E215" s="70"/>
      <c r="F215" s="71"/>
      <c r="G215" s="33"/>
    </row>
    <row r="216" spans="1:7" ht="13">
      <c r="A216" s="113"/>
      <c r="D216" s="114"/>
      <c r="E216" s="65"/>
      <c r="F216" s="66"/>
      <c r="G216" s="28"/>
    </row>
    <row r="217" spans="1:7" ht="13">
      <c r="A217" s="115"/>
      <c r="D217" s="116"/>
      <c r="E217" s="70"/>
      <c r="F217" s="71"/>
      <c r="G217" s="33"/>
    </row>
    <row r="218" spans="1:7" ht="13">
      <c r="A218" s="113"/>
      <c r="D218" s="114"/>
      <c r="E218" s="65"/>
      <c r="F218" s="66"/>
      <c r="G218" s="28"/>
    </row>
    <row r="219" spans="1:7" ht="13">
      <c r="A219" s="115"/>
      <c r="D219" s="116"/>
      <c r="E219" s="70"/>
      <c r="F219" s="71"/>
      <c r="G219" s="33"/>
    </row>
    <row r="220" spans="1:7" ht="13">
      <c r="A220" s="113"/>
      <c r="D220" s="114"/>
      <c r="E220" s="65"/>
      <c r="F220" s="66"/>
      <c r="G220" s="28"/>
    </row>
    <row r="221" spans="1:7" ht="13">
      <c r="A221" s="115"/>
      <c r="D221" s="116"/>
      <c r="E221" s="70"/>
      <c r="F221" s="71"/>
      <c r="G221" s="33"/>
    </row>
    <row r="222" spans="1:7" ht="13">
      <c r="A222" s="113"/>
      <c r="D222" s="114"/>
      <c r="E222" s="65"/>
      <c r="F222" s="66"/>
      <c r="G222" s="28"/>
    </row>
    <row r="223" spans="1:7" ht="13">
      <c r="A223" s="115"/>
      <c r="D223" s="116"/>
      <c r="E223" s="70"/>
      <c r="F223" s="71"/>
      <c r="G223" s="33"/>
    </row>
    <row r="224" spans="1:7" ht="13">
      <c r="A224" s="113"/>
      <c r="D224" s="114"/>
      <c r="E224" s="65"/>
      <c r="F224" s="66"/>
      <c r="G224" s="28"/>
    </row>
    <row r="225" spans="1:7" ht="13">
      <c r="A225" s="115"/>
      <c r="D225" s="116"/>
      <c r="E225" s="70"/>
      <c r="F225" s="71"/>
      <c r="G225" s="33"/>
    </row>
    <row r="226" spans="1:7" ht="13">
      <c r="A226" s="113"/>
      <c r="D226" s="114"/>
      <c r="E226" s="65"/>
      <c r="F226" s="66"/>
      <c r="G226" s="28"/>
    </row>
    <row r="227" spans="1:7" ht="13">
      <c r="A227" s="115"/>
      <c r="D227" s="116"/>
      <c r="E227" s="70"/>
      <c r="F227" s="71"/>
      <c r="G227" s="33"/>
    </row>
    <row r="228" spans="1:7" ht="13">
      <c r="A228" s="113"/>
      <c r="D228" s="114"/>
      <c r="E228" s="65"/>
      <c r="F228" s="66"/>
      <c r="G228" s="28"/>
    </row>
    <row r="229" spans="1:7" ht="13">
      <c r="A229" s="115"/>
      <c r="D229" s="116"/>
      <c r="E229" s="70"/>
      <c r="F229" s="71"/>
      <c r="G229" s="33"/>
    </row>
    <row r="230" spans="1:7" ht="13">
      <c r="A230" s="113"/>
      <c r="D230" s="114"/>
      <c r="E230" s="65"/>
      <c r="F230" s="66"/>
      <c r="G230" s="28"/>
    </row>
    <row r="231" spans="1:7" ht="13">
      <c r="A231" s="115"/>
      <c r="D231" s="116"/>
      <c r="E231" s="70"/>
      <c r="F231" s="71"/>
      <c r="G231" s="33"/>
    </row>
    <row r="232" spans="1:7" ht="13">
      <c r="A232" s="113"/>
      <c r="D232" s="114"/>
      <c r="E232" s="65"/>
      <c r="F232" s="66"/>
      <c r="G232" s="28"/>
    </row>
    <row r="233" spans="1:7" ht="13">
      <c r="A233" s="115"/>
      <c r="D233" s="116"/>
      <c r="E233" s="70"/>
      <c r="F233" s="71"/>
      <c r="G233" s="33"/>
    </row>
    <row r="234" spans="1:7" ht="13">
      <c r="A234" s="113"/>
      <c r="D234" s="114"/>
      <c r="E234" s="65"/>
      <c r="F234" s="66"/>
      <c r="G234" s="28"/>
    </row>
    <row r="235" spans="1:7" ht="13">
      <c r="A235" s="115"/>
      <c r="D235" s="116"/>
      <c r="E235" s="70"/>
      <c r="F235" s="71"/>
      <c r="G235" s="33"/>
    </row>
    <row r="236" spans="1:7" ht="13">
      <c r="A236" s="113"/>
      <c r="D236" s="114"/>
      <c r="E236" s="65"/>
      <c r="F236" s="66"/>
      <c r="G236" s="28"/>
    </row>
    <row r="237" spans="1:7" ht="13">
      <c r="A237" s="115"/>
      <c r="D237" s="116"/>
      <c r="E237" s="70"/>
      <c r="F237" s="71"/>
      <c r="G237" s="33"/>
    </row>
    <row r="238" spans="1:7" ht="13">
      <c r="A238" s="113"/>
      <c r="D238" s="114"/>
      <c r="E238" s="65"/>
      <c r="F238" s="66"/>
      <c r="G238" s="28"/>
    </row>
    <row r="239" spans="1:7" ht="13">
      <c r="A239" s="115"/>
      <c r="D239" s="116"/>
      <c r="E239" s="70"/>
      <c r="F239" s="71"/>
      <c r="G239" s="33"/>
    </row>
    <row r="240" spans="1:7" ht="13">
      <c r="A240" s="113"/>
      <c r="D240" s="114"/>
      <c r="E240" s="65"/>
      <c r="F240" s="66"/>
      <c r="G240" s="28"/>
    </row>
    <row r="241" spans="1:7" ht="13">
      <c r="A241" s="115"/>
      <c r="D241" s="116"/>
      <c r="E241" s="70"/>
      <c r="F241" s="71"/>
      <c r="G241" s="33"/>
    </row>
    <row r="242" spans="1:7" ht="13">
      <c r="A242" s="113"/>
      <c r="D242" s="114"/>
      <c r="E242" s="65"/>
      <c r="F242" s="66"/>
      <c r="G242" s="28"/>
    </row>
    <row r="243" spans="1:7" ht="13">
      <c r="A243" s="115"/>
      <c r="D243" s="116"/>
      <c r="E243" s="70"/>
      <c r="F243" s="71"/>
      <c r="G243" s="33"/>
    </row>
    <row r="244" spans="1:7" ht="13">
      <c r="A244" s="113"/>
      <c r="D244" s="114"/>
      <c r="E244" s="65"/>
      <c r="F244" s="66"/>
      <c r="G244" s="28"/>
    </row>
    <row r="245" spans="1:7" ht="13">
      <c r="A245" s="115"/>
      <c r="D245" s="116"/>
      <c r="E245" s="70"/>
      <c r="F245" s="71"/>
      <c r="G245" s="33"/>
    </row>
    <row r="246" spans="1:7" ht="13">
      <c r="A246" s="113"/>
      <c r="D246" s="114"/>
      <c r="E246" s="65"/>
      <c r="F246" s="66"/>
      <c r="G246" s="28"/>
    </row>
    <row r="247" spans="1:7" ht="13">
      <c r="A247" s="115"/>
      <c r="D247" s="116"/>
      <c r="E247" s="70"/>
      <c r="F247" s="71"/>
      <c r="G247" s="33"/>
    </row>
    <row r="248" spans="1:7" ht="13">
      <c r="A248" s="113"/>
      <c r="D248" s="114"/>
      <c r="E248" s="65"/>
      <c r="F248" s="66"/>
      <c r="G248" s="28"/>
    </row>
    <row r="249" spans="1:7" ht="13">
      <c r="A249" s="115"/>
      <c r="D249" s="116"/>
      <c r="E249" s="70"/>
      <c r="F249" s="71"/>
      <c r="G249" s="33"/>
    </row>
    <row r="250" spans="1:7" ht="13">
      <c r="A250" s="113"/>
      <c r="D250" s="114"/>
      <c r="E250" s="65"/>
      <c r="F250" s="66"/>
      <c r="G250" s="28"/>
    </row>
    <row r="251" spans="1:7" ht="13">
      <c r="A251" s="115"/>
      <c r="D251" s="116"/>
      <c r="E251" s="70"/>
      <c r="F251" s="71"/>
      <c r="G251" s="33"/>
    </row>
    <row r="252" spans="1:7" ht="13">
      <c r="A252" s="113"/>
      <c r="D252" s="114"/>
      <c r="E252" s="65"/>
      <c r="F252" s="66"/>
      <c r="G252" s="28"/>
    </row>
    <row r="253" spans="1:7" ht="13">
      <c r="A253" s="115"/>
      <c r="D253" s="116"/>
      <c r="E253" s="70"/>
      <c r="F253" s="71"/>
      <c r="G253" s="33"/>
    </row>
    <row r="254" spans="1:7" ht="13">
      <c r="A254" s="113"/>
      <c r="D254" s="114"/>
      <c r="E254" s="65"/>
      <c r="F254" s="66"/>
      <c r="G254" s="28"/>
    </row>
    <row r="255" spans="1:7" ht="13">
      <c r="A255" s="115"/>
      <c r="D255" s="116"/>
      <c r="E255" s="70"/>
      <c r="F255" s="71"/>
      <c r="G255" s="33"/>
    </row>
    <row r="256" spans="1:7" ht="13">
      <c r="A256" s="113"/>
      <c r="D256" s="114"/>
      <c r="E256" s="65"/>
      <c r="F256" s="66"/>
      <c r="G256" s="28"/>
    </row>
    <row r="257" spans="1:7" ht="13">
      <c r="A257" s="115"/>
      <c r="D257" s="116"/>
      <c r="E257" s="70"/>
      <c r="F257" s="71"/>
      <c r="G257" s="33"/>
    </row>
    <row r="258" spans="1:7" ht="13">
      <c r="A258" s="113"/>
      <c r="D258" s="114"/>
      <c r="E258" s="65"/>
      <c r="F258" s="66"/>
      <c r="G258" s="28"/>
    </row>
    <row r="259" spans="1:7" ht="13">
      <c r="A259" s="115"/>
      <c r="D259" s="116"/>
      <c r="E259" s="70"/>
      <c r="F259" s="71"/>
      <c r="G259" s="33"/>
    </row>
    <row r="260" spans="1:7" ht="13">
      <c r="A260" s="113"/>
      <c r="D260" s="114"/>
      <c r="E260" s="65"/>
      <c r="F260" s="66"/>
      <c r="G260" s="28"/>
    </row>
    <row r="261" spans="1:7" ht="13">
      <c r="A261" s="115"/>
      <c r="D261" s="116"/>
      <c r="E261" s="70"/>
      <c r="F261" s="71"/>
      <c r="G261" s="33"/>
    </row>
    <row r="262" spans="1:7" ht="13">
      <c r="A262" s="113"/>
      <c r="D262" s="114"/>
      <c r="E262" s="65"/>
      <c r="F262" s="66"/>
      <c r="G262" s="28"/>
    </row>
    <row r="263" spans="1:7" ht="13">
      <c r="A263" s="115"/>
      <c r="D263" s="116"/>
      <c r="E263" s="70"/>
      <c r="F263" s="71"/>
      <c r="G263" s="33"/>
    </row>
    <row r="264" spans="1:7" ht="13">
      <c r="A264" s="119"/>
      <c r="D264" s="120"/>
      <c r="E264" s="121"/>
      <c r="F264" s="122"/>
      <c r="G264" s="43"/>
    </row>
  </sheetData>
  <customSheetViews>
    <customSheetView guid="{0D14997C-2E6B-45DD-AC15-96C2DFDD08E1}" filter="1" showAutoFilter="1">
      <pageMargins left="0.7" right="0.7" top="0.75" bottom="0.75" header="0.3" footer="0.3"/>
      <autoFilter ref="A1:AA264" xr:uid="{D93045FE-EA63-A64F-8849-FCBEF34655F6}"/>
    </customSheetView>
  </customSheetViews>
  <dataValidations count="4">
    <dataValidation type="custom" allowBlank="1" showDropDown="1" sqref="D2:D53 D61 D63:D65 D67:D264" xr:uid="{00000000-0002-0000-0700-000000000000}">
      <formula1>ARRAYFORMULA(IF(C2:E264 = "EXP", D2:D264 &lt;= 0, IF(C2:C264 = "REV", D2:D264 &gt;= 0, TRUE)))</formula1>
    </dataValidation>
    <dataValidation type="list" allowBlank="1" showErrorMessage="1" sqref="G2:G264" xr:uid="{00000000-0002-0000-0700-000003000000}">
      <formula1>"Fuel,Toll Fees,Regulatory Fees,Maintenance Supplies,Discount on Supplies,Bonuses,Debt Repayments,Salary Payments,Container Related Transactions,Contractual Conditions Expenses,Repair Parts,Load Completion Payments,Tires,Repair Services,Advance Payments Re"&amp;"ceived,Money Transfers,Truck Purchase,Administrative Costs,Equipment Sales,Trailer Payments,Travel Expenses,Customs Fees,Repairs,Insurance,Vehicle Equipment,Transportation Commissions,Safety Equipment,Truck Modifications,Axle and Tire Maintenance,Suspensi"&amp;"on Parts,Equipment Purchases,Personnel Transportation Costs,Suspension Repairs,Transportation Services Revenue,Goods Purchases,Sales Revenue,Maintenance Services,Tools and Equipment,Miscellaneous,Travel Allowances"</formula1>
    </dataValidation>
    <dataValidation type="date" allowBlank="1" showDropDown="1" sqref="A2:A264" xr:uid="{00000000-0002-0000-0700-000007000000}">
      <formula1>45292</formula1>
      <formula2>45657</formula2>
    </dataValidation>
    <dataValidation type="list" allowBlank="1" showErrorMessage="1" sqref="C2:C264" xr:uid="{00000000-0002-0000-0700-000009000000}">
      <formula1>"EXP,REV,DONATION"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custom" allowBlank="1" showDropDown="1" xr:uid="{00000000-0002-0000-0700-000001000000}">
          <x14:formula1>
            <xm:f>ARRAYFORMULA(IF('Yiriden Transactions 2025'!C2:D264 = "EXP", 'Yiriden Transactions 2025'!C2:C264 &lt;= 0, IF('Yiriden Transactions 2025'!D2:D264 = "REV", 'Yiriden Transactions 2025'!C2:C264 &gt;= 0, TRUE)))</xm:f>
          </x14:formula1>
          <xm:sqref>D54</xm:sqref>
        </x14:dataValidation>
        <x14:dataValidation type="custom" allowBlank="1" showDropDown="1" xr:uid="{00000000-0002-0000-0700-000002000000}">
          <x14:formula1>
            <xm:f>ARRAYFORMULA(IF('Yiriden Transactions 2025'!C2:D264 = "EXP", 'Yiriden Transactions 2025'!C2:C264 &lt;= 0, IF('Yiriden Transactions 2025'!D2:D264 = "REV", 'Yiriden Transactions 2025'!C2:C264 &gt;= 0, TRUE)))</xm:f>
          </x14:formula1>
          <xm:sqref>D57</xm:sqref>
        </x14:dataValidation>
        <x14:dataValidation type="custom" allowBlank="1" showDropDown="1" xr:uid="{00000000-0002-0000-0700-000004000000}">
          <x14:formula1>
            <xm:f>ARRAYFORMULA(IF('Yiriden Transactions 2025'!C2:D264 = "EXP", 'Yiriden Transactions 2025'!C2:C264 &lt;= 0, IF('Yiriden Transactions 2025'!D2:D264 = "REV", 'Yiriden Transactions 2025'!C2:C264 &gt;= 0, TRUE)))</xm:f>
          </x14:formula1>
          <xm:sqref>D59</xm:sqref>
        </x14:dataValidation>
        <x14:dataValidation type="custom" allowBlank="1" showDropDown="1" xr:uid="{00000000-0002-0000-0700-000005000000}">
          <x14:formula1>
            <xm:f>ARRAYFORMULA(IF('Yiriden Transactions 2025'!C2:D264 = "EXP", 'Yiriden Transactions 2025'!C2:C264 &lt;= 0, IF('Yiriden Transactions 2025'!D2:D264 = "REV", 'Yiriden Transactions 2025'!C2:C264 &gt;= 0, TRUE)))</xm:f>
          </x14:formula1>
          <xm:sqref>D62</xm:sqref>
        </x14:dataValidation>
        <x14:dataValidation type="custom" allowBlank="1" showDropDown="1" xr:uid="{00000000-0002-0000-0700-000006000000}">
          <x14:formula1>
            <xm:f>ARRAYFORMULA(IF('Yiriden Transactions 2025'!C2:D264 = "EXP", 'Yiriden Transactions 2025'!C2:C264 &lt;= 0, IF('Yiriden Transactions 2025'!D2:D264 = "REV", 'Yiriden Transactions 2025'!C2:C264 &gt;= 0, TRUE)))</xm:f>
          </x14:formula1>
          <xm:sqref>D60</xm:sqref>
        </x14:dataValidation>
        <x14:dataValidation type="custom" allowBlank="1" showDropDown="1" xr:uid="{00000000-0002-0000-0700-000008000000}">
          <x14:formula1>
            <xm:f>ARRAYFORMULA(IF('Yiriden Transactions 2025'!C2:D264 = "EXP", 'Yiriden Transactions 2025'!C2:C264 &lt;= 0, IF('Yiriden Transactions 2025'!D2:D264 = "REV", 'Yiriden Transactions 2025'!C2:C264 &gt;= 0, TRUE)))</xm:f>
          </x14:formula1>
          <xm:sqref>D55</xm:sqref>
        </x14:dataValidation>
        <x14:dataValidation type="custom" allowBlank="1" showDropDown="1" xr:uid="{00000000-0002-0000-0700-00000A000000}">
          <x14:formula1>
            <xm:f>ARRAYFORMULA(IF('Yiriden Transactions 2025'!C2:D264 = "EXP", 'Yiriden Transactions 2025'!C2:C264 &lt;= 0, IF('Yiriden Transactions 2025'!D2:D264 = "REV", 'Yiriden Transactions 2025'!C2:C264 &gt;= 0, TRUE)))</xm:f>
          </x14:formula1>
          <xm:sqref>D66</xm:sqref>
        </x14:dataValidation>
        <x14:dataValidation type="custom" allowBlank="1" showDropDown="1" xr:uid="{00000000-0002-0000-0700-00000B000000}">
          <x14:formula1>
            <xm:f>ARRAYFORMULA(IF('Yiriden Transactions 2025'!C2:D264 = "EXP", 'Yiriden Transactions 2025'!C2:C264 &lt;= 0, IF('Yiriden Transactions 2025'!D2:D264 = "REV", 'Yiriden Transactions 2025'!C2:C264 &gt;= 0, TRUE)))</xm:f>
          </x14:formula1>
          <xm:sqref>D56</xm:sqref>
        </x14:dataValidation>
        <x14:dataValidation type="custom" allowBlank="1" showDropDown="1" xr:uid="{00000000-0002-0000-0700-00000C000000}">
          <x14:formula1>
            <xm:f>ARRAYFORMULA(IF('Yiriden Transactions 2025'!C2:D264 = "EXP", 'Yiriden Transactions 2025'!C2:C264 &lt;= 0, IF('Yiriden Transactions 2025'!D2:D264 = "REV", 'Yiriden Transactions 2025'!C2:C264 &gt;= 0, TRUE)))</xm:f>
          </x14:formula1>
          <xm:sqref>D58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1001"/>
  <sheetViews>
    <sheetView workbookViewId="0">
      <pane ySplit="1" topLeftCell="A2" activePane="bottomLeft" state="frozen"/>
      <selection pane="bottomLeft" activeCell="B3" sqref="B3"/>
    </sheetView>
  </sheetViews>
  <sheetFormatPr baseColWidth="10" defaultColWidth="11.1640625" defaultRowHeight="15.75" customHeight="1"/>
  <cols>
    <col min="1" max="1" width="19.83203125" customWidth="1"/>
    <col min="2" max="2" width="20.83203125" customWidth="1"/>
    <col min="3" max="3" width="18.1640625" customWidth="1"/>
    <col min="4" max="4" width="17.1640625" customWidth="1"/>
  </cols>
  <sheetData>
    <row r="1" spans="1:4" ht="15.75" customHeight="1">
      <c r="A1" s="123" t="s">
        <v>2</v>
      </c>
      <c r="B1" s="124" t="s">
        <v>3</v>
      </c>
      <c r="C1" s="125" t="s">
        <v>4</v>
      </c>
      <c r="D1" s="126" t="s">
        <v>731</v>
      </c>
    </row>
    <row r="2" spans="1:4" ht="15.75" customHeight="1">
      <c r="A2" s="127">
        <v>44955</v>
      </c>
      <c r="B2" s="128" t="s">
        <v>19</v>
      </c>
      <c r="C2" s="129">
        <v>82.817928614223192</v>
      </c>
      <c r="D2" s="130">
        <v>50000</v>
      </c>
    </row>
    <row r="3" spans="1:4" ht="15.75" customHeight="1">
      <c r="A3" s="127">
        <v>44973</v>
      </c>
      <c r="B3" s="128" t="s">
        <v>19</v>
      </c>
      <c r="C3" s="131">
        <v>400.58</v>
      </c>
      <c r="D3" s="130">
        <v>210000</v>
      </c>
    </row>
    <row r="4" spans="1:4" ht="15.75" customHeight="1">
      <c r="A4" s="127">
        <v>45043</v>
      </c>
      <c r="B4" s="128" t="s">
        <v>48</v>
      </c>
      <c r="C4" s="129">
        <v>17096.689999999999</v>
      </c>
      <c r="D4" s="130">
        <v>10000000</v>
      </c>
    </row>
    <row r="5" spans="1:4" ht="15.75" customHeight="1">
      <c r="A5" s="127">
        <v>45076</v>
      </c>
      <c r="B5" s="128" t="s">
        <v>54</v>
      </c>
      <c r="C5" s="129">
        <v>3414.2</v>
      </c>
      <c r="D5" s="130">
        <v>2058000</v>
      </c>
    </row>
    <row r="6" spans="1:4" ht="15.75" customHeight="1">
      <c r="A6" s="127">
        <v>45079</v>
      </c>
      <c r="B6" s="128" t="s">
        <v>56</v>
      </c>
      <c r="C6" s="129">
        <v>518.46</v>
      </c>
      <c r="D6" s="130">
        <v>304168</v>
      </c>
    </row>
    <row r="7" spans="1:4" ht="15.75" customHeight="1">
      <c r="A7" s="127">
        <v>45083</v>
      </c>
      <c r="B7" s="128" t="s">
        <v>64</v>
      </c>
      <c r="C7" s="129">
        <v>48.41</v>
      </c>
      <c r="D7" s="130">
        <v>28615</v>
      </c>
    </row>
    <row r="8" spans="1:4" ht="15.75" customHeight="1">
      <c r="A8" s="127">
        <v>45090</v>
      </c>
      <c r="B8" s="128" t="s">
        <v>54</v>
      </c>
      <c r="C8" s="129">
        <v>5000</v>
      </c>
      <c r="D8" s="130">
        <v>2994000</v>
      </c>
    </row>
    <row r="9" spans="1:4" ht="15.75" customHeight="1">
      <c r="A9" s="127">
        <v>45091</v>
      </c>
      <c r="B9" s="128" t="s">
        <v>65</v>
      </c>
      <c r="C9" s="129">
        <v>1488.69</v>
      </c>
      <c r="D9" s="130">
        <v>874000</v>
      </c>
    </row>
    <row r="10" spans="1:4" ht="15.75" customHeight="1">
      <c r="A10" s="127">
        <v>45098</v>
      </c>
      <c r="B10" s="128" t="s">
        <v>69</v>
      </c>
      <c r="C10" s="131">
        <v>37225.75</v>
      </c>
      <c r="D10" s="130">
        <v>22000000</v>
      </c>
    </row>
    <row r="11" spans="1:4" ht="15.75" customHeight="1">
      <c r="A11" s="127">
        <v>45110</v>
      </c>
      <c r="B11" s="128" t="s">
        <v>72</v>
      </c>
      <c r="C11" s="132">
        <v>1668.96</v>
      </c>
      <c r="D11" s="130">
        <v>1000000</v>
      </c>
    </row>
    <row r="12" spans="1:4" ht="15.75" customHeight="1">
      <c r="A12" s="127">
        <v>45112</v>
      </c>
      <c r="B12" s="128" t="s">
        <v>72</v>
      </c>
      <c r="C12" s="131">
        <v>504.72</v>
      </c>
      <c r="D12" s="130">
        <v>300000</v>
      </c>
    </row>
    <row r="13" spans="1:4" ht="15.75" customHeight="1">
      <c r="A13" s="127">
        <v>45117</v>
      </c>
      <c r="B13" s="128" t="s">
        <v>72</v>
      </c>
      <c r="C13" s="129">
        <v>565.22</v>
      </c>
      <c r="D13" s="130">
        <v>336400</v>
      </c>
    </row>
    <row r="14" spans="1:4" ht="15.75" customHeight="1">
      <c r="A14" s="127">
        <v>45117</v>
      </c>
      <c r="B14" s="128" t="s">
        <v>72</v>
      </c>
      <c r="C14" s="129">
        <v>382.37</v>
      </c>
      <c r="D14" s="130">
        <v>225000</v>
      </c>
    </row>
    <row r="15" spans="1:4" ht="15.75" customHeight="1">
      <c r="A15" s="127">
        <v>45117</v>
      </c>
      <c r="B15" s="128" t="s">
        <v>65</v>
      </c>
      <c r="C15" s="131">
        <v>68.25</v>
      </c>
      <c r="D15" s="130">
        <v>40000</v>
      </c>
    </row>
    <row r="16" spans="1:4" ht="15.75" customHeight="1">
      <c r="A16" s="127">
        <v>45120</v>
      </c>
      <c r="B16" s="128" t="s">
        <v>77</v>
      </c>
      <c r="C16" s="131">
        <v>7200</v>
      </c>
      <c r="D16" s="130">
        <v>4150900</v>
      </c>
    </row>
    <row r="17" spans="1:4" ht="15.75" customHeight="1">
      <c r="A17" s="127">
        <v>45121</v>
      </c>
      <c r="B17" s="128" t="s">
        <v>72</v>
      </c>
      <c r="C17" s="131">
        <v>667.38</v>
      </c>
      <c r="D17" s="130">
        <v>385000</v>
      </c>
    </row>
    <row r="18" spans="1:4" ht="15.75" customHeight="1">
      <c r="A18" s="127">
        <v>45125</v>
      </c>
      <c r="B18" s="128" t="s">
        <v>72</v>
      </c>
      <c r="C18" s="131">
        <v>133.28</v>
      </c>
      <c r="D18" s="130">
        <v>75000</v>
      </c>
    </row>
    <row r="19" spans="1:4" ht="15.75" customHeight="1">
      <c r="A19" s="127">
        <v>45253</v>
      </c>
      <c r="B19" s="128" t="s">
        <v>88</v>
      </c>
      <c r="C19" s="131">
        <v>341.52</v>
      </c>
      <c r="D19" s="130">
        <v>200000</v>
      </c>
    </row>
    <row r="20" spans="1:4" ht="15.75" customHeight="1">
      <c r="A20" s="127">
        <v>45290</v>
      </c>
      <c r="B20" s="128" t="s">
        <v>54</v>
      </c>
      <c r="C20" s="131"/>
      <c r="D20" s="130">
        <v>4500000</v>
      </c>
    </row>
    <row r="21" spans="1:4" ht="15.75" customHeight="1">
      <c r="A21" s="7"/>
      <c r="B21" s="6"/>
      <c r="C21" s="133"/>
    </row>
    <row r="22" spans="1:4" ht="15.75" customHeight="1">
      <c r="A22" s="7"/>
      <c r="B22" s="6"/>
      <c r="C22" s="133"/>
    </row>
    <row r="23" spans="1:4" ht="15.75" customHeight="1">
      <c r="A23" s="7"/>
      <c r="B23" s="6"/>
      <c r="C23" s="133"/>
    </row>
    <row r="24" spans="1:4" ht="15.75" customHeight="1">
      <c r="A24" s="7"/>
      <c r="B24" s="6"/>
      <c r="C24" s="133"/>
    </row>
    <row r="25" spans="1:4" ht="15.75" customHeight="1">
      <c r="A25" s="7"/>
      <c r="B25" s="6"/>
      <c r="C25" s="133"/>
    </row>
    <row r="26" spans="1:4" ht="15.75" customHeight="1">
      <c r="A26" s="7"/>
      <c r="B26" s="6"/>
      <c r="C26" s="133"/>
    </row>
    <row r="27" spans="1:4" ht="15.75" customHeight="1">
      <c r="A27" s="7"/>
      <c r="B27" s="6"/>
      <c r="C27" s="133"/>
    </row>
    <row r="28" spans="1:4" ht="15.75" customHeight="1">
      <c r="A28" s="7"/>
      <c r="B28" s="6"/>
      <c r="C28" s="133"/>
    </row>
    <row r="29" spans="1:4" ht="15.75" customHeight="1">
      <c r="A29" s="7"/>
      <c r="B29" s="6"/>
      <c r="C29" s="133"/>
    </row>
    <row r="30" spans="1:4" ht="15.75" customHeight="1">
      <c r="A30" s="7"/>
      <c r="B30" s="6"/>
      <c r="C30" s="133"/>
    </row>
    <row r="31" spans="1:4" ht="15.75" customHeight="1">
      <c r="A31" s="7"/>
      <c r="B31" s="6"/>
      <c r="C31" s="133"/>
    </row>
    <row r="32" spans="1:4" ht="15.75" customHeight="1">
      <c r="A32" s="7"/>
      <c r="B32" s="6"/>
      <c r="C32" s="133"/>
    </row>
    <row r="33" spans="1:5" ht="15.75" customHeight="1">
      <c r="A33" s="7"/>
      <c r="B33" s="6"/>
      <c r="C33" s="133"/>
    </row>
    <row r="34" spans="1:5" ht="15.75" customHeight="1">
      <c r="A34" s="7"/>
      <c r="B34" s="6"/>
      <c r="C34" s="133"/>
    </row>
    <row r="35" spans="1:5" ht="15.75" customHeight="1">
      <c r="A35" s="7"/>
      <c r="B35" s="6"/>
      <c r="C35" s="133"/>
    </row>
    <row r="36" spans="1:5" ht="15.75" customHeight="1">
      <c r="A36" s="7"/>
      <c r="B36" s="6"/>
      <c r="C36" s="133"/>
    </row>
    <row r="37" spans="1:5" ht="15.75" customHeight="1">
      <c r="A37" s="7"/>
      <c r="B37" s="6"/>
      <c r="C37" s="133"/>
    </row>
    <row r="38" spans="1:5" ht="15.75" customHeight="1">
      <c r="A38" s="7"/>
      <c r="B38" s="6"/>
      <c r="C38" s="133"/>
    </row>
    <row r="39" spans="1:5" ht="15.75" customHeight="1">
      <c r="A39" s="7"/>
      <c r="B39" s="6"/>
      <c r="C39" s="133"/>
    </row>
    <row r="40" spans="1:5" ht="15.75" customHeight="1">
      <c r="A40" s="56"/>
      <c r="B40" s="1" t="s">
        <v>732</v>
      </c>
      <c r="C40" s="134" t="s">
        <v>733</v>
      </c>
      <c r="D40" s="17" t="s">
        <v>734</v>
      </c>
      <c r="E40" s="17" t="s">
        <v>735</v>
      </c>
    </row>
    <row r="41" spans="1:5">
      <c r="A41" s="9" t="s">
        <v>736</v>
      </c>
      <c r="B41" s="135">
        <v>50000</v>
      </c>
      <c r="C41" s="136">
        <v>83.768462812085048</v>
      </c>
      <c r="D41" s="136">
        <f t="shared" ref="D41:D42" si="0">C41</f>
        <v>83.768462812085048</v>
      </c>
      <c r="E41" s="8">
        <v>0</v>
      </c>
    </row>
    <row r="42" spans="1:5">
      <c r="A42" s="9" t="s">
        <v>737</v>
      </c>
      <c r="B42" s="135">
        <v>125000</v>
      </c>
      <c r="C42" s="136">
        <v>209.42115703021261</v>
      </c>
      <c r="D42" s="8">
        <f t="shared" si="0"/>
        <v>209.42115703021261</v>
      </c>
      <c r="E42" s="8">
        <v>0</v>
      </c>
    </row>
    <row r="43" spans="1:5">
      <c r="A43" s="9" t="s">
        <v>738</v>
      </c>
      <c r="B43" s="135">
        <v>150000</v>
      </c>
      <c r="C43" s="136">
        <v>251.30538843625516</v>
      </c>
      <c r="D43" s="8">
        <f>C43/2</f>
        <v>125.65269421812758</v>
      </c>
      <c r="E43" s="8">
        <f>C43/2</f>
        <v>125.65269421812758</v>
      </c>
    </row>
    <row r="44" spans="1:5">
      <c r="A44" s="9" t="s">
        <v>739</v>
      </c>
      <c r="B44" s="135">
        <v>37500</v>
      </c>
      <c r="C44" s="136">
        <v>62.826347109063789</v>
      </c>
      <c r="D44" s="8">
        <f>C44</f>
        <v>62.826347109063789</v>
      </c>
      <c r="E44" s="8">
        <v>0</v>
      </c>
    </row>
    <row r="45" spans="1:5">
      <c r="A45" s="9" t="s">
        <v>740</v>
      </c>
      <c r="B45" s="135">
        <v>146000</v>
      </c>
      <c r="C45" s="136">
        <v>244.60391141128832</v>
      </c>
      <c r="D45" s="8">
        <f>C45/2</f>
        <v>122.30195570564416</v>
      </c>
      <c r="E45" s="8">
        <f>C45/2</f>
        <v>122.30195570564416</v>
      </c>
    </row>
    <row r="46" spans="1:5">
      <c r="A46" s="9" t="s">
        <v>741</v>
      </c>
      <c r="B46" s="135">
        <v>4000</v>
      </c>
      <c r="C46" s="136">
        <v>6.7014770249668034</v>
      </c>
      <c r="D46" s="8">
        <f t="shared" ref="D46:D47" si="1">C46</f>
        <v>6.7014770249668034</v>
      </c>
      <c r="E46" s="8">
        <v>0</v>
      </c>
    </row>
    <row r="47" spans="1:5">
      <c r="A47" s="9" t="s">
        <v>742</v>
      </c>
      <c r="B47" s="135">
        <v>2537550</v>
      </c>
      <c r="C47" s="136">
        <v>4251.3332561761281</v>
      </c>
      <c r="D47" s="8">
        <f t="shared" si="1"/>
        <v>4251.3332561761281</v>
      </c>
      <c r="E47" s="8">
        <v>0</v>
      </c>
    </row>
    <row r="48" spans="1:5" ht="15.75" customHeight="1">
      <c r="A48" s="14" t="s">
        <v>73</v>
      </c>
      <c r="B48" s="15">
        <f t="shared" ref="B48:E48" si="2">SUM(B41:B47)</f>
        <v>3050050</v>
      </c>
      <c r="C48" s="45">
        <f t="shared" si="2"/>
        <v>5109.96</v>
      </c>
      <c r="D48" s="45">
        <f t="shared" si="2"/>
        <v>4862.0053500762278</v>
      </c>
      <c r="E48" s="45">
        <f t="shared" si="2"/>
        <v>247.95464992377174</v>
      </c>
    </row>
    <row r="49" spans="1:3" ht="15.75" customHeight="1">
      <c r="A49" s="7"/>
      <c r="B49" s="6"/>
      <c r="C49" s="133"/>
    </row>
    <row r="50" spans="1:3" ht="15.75" customHeight="1">
      <c r="A50" s="7"/>
      <c r="B50" s="6"/>
      <c r="C50" s="133"/>
    </row>
    <row r="51" spans="1:3" ht="15.75" customHeight="1">
      <c r="A51" s="7"/>
      <c r="B51" s="6"/>
      <c r="C51" s="133"/>
    </row>
    <row r="52" spans="1:3" ht="15.75" customHeight="1">
      <c r="A52" s="7"/>
      <c r="B52" s="6"/>
      <c r="C52" s="133"/>
    </row>
    <row r="53" spans="1:3" ht="15.75" customHeight="1">
      <c r="A53" s="7"/>
      <c r="B53" s="6"/>
      <c r="C53" s="133"/>
    </row>
    <row r="54" spans="1:3" ht="15.75" customHeight="1">
      <c r="A54" s="7"/>
      <c r="B54" s="6"/>
      <c r="C54" s="133"/>
    </row>
    <row r="55" spans="1:3" ht="15.75" customHeight="1">
      <c r="A55" s="7"/>
      <c r="B55" s="6"/>
      <c r="C55" s="133"/>
    </row>
    <row r="56" spans="1:3" ht="15.75" customHeight="1">
      <c r="A56" s="7"/>
      <c r="B56" s="6"/>
      <c r="C56" s="133"/>
    </row>
    <row r="57" spans="1:3" ht="15.75" customHeight="1">
      <c r="A57" s="7"/>
      <c r="B57" s="6"/>
      <c r="C57" s="133"/>
    </row>
    <row r="58" spans="1:3" ht="15.75" customHeight="1">
      <c r="A58" s="7"/>
      <c r="B58" s="6"/>
      <c r="C58" s="133"/>
    </row>
    <row r="59" spans="1:3" ht="15.75" customHeight="1">
      <c r="A59" s="7"/>
      <c r="B59" s="6"/>
      <c r="C59" s="133"/>
    </row>
    <row r="60" spans="1:3" ht="15.75" customHeight="1">
      <c r="A60" s="7"/>
      <c r="B60" s="6"/>
      <c r="C60" s="133"/>
    </row>
    <row r="61" spans="1:3" ht="15.75" customHeight="1">
      <c r="A61" s="7"/>
      <c r="B61" s="6"/>
      <c r="C61" s="133"/>
    </row>
    <row r="62" spans="1:3" ht="13">
      <c r="A62" s="7"/>
      <c r="B62" s="6"/>
      <c r="C62" s="133"/>
    </row>
    <row r="63" spans="1:3" ht="13">
      <c r="A63" s="7"/>
      <c r="B63" s="6"/>
      <c r="C63" s="133"/>
    </row>
    <row r="64" spans="1:3" ht="13">
      <c r="A64" s="7"/>
      <c r="B64" s="6"/>
      <c r="C64" s="133"/>
    </row>
    <row r="65" spans="1:3" ht="13">
      <c r="A65" s="7"/>
      <c r="B65" s="6"/>
      <c r="C65" s="133"/>
    </row>
    <row r="66" spans="1:3" ht="13">
      <c r="A66" s="7"/>
      <c r="B66" s="6"/>
      <c r="C66" s="133"/>
    </row>
    <row r="67" spans="1:3" ht="13">
      <c r="A67" s="7"/>
      <c r="B67" s="6"/>
      <c r="C67" s="133"/>
    </row>
    <row r="68" spans="1:3" ht="13">
      <c r="A68" s="7"/>
      <c r="B68" s="6"/>
      <c r="C68" s="133"/>
    </row>
    <row r="69" spans="1:3" ht="13">
      <c r="A69" s="7"/>
      <c r="B69" s="6"/>
      <c r="C69" s="133"/>
    </row>
    <row r="70" spans="1:3" ht="13">
      <c r="A70" s="7"/>
      <c r="B70" s="6"/>
      <c r="C70" s="133"/>
    </row>
    <row r="71" spans="1:3" ht="13">
      <c r="A71" s="7"/>
      <c r="B71" s="6"/>
      <c r="C71" s="133"/>
    </row>
    <row r="72" spans="1:3" ht="13">
      <c r="A72" s="7"/>
      <c r="B72" s="6"/>
      <c r="C72" s="133"/>
    </row>
    <row r="73" spans="1:3" ht="13">
      <c r="A73" s="7"/>
      <c r="B73" s="6"/>
      <c r="C73" s="133"/>
    </row>
    <row r="74" spans="1:3" ht="13">
      <c r="A74" s="7"/>
      <c r="B74" s="6"/>
      <c r="C74" s="133"/>
    </row>
    <row r="75" spans="1:3" ht="13">
      <c r="A75" s="7"/>
      <c r="B75" s="6"/>
      <c r="C75" s="133"/>
    </row>
    <row r="76" spans="1:3" ht="13">
      <c r="A76" s="7"/>
      <c r="B76" s="6"/>
      <c r="C76" s="133"/>
    </row>
    <row r="77" spans="1:3" ht="13">
      <c r="A77" s="7"/>
      <c r="B77" s="6"/>
      <c r="C77" s="133"/>
    </row>
    <row r="78" spans="1:3" ht="13">
      <c r="A78" s="7"/>
      <c r="B78" s="6"/>
      <c r="C78" s="133"/>
    </row>
    <row r="79" spans="1:3" ht="13">
      <c r="A79" s="7"/>
      <c r="B79" s="6"/>
      <c r="C79" s="133"/>
    </row>
    <row r="80" spans="1:3" ht="13">
      <c r="A80" s="7"/>
      <c r="B80" s="6"/>
      <c r="C80" s="133"/>
    </row>
    <row r="81" spans="1:3" ht="13">
      <c r="A81" s="7"/>
      <c r="B81" s="6"/>
      <c r="C81" s="133"/>
    </row>
    <row r="82" spans="1:3" ht="13">
      <c r="A82" s="7"/>
      <c r="B82" s="6"/>
      <c r="C82" s="133"/>
    </row>
    <row r="83" spans="1:3" ht="13">
      <c r="A83" s="7"/>
      <c r="B83" s="6"/>
      <c r="C83" s="133"/>
    </row>
    <row r="84" spans="1:3" ht="13">
      <c r="A84" s="7"/>
      <c r="B84" s="6"/>
      <c r="C84" s="133"/>
    </row>
    <row r="85" spans="1:3" ht="13">
      <c r="A85" s="7"/>
      <c r="B85" s="6"/>
      <c r="C85" s="133"/>
    </row>
    <row r="86" spans="1:3" ht="13">
      <c r="A86" s="7"/>
      <c r="B86" s="6"/>
      <c r="C86" s="133"/>
    </row>
    <row r="87" spans="1:3" ht="13">
      <c r="A87" s="7"/>
      <c r="B87" s="6"/>
      <c r="C87" s="133"/>
    </row>
    <row r="88" spans="1:3" ht="13">
      <c r="A88" s="7"/>
      <c r="B88" s="6"/>
      <c r="C88" s="133"/>
    </row>
    <row r="89" spans="1:3" ht="13">
      <c r="A89" s="7"/>
      <c r="B89" s="6"/>
      <c r="C89" s="133"/>
    </row>
    <row r="90" spans="1:3" ht="13">
      <c r="A90" s="7"/>
      <c r="B90" s="6"/>
      <c r="C90" s="133"/>
    </row>
    <row r="91" spans="1:3" ht="13">
      <c r="A91" s="7"/>
      <c r="B91" s="6"/>
      <c r="C91" s="133"/>
    </row>
    <row r="92" spans="1:3" ht="13">
      <c r="A92" s="7"/>
      <c r="B92" s="6"/>
      <c r="C92" s="133"/>
    </row>
    <row r="93" spans="1:3" ht="13">
      <c r="A93" s="7"/>
      <c r="B93" s="6"/>
      <c r="C93" s="133"/>
    </row>
    <row r="94" spans="1:3" ht="13">
      <c r="A94" s="7"/>
      <c r="B94" s="6"/>
      <c r="C94" s="133"/>
    </row>
    <row r="95" spans="1:3" ht="13">
      <c r="A95" s="7"/>
      <c r="B95" s="6"/>
      <c r="C95" s="133"/>
    </row>
    <row r="96" spans="1:3" ht="13">
      <c r="A96" s="7"/>
      <c r="B96" s="6"/>
      <c r="C96" s="133"/>
    </row>
    <row r="97" spans="1:3" ht="13">
      <c r="A97" s="7"/>
      <c r="B97" s="6"/>
      <c r="C97" s="133"/>
    </row>
    <row r="98" spans="1:3" ht="13">
      <c r="A98" s="7"/>
      <c r="B98" s="6"/>
      <c r="C98" s="133"/>
    </row>
    <row r="99" spans="1:3" ht="13">
      <c r="A99" s="7"/>
      <c r="B99" s="6"/>
      <c r="C99" s="133"/>
    </row>
    <row r="100" spans="1:3" ht="13">
      <c r="A100" s="7"/>
      <c r="B100" s="6"/>
      <c r="C100" s="133"/>
    </row>
    <row r="101" spans="1:3" ht="13">
      <c r="A101" s="7"/>
      <c r="B101" s="6"/>
      <c r="C101" s="133"/>
    </row>
    <row r="102" spans="1:3" ht="13">
      <c r="A102" s="7"/>
      <c r="B102" s="6"/>
      <c r="C102" s="133"/>
    </row>
    <row r="103" spans="1:3" ht="13">
      <c r="A103" s="7"/>
      <c r="B103" s="6"/>
      <c r="C103" s="133"/>
    </row>
    <row r="104" spans="1:3" ht="13">
      <c r="A104" s="7"/>
      <c r="B104" s="6"/>
      <c r="C104" s="133"/>
    </row>
    <row r="105" spans="1:3" ht="13">
      <c r="A105" s="7"/>
      <c r="B105" s="6"/>
      <c r="C105" s="133"/>
    </row>
    <row r="106" spans="1:3" ht="13">
      <c r="A106" s="7"/>
      <c r="B106" s="6"/>
      <c r="C106" s="133"/>
    </row>
    <row r="107" spans="1:3" ht="13">
      <c r="A107" s="7"/>
      <c r="B107" s="6"/>
      <c r="C107" s="133"/>
    </row>
    <row r="108" spans="1:3" ht="13">
      <c r="A108" s="7"/>
      <c r="B108" s="6"/>
      <c r="C108" s="133"/>
    </row>
    <row r="109" spans="1:3" ht="13">
      <c r="A109" s="7"/>
      <c r="B109" s="6"/>
      <c r="C109" s="133"/>
    </row>
    <row r="110" spans="1:3" ht="13">
      <c r="A110" s="7"/>
      <c r="B110" s="6"/>
      <c r="C110" s="133"/>
    </row>
    <row r="111" spans="1:3" ht="13">
      <c r="A111" s="7"/>
      <c r="B111" s="6"/>
      <c r="C111" s="133"/>
    </row>
    <row r="112" spans="1:3" ht="13">
      <c r="A112" s="7"/>
      <c r="B112" s="6"/>
      <c r="C112" s="133"/>
    </row>
    <row r="113" spans="1:3" ht="13">
      <c r="A113" s="7"/>
      <c r="B113" s="6"/>
      <c r="C113" s="133"/>
    </row>
    <row r="114" spans="1:3" ht="13">
      <c r="A114" s="7"/>
      <c r="B114" s="6"/>
      <c r="C114" s="133"/>
    </row>
    <row r="115" spans="1:3" ht="13">
      <c r="A115" s="7"/>
      <c r="B115" s="6"/>
      <c r="C115" s="133"/>
    </row>
    <row r="116" spans="1:3" ht="13">
      <c r="A116" s="7"/>
      <c r="B116" s="6"/>
      <c r="C116" s="133"/>
    </row>
    <row r="117" spans="1:3" ht="13">
      <c r="A117" s="7"/>
      <c r="B117" s="6"/>
      <c r="C117" s="133"/>
    </row>
    <row r="118" spans="1:3" ht="13">
      <c r="A118" s="7"/>
      <c r="B118" s="6"/>
      <c r="C118" s="133"/>
    </row>
    <row r="119" spans="1:3" ht="13">
      <c r="A119" s="7"/>
      <c r="B119" s="6"/>
      <c r="C119" s="133"/>
    </row>
    <row r="120" spans="1:3" ht="13">
      <c r="A120" s="7"/>
      <c r="B120" s="6"/>
      <c r="C120" s="133"/>
    </row>
    <row r="121" spans="1:3" ht="13">
      <c r="A121" s="7"/>
      <c r="B121" s="6"/>
      <c r="C121" s="133"/>
    </row>
    <row r="122" spans="1:3" ht="13">
      <c r="A122" s="7"/>
      <c r="B122" s="6"/>
      <c r="C122" s="133"/>
    </row>
    <row r="123" spans="1:3" ht="13">
      <c r="A123" s="7"/>
      <c r="B123" s="6"/>
      <c r="C123" s="133"/>
    </row>
    <row r="124" spans="1:3" ht="13">
      <c r="A124" s="7"/>
      <c r="B124" s="6"/>
      <c r="C124" s="133"/>
    </row>
    <row r="125" spans="1:3" ht="13">
      <c r="A125" s="7"/>
      <c r="B125" s="6"/>
      <c r="C125" s="133"/>
    </row>
    <row r="126" spans="1:3" ht="13">
      <c r="A126" s="7"/>
      <c r="B126" s="6"/>
      <c r="C126" s="133"/>
    </row>
    <row r="127" spans="1:3" ht="13">
      <c r="A127" s="7"/>
      <c r="B127" s="6"/>
      <c r="C127" s="133"/>
    </row>
    <row r="128" spans="1:3" ht="13">
      <c r="A128" s="7"/>
      <c r="B128" s="6"/>
      <c r="C128" s="133"/>
    </row>
    <row r="129" spans="1:3" ht="13">
      <c r="A129" s="7"/>
      <c r="B129" s="6"/>
      <c r="C129" s="133"/>
    </row>
    <row r="130" spans="1:3" ht="13">
      <c r="A130" s="7"/>
      <c r="B130" s="6"/>
      <c r="C130" s="133"/>
    </row>
    <row r="131" spans="1:3" ht="13">
      <c r="A131" s="7"/>
      <c r="B131" s="6"/>
      <c r="C131" s="133"/>
    </row>
    <row r="132" spans="1:3" ht="13">
      <c r="A132" s="7"/>
      <c r="B132" s="6"/>
      <c r="C132" s="133"/>
    </row>
    <row r="133" spans="1:3" ht="13">
      <c r="A133" s="7"/>
      <c r="B133" s="6"/>
      <c r="C133" s="133"/>
    </row>
    <row r="134" spans="1:3" ht="13">
      <c r="A134" s="7"/>
      <c r="B134" s="6"/>
      <c r="C134" s="133"/>
    </row>
    <row r="135" spans="1:3" ht="13">
      <c r="A135" s="7"/>
      <c r="B135" s="6"/>
      <c r="C135" s="133"/>
    </row>
    <row r="136" spans="1:3" ht="13">
      <c r="A136" s="7"/>
      <c r="B136" s="6"/>
      <c r="C136" s="133"/>
    </row>
    <row r="137" spans="1:3" ht="13">
      <c r="A137" s="7"/>
      <c r="B137" s="6"/>
      <c r="C137" s="133"/>
    </row>
    <row r="138" spans="1:3" ht="13">
      <c r="A138" s="7"/>
      <c r="B138" s="6"/>
      <c r="C138" s="133"/>
    </row>
    <row r="139" spans="1:3" ht="13">
      <c r="A139" s="7"/>
      <c r="B139" s="6"/>
      <c r="C139" s="133"/>
    </row>
    <row r="140" spans="1:3" ht="13">
      <c r="A140" s="7"/>
      <c r="B140" s="6"/>
      <c r="C140" s="133"/>
    </row>
    <row r="141" spans="1:3" ht="13">
      <c r="A141" s="7"/>
      <c r="B141" s="6"/>
      <c r="C141" s="133"/>
    </row>
    <row r="142" spans="1:3" ht="13">
      <c r="A142" s="7"/>
      <c r="B142" s="6"/>
      <c r="C142" s="133"/>
    </row>
    <row r="143" spans="1:3" ht="13">
      <c r="A143" s="7"/>
      <c r="B143" s="6"/>
      <c r="C143" s="133"/>
    </row>
    <row r="144" spans="1:3" ht="13">
      <c r="A144" s="7"/>
      <c r="B144" s="6"/>
      <c r="C144" s="133"/>
    </row>
    <row r="145" spans="1:3" ht="13">
      <c r="A145" s="7"/>
      <c r="B145" s="6"/>
      <c r="C145" s="133"/>
    </row>
    <row r="146" spans="1:3" ht="13">
      <c r="A146" s="7"/>
      <c r="B146" s="6"/>
      <c r="C146" s="133"/>
    </row>
    <row r="147" spans="1:3" ht="13">
      <c r="A147" s="7"/>
      <c r="B147" s="6"/>
      <c r="C147" s="133"/>
    </row>
    <row r="148" spans="1:3" ht="13">
      <c r="A148" s="7"/>
      <c r="B148" s="6"/>
      <c r="C148" s="133"/>
    </row>
    <row r="149" spans="1:3" ht="13">
      <c r="A149" s="7"/>
      <c r="B149" s="6"/>
      <c r="C149" s="133"/>
    </row>
    <row r="150" spans="1:3" ht="13">
      <c r="A150" s="7"/>
      <c r="B150" s="6"/>
      <c r="C150" s="133"/>
    </row>
    <row r="151" spans="1:3" ht="13">
      <c r="A151" s="7"/>
      <c r="B151" s="6"/>
      <c r="C151" s="133"/>
    </row>
    <row r="152" spans="1:3" ht="13">
      <c r="A152" s="7"/>
      <c r="B152" s="6"/>
      <c r="C152" s="133"/>
    </row>
    <row r="153" spans="1:3" ht="13">
      <c r="A153" s="7"/>
      <c r="B153" s="6"/>
      <c r="C153" s="133"/>
    </row>
    <row r="154" spans="1:3" ht="13">
      <c r="A154" s="7"/>
      <c r="B154" s="6"/>
      <c r="C154" s="133"/>
    </row>
    <row r="155" spans="1:3" ht="13">
      <c r="A155" s="7"/>
      <c r="B155" s="6"/>
      <c r="C155" s="133"/>
    </row>
    <row r="156" spans="1:3" ht="13">
      <c r="A156" s="7"/>
      <c r="B156" s="6"/>
      <c r="C156" s="133"/>
    </row>
    <row r="157" spans="1:3" ht="13">
      <c r="A157" s="7"/>
      <c r="B157" s="6"/>
      <c r="C157" s="133"/>
    </row>
    <row r="158" spans="1:3" ht="13">
      <c r="A158" s="7"/>
      <c r="B158" s="6"/>
      <c r="C158" s="133"/>
    </row>
    <row r="159" spans="1:3" ht="13">
      <c r="A159" s="7"/>
      <c r="B159" s="6"/>
      <c r="C159" s="133"/>
    </row>
    <row r="160" spans="1:3" ht="13">
      <c r="A160" s="7"/>
      <c r="B160" s="6"/>
      <c r="C160" s="133"/>
    </row>
    <row r="161" spans="1:3" ht="13">
      <c r="A161" s="7"/>
      <c r="B161" s="6"/>
      <c r="C161" s="133"/>
    </row>
    <row r="162" spans="1:3" ht="13">
      <c r="A162" s="7"/>
      <c r="B162" s="6"/>
      <c r="C162" s="133"/>
    </row>
    <row r="163" spans="1:3" ht="13">
      <c r="A163" s="7"/>
      <c r="B163" s="6"/>
      <c r="C163" s="133"/>
    </row>
    <row r="164" spans="1:3" ht="13">
      <c r="A164" s="7"/>
      <c r="B164" s="6"/>
      <c r="C164" s="133"/>
    </row>
    <row r="165" spans="1:3" ht="13">
      <c r="A165" s="7"/>
      <c r="B165" s="6"/>
      <c r="C165" s="133"/>
    </row>
    <row r="166" spans="1:3" ht="13">
      <c r="A166" s="7"/>
      <c r="B166" s="6"/>
      <c r="C166" s="133"/>
    </row>
    <row r="167" spans="1:3" ht="13">
      <c r="A167" s="7"/>
      <c r="B167" s="6"/>
      <c r="C167" s="133"/>
    </row>
    <row r="168" spans="1:3" ht="13">
      <c r="A168" s="7"/>
      <c r="B168" s="6"/>
      <c r="C168" s="133"/>
    </row>
    <row r="169" spans="1:3" ht="13">
      <c r="A169" s="7"/>
      <c r="B169" s="6"/>
      <c r="C169" s="133"/>
    </row>
    <row r="170" spans="1:3" ht="13">
      <c r="A170" s="7"/>
      <c r="B170" s="6"/>
      <c r="C170" s="133"/>
    </row>
    <row r="171" spans="1:3" ht="13">
      <c r="A171" s="7"/>
      <c r="B171" s="6"/>
      <c r="C171" s="133"/>
    </row>
    <row r="172" spans="1:3" ht="13">
      <c r="A172" s="7"/>
      <c r="B172" s="6"/>
      <c r="C172" s="133"/>
    </row>
    <row r="173" spans="1:3" ht="13">
      <c r="A173" s="7"/>
      <c r="B173" s="6"/>
      <c r="C173" s="133"/>
    </row>
    <row r="174" spans="1:3" ht="13">
      <c r="A174" s="7"/>
      <c r="B174" s="6"/>
      <c r="C174" s="133"/>
    </row>
    <row r="175" spans="1:3" ht="13">
      <c r="A175" s="7"/>
      <c r="B175" s="6"/>
      <c r="C175" s="133"/>
    </row>
    <row r="176" spans="1:3" ht="13">
      <c r="A176" s="7"/>
      <c r="B176" s="6"/>
      <c r="C176" s="133"/>
    </row>
    <row r="177" spans="1:3" ht="13">
      <c r="A177" s="7"/>
      <c r="B177" s="6"/>
      <c r="C177" s="133"/>
    </row>
    <row r="178" spans="1:3" ht="13">
      <c r="A178" s="7"/>
      <c r="B178" s="6"/>
      <c r="C178" s="133"/>
    </row>
    <row r="179" spans="1:3" ht="13">
      <c r="A179" s="7"/>
      <c r="B179" s="6"/>
      <c r="C179" s="133"/>
    </row>
    <row r="180" spans="1:3" ht="13">
      <c r="A180" s="7"/>
      <c r="B180" s="6"/>
      <c r="C180" s="133"/>
    </row>
    <row r="181" spans="1:3" ht="13">
      <c r="A181" s="7"/>
      <c r="B181" s="6"/>
      <c r="C181" s="133"/>
    </row>
    <row r="182" spans="1:3" ht="13">
      <c r="A182" s="7"/>
      <c r="B182" s="6"/>
      <c r="C182" s="133"/>
    </row>
    <row r="183" spans="1:3" ht="13">
      <c r="A183" s="7"/>
      <c r="B183" s="6"/>
      <c r="C183" s="133"/>
    </row>
    <row r="184" spans="1:3" ht="13">
      <c r="A184" s="7"/>
      <c r="B184" s="6"/>
      <c r="C184" s="133"/>
    </row>
    <row r="185" spans="1:3" ht="13">
      <c r="A185" s="7"/>
      <c r="B185" s="6"/>
      <c r="C185" s="133"/>
    </row>
    <row r="186" spans="1:3" ht="13">
      <c r="A186" s="7"/>
      <c r="B186" s="6"/>
      <c r="C186" s="133"/>
    </row>
    <row r="187" spans="1:3" ht="13">
      <c r="A187" s="7"/>
      <c r="B187" s="6"/>
      <c r="C187" s="133"/>
    </row>
    <row r="188" spans="1:3" ht="13">
      <c r="A188" s="7"/>
      <c r="B188" s="6"/>
      <c r="C188" s="133"/>
    </row>
    <row r="189" spans="1:3" ht="13">
      <c r="A189" s="7"/>
      <c r="B189" s="6"/>
      <c r="C189" s="133"/>
    </row>
    <row r="190" spans="1:3" ht="13">
      <c r="A190" s="7"/>
      <c r="B190" s="6"/>
      <c r="C190" s="133"/>
    </row>
    <row r="191" spans="1:3" ht="13">
      <c r="A191" s="7"/>
      <c r="B191" s="6"/>
      <c r="C191" s="133"/>
    </row>
    <row r="192" spans="1:3" ht="13">
      <c r="A192" s="7"/>
      <c r="B192" s="6"/>
      <c r="C192" s="133"/>
    </row>
    <row r="193" spans="1:3" ht="13">
      <c r="A193" s="7"/>
      <c r="B193" s="6"/>
      <c r="C193" s="133"/>
    </row>
    <row r="194" spans="1:3" ht="13">
      <c r="A194" s="7"/>
      <c r="B194" s="6"/>
      <c r="C194" s="133"/>
    </row>
    <row r="195" spans="1:3" ht="13">
      <c r="A195" s="7"/>
      <c r="B195" s="6"/>
      <c r="C195" s="133"/>
    </row>
    <row r="196" spans="1:3" ht="13">
      <c r="A196" s="7"/>
      <c r="B196" s="6"/>
      <c r="C196" s="133"/>
    </row>
    <row r="197" spans="1:3" ht="13">
      <c r="A197" s="7"/>
      <c r="B197" s="6"/>
      <c r="C197" s="133"/>
    </row>
    <row r="198" spans="1:3" ht="13">
      <c r="A198" s="7"/>
      <c r="B198" s="6"/>
      <c r="C198" s="133"/>
    </row>
    <row r="199" spans="1:3" ht="13">
      <c r="A199" s="7"/>
      <c r="B199" s="6"/>
      <c r="C199" s="133"/>
    </row>
    <row r="200" spans="1:3" ht="13">
      <c r="A200" s="7"/>
      <c r="B200" s="6"/>
      <c r="C200" s="133"/>
    </row>
    <row r="201" spans="1:3" ht="13">
      <c r="A201" s="7"/>
      <c r="B201" s="6"/>
      <c r="C201" s="133"/>
    </row>
    <row r="202" spans="1:3" ht="13">
      <c r="A202" s="7"/>
      <c r="B202" s="6"/>
      <c r="C202" s="133"/>
    </row>
    <row r="203" spans="1:3" ht="13">
      <c r="A203" s="7"/>
      <c r="B203" s="6"/>
      <c r="C203" s="133"/>
    </row>
    <row r="204" spans="1:3" ht="13">
      <c r="A204" s="7"/>
      <c r="B204" s="6"/>
      <c r="C204" s="133"/>
    </row>
    <row r="205" spans="1:3" ht="13">
      <c r="A205" s="7"/>
      <c r="B205" s="6"/>
      <c r="C205" s="133"/>
    </row>
    <row r="206" spans="1:3" ht="13">
      <c r="A206" s="7"/>
      <c r="B206" s="6"/>
      <c r="C206" s="133"/>
    </row>
    <row r="207" spans="1:3" ht="13">
      <c r="A207" s="7"/>
      <c r="B207" s="6"/>
      <c r="C207" s="133"/>
    </row>
    <row r="208" spans="1:3" ht="13">
      <c r="A208" s="7"/>
      <c r="B208" s="6"/>
      <c r="C208" s="133"/>
    </row>
    <row r="209" spans="1:3" ht="13">
      <c r="A209" s="7"/>
      <c r="B209" s="6"/>
      <c r="C209" s="133"/>
    </row>
    <row r="210" spans="1:3" ht="13">
      <c r="A210" s="7"/>
      <c r="B210" s="6"/>
      <c r="C210" s="133"/>
    </row>
    <row r="211" spans="1:3" ht="13">
      <c r="A211" s="7"/>
      <c r="B211" s="6"/>
      <c r="C211" s="133"/>
    </row>
    <row r="212" spans="1:3" ht="13">
      <c r="A212" s="7"/>
      <c r="B212" s="6"/>
      <c r="C212" s="133"/>
    </row>
    <row r="213" spans="1:3" ht="13">
      <c r="A213" s="7"/>
      <c r="B213" s="6"/>
      <c r="C213" s="133"/>
    </row>
    <row r="214" spans="1:3" ht="13">
      <c r="A214" s="7"/>
      <c r="B214" s="6"/>
      <c r="C214" s="133"/>
    </row>
    <row r="215" spans="1:3" ht="13">
      <c r="A215" s="7"/>
      <c r="B215" s="6"/>
      <c r="C215" s="133"/>
    </row>
    <row r="216" spans="1:3" ht="13">
      <c r="A216" s="7"/>
      <c r="B216" s="6"/>
      <c r="C216" s="133"/>
    </row>
    <row r="217" spans="1:3" ht="13">
      <c r="A217" s="7"/>
      <c r="B217" s="6"/>
      <c r="C217" s="133"/>
    </row>
    <row r="218" spans="1:3" ht="13">
      <c r="A218" s="7"/>
      <c r="B218" s="6"/>
      <c r="C218" s="133"/>
    </row>
    <row r="219" spans="1:3" ht="13">
      <c r="A219" s="7"/>
      <c r="B219" s="6"/>
      <c r="C219" s="133"/>
    </row>
    <row r="220" spans="1:3" ht="13">
      <c r="A220" s="7"/>
      <c r="B220" s="6"/>
      <c r="C220" s="133"/>
    </row>
    <row r="221" spans="1:3" ht="13">
      <c r="A221" s="7"/>
      <c r="B221" s="6"/>
      <c r="C221" s="133"/>
    </row>
    <row r="222" spans="1:3" ht="13">
      <c r="A222" s="7"/>
      <c r="B222" s="6"/>
      <c r="C222" s="133"/>
    </row>
    <row r="223" spans="1:3" ht="13">
      <c r="A223" s="7"/>
      <c r="B223" s="6"/>
      <c r="C223" s="133"/>
    </row>
    <row r="224" spans="1:3" ht="13">
      <c r="A224" s="7"/>
      <c r="B224" s="6"/>
      <c r="C224" s="133"/>
    </row>
    <row r="225" spans="1:3" ht="13">
      <c r="A225" s="7"/>
      <c r="B225" s="6"/>
      <c r="C225" s="133"/>
    </row>
    <row r="226" spans="1:3" ht="13">
      <c r="A226" s="7"/>
      <c r="B226" s="6"/>
      <c r="C226" s="133"/>
    </row>
    <row r="227" spans="1:3" ht="13">
      <c r="A227" s="7"/>
      <c r="B227" s="6"/>
      <c r="C227" s="133"/>
    </row>
    <row r="228" spans="1:3" ht="13">
      <c r="A228" s="7"/>
      <c r="B228" s="6"/>
      <c r="C228" s="133"/>
    </row>
    <row r="229" spans="1:3" ht="13">
      <c r="A229" s="7"/>
      <c r="B229" s="6"/>
      <c r="C229" s="133"/>
    </row>
    <row r="230" spans="1:3" ht="13">
      <c r="A230" s="7"/>
      <c r="B230" s="6"/>
      <c r="C230" s="133"/>
    </row>
    <row r="231" spans="1:3" ht="13">
      <c r="A231" s="7"/>
      <c r="B231" s="6"/>
      <c r="C231" s="133"/>
    </row>
    <row r="232" spans="1:3" ht="13">
      <c r="A232" s="7"/>
      <c r="B232" s="6"/>
      <c r="C232" s="133"/>
    </row>
    <row r="233" spans="1:3" ht="13">
      <c r="A233" s="7"/>
      <c r="B233" s="6"/>
      <c r="C233" s="133"/>
    </row>
    <row r="234" spans="1:3" ht="13">
      <c r="A234" s="7"/>
      <c r="B234" s="6"/>
      <c r="C234" s="133"/>
    </row>
    <row r="235" spans="1:3" ht="13">
      <c r="A235" s="7"/>
      <c r="B235" s="6"/>
      <c r="C235" s="133"/>
    </row>
    <row r="236" spans="1:3" ht="13">
      <c r="A236" s="7"/>
      <c r="B236" s="6"/>
      <c r="C236" s="133"/>
    </row>
    <row r="237" spans="1:3" ht="13">
      <c r="A237" s="7"/>
      <c r="B237" s="6"/>
      <c r="C237" s="133"/>
    </row>
    <row r="238" spans="1:3" ht="13">
      <c r="A238" s="7"/>
      <c r="B238" s="6"/>
      <c r="C238" s="133"/>
    </row>
    <row r="239" spans="1:3" ht="13">
      <c r="A239" s="7"/>
      <c r="B239" s="6"/>
      <c r="C239" s="133"/>
    </row>
    <row r="240" spans="1:3" ht="13">
      <c r="A240" s="7"/>
      <c r="B240" s="6"/>
      <c r="C240" s="133"/>
    </row>
    <row r="241" spans="1:3" ht="13">
      <c r="A241" s="7"/>
      <c r="B241" s="6"/>
      <c r="C241" s="133"/>
    </row>
    <row r="242" spans="1:3" ht="13">
      <c r="A242" s="7"/>
      <c r="B242" s="6"/>
      <c r="C242" s="133"/>
    </row>
    <row r="243" spans="1:3" ht="13">
      <c r="A243" s="7"/>
      <c r="B243" s="6"/>
      <c r="C243" s="133"/>
    </row>
    <row r="244" spans="1:3" ht="13">
      <c r="A244" s="7"/>
      <c r="B244" s="6"/>
      <c r="C244" s="133"/>
    </row>
    <row r="245" spans="1:3" ht="13">
      <c r="A245" s="7"/>
      <c r="B245" s="6"/>
      <c r="C245" s="133"/>
    </row>
    <row r="246" spans="1:3" ht="13">
      <c r="A246" s="7"/>
      <c r="B246" s="6"/>
      <c r="C246" s="133"/>
    </row>
    <row r="247" spans="1:3" ht="13">
      <c r="A247" s="7"/>
      <c r="B247" s="6"/>
      <c r="C247" s="133"/>
    </row>
    <row r="248" spans="1:3" ht="13">
      <c r="A248" s="7"/>
      <c r="B248" s="6"/>
      <c r="C248" s="133"/>
    </row>
    <row r="249" spans="1:3" ht="13">
      <c r="A249" s="7"/>
      <c r="B249" s="6"/>
      <c r="C249" s="133"/>
    </row>
    <row r="250" spans="1:3" ht="13">
      <c r="A250" s="7"/>
      <c r="B250" s="6"/>
      <c r="C250" s="133"/>
    </row>
    <row r="251" spans="1:3" ht="13">
      <c r="A251" s="7"/>
      <c r="B251" s="6"/>
      <c r="C251" s="133"/>
    </row>
    <row r="252" spans="1:3" ht="13">
      <c r="A252" s="7"/>
      <c r="B252" s="6"/>
      <c r="C252" s="133"/>
    </row>
    <row r="253" spans="1:3" ht="13">
      <c r="A253" s="7"/>
      <c r="B253" s="6"/>
      <c r="C253" s="133"/>
    </row>
    <row r="254" spans="1:3" ht="13">
      <c r="A254" s="7"/>
      <c r="B254" s="6"/>
      <c r="C254" s="133"/>
    </row>
    <row r="255" spans="1:3" ht="13">
      <c r="A255" s="7"/>
      <c r="B255" s="6"/>
      <c r="C255" s="133"/>
    </row>
    <row r="256" spans="1:3" ht="13">
      <c r="A256" s="7"/>
      <c r="B256" s="6"/>
      <c r="C256" s="133"/>
    </row>
    <row r="257" spans="1:3" ht="13">
      <c r="A257" s="7"/>
      <c r="B257" s="6"/>
      <c r="C257" s="133"/>
    </row>
    <row r="258" spans="1:3" ht="13">
      <c r="A258" s="7"/>
      <c r="B258" s="6"/>
      <c r="C258" s="133"/>
    </row>
    <row r="259" spans="1:3" ht="13">
      <c r="A259" s="7"/>
      <c r="B259" s="6"/>
      <c r="C259" s="133"/>
    </row>
    <row r="260" spans="1:3" ht="13">
      <c r="A260" s="7"/>
      <c r="B260" s="6"/>
      <c r="C260" s="133"/>
    </row>
    <row r="261" spans="1:3" ht="13">
      <c r="A261" s="7"/>
      <c r="B261" s="6"/>
      <c r="C261" s="133"/>
    </row>
    <row r="262" spans="1:3" ht="13">
      <c r="A262" s="7"/>
      <c r="B262" s="6"/>
      <c r="C262" s="133"/>
    </row>
    <row r="263" spans="1:3" ht="13">
      <c r="A263" s="7"/>
      <c r="B263" s="6"/>
      <c r="C263" s="133"/>
    </row>
    <row r="264" spans="1:3" ht="13">
      <c r="A264" s="7"/>
      <c r="B264" s="6"/>
      <c r="C264" s="133"/>
    </row>
    <row r="265" spans="1:3" ht="13">
      <c r="A265" s="7"/>
      <c r="B265" s="6"/>
      <c r="C265" s="133"/>
    </row>
    <row r="266" spans="1:3" ht="13">
      <c r="A266" s="7"/>
      <c r="B266" s="6"/>
      <c r="C266" s="133"/>
    </row>
    <row r="267" spans="1:3" ht="13">
      <c r="A267" s="7"/>
      <c r="B267" s="6"/>
      <c r="C267" s="133"/>
    </row>
    <row r="268" spans="1:3" ht="13">
      <c r="A268" s="7"/>
      <c r="B268" s="6"/>
      <c r="C268" s="133"/>
    </row>
    <row r="269" spans="1:3" ht="13">
      <c r="A269" s="7"/>
      <c r="B269" s="6"/>
      <c r="C269" s="133"/>
    </row>
    <row r="270" spans="1:3" ht="13">
      <c r="A270" s="7"/>
      <c r="B270" s="6"/>
      <c r="C270" s="133"/>
    </row>
    <row r="271" spans="1:3" ht="13">
      <c r="A271" s="7"/>
      <c r="B271" s="6"/>
      <c r="C271" s="133"/>
    </row>
    <row r="272" spans="1:3" ht="13">
      <c r="A272" s="7"/>
      <c r="B272" s="6"/>
      <c r="C272" s="133"/>
    </row>
    <row r="273" spans="1:3" ht="13">
      <c r="A273" s="7"/>
      <c r="B273" s="6"/>
      <c r="C273" s="133"/>
    </row>
    <row r="274" spans="1:3" ht="13">
      <c r="A274" s="7"/>
      <c r="B274" s="6"/>
      <c r="C274" s="133"/>
    </row>
    <row r="275" spans="1:3" ht="13">
      <c r="A275" s="7"/>
      <c r="B275" s="6"/>
      <c r="C275" s="133"/>
    </row>
    <row r="276" spans="1:3" ht="13">
      <c r="A276" s="7"/>
      <c r="B276" s="6"/>
      <c r="C276" s="133"/>
    </row>
    <row r="277" spans="1:3" ht="13">
      <c r="A277" s="7"/>
      <c r="B277" s="6"/>
      <c r="C277" s="133"/>
    </row>
    <row r="278" spans="1:3" ht="13">
      <c r="A278" s="7"/>
      <c r="B278" s="6"/>
      <c r="C278" s="133"/>
    </row>
    <row r="279" spans="1:3" ht="13">
      <c r="A279" s="7"/>
      <c r="B279" s="6"/>
      <c r="C279" s="133"/>
    </row>
    <row r="280" spans="1:3" ht="13">
      <c r="A280" s="7"/>
      <c r="B280" s="6"/>
      <c r="C280" s="133"/>
    </row>
    <row r="281" spans="1:3" ht="13">
      <c r="A281" s="7"/>
      <c r="B281" s="6"/>
      <c r="C281" s="133"/>
    </row>
    <row r="282" spans="1:3" ht="13">
      <c r="A282" s="7"/>
      <c r="B282" s="6"/>
      <c r="C282" s="133"/>
    </row>
    <row r="283" spans="1:3" ht="13">
      <c r="A283" s="7"/>
      <c r="B283" s="6"/>
      <c r="C283" s="133"/>
    </row>
    <row r="284" spans="1:3" ht="13">
      <c r="A284" s="7"/>
      <c r="B284" s="6"/>
      <c r="C284" s="133"/>
    </row>
    <row r="285" spans="1:3" ht="13">
      <c r="A285" s="7"/>
      <c r="B285" s="6"/>
      <c r="C285" s="133"/>
    </row>
    <row r="286" spans="1:3" ht="13">
      <c r="A286" s="7"/>
      <c r="B286" s="6"/>
      <c r="C286" s="133"/>
    </row>
    <row r="287" spans="1:3" ht="13">
      <c r="A287" s="7"/>
      <c r="B287" s="6"/>
      <c r="C287" s="133"/>
    </row>
    <row r="288" spans="1:3" ht="13">
      <c r="A288" s="7"/>
      <c r="B288" s="6"/>
      <c r="C288" s="133"/>
    </row>
    <row r="289" spans="1:3" ht="13">
      <c r="A289" s="7"/>
      <c r="B289" s="6"/>
      <c r="C289" s="133"/>
    </row>
    <row r="290" spans="1:3" ht="13">
      <c r="A290" s="7"/>
      <c r="B290" s="6"/>
      <c r="C290" s="133"/>
    </row>
    <row r="291" spans="1:3" ht="13">
      <c r="A291" s="7"/>
      <c r="B291" s="6"/>
      <c r="C291" s="133"/>
    </row>
    <row r="292" spans="1:3" ht="13">
      <c r="A292" s="7"/>
      <c r="B292" s="6"/>
      <c r="C292" s="133"/>
    </row>
    <row r="293" spans="1:3" ht="13">
      <c r="A293" s="7"/>
      <c r="B293" s="6"/>
      <c r="C293" s="133"/>
    </row>
    <row r="294" spans="1:3" ht="13">
      <c r="A294" s="7"/>
      <c r="B294" s="6"/>
      <c r="C294" s="133"/>
    </row>
    <row r="295" spans="1:3" ht="13">
      <c r="A295" s="7"/>
      <c r="B295" s="6"/>
      <c r="C295" s="133"/>
    </row>
    <row r="296" spans="1:3" ht="13">
      <c r="A296" s="7"/>
      <c r="B296" s="6"/>
      <c r="C296" s="133"/>
    </row>
    <row r="297" spans="1:3" ht="13">
      <c r="A297" s="7"/>
      <c r="B297" s="6"/>
      <c r="C297" s="133"/>
    </row>
    <row r="298" spans="1:3" ht="13">
      <c r="A298" s="7"/>
      <c r="B298" s="6"/>
      <c r="C298" s="133"/>
    </row>
    <row r="299" spans="1:3" ht="13">
      <c r="A299" s="7"/>
      <c r="B299" s="6"/>
      <c r="C299" s="133"/>
    </row>
    <row r="300" spans="1:3" ht="13">
      <c r="A300" s="7"/>
      <c r="B300" s="6"/>
      <c r="C300" s="133"/>
    </row>
    <row r="301" spans="1:3" ht="13">
      <c r="A301" s="7"/>
      <c r="B301" s="6"/>
      <c r="C301" s="133"/>
    </row>
    <row r="302" spans="1:3" ht="13">
      <c r="A302" s="7"/>
      <c r="B302" s="6"/>
      <c r="C302" s="133"/>
    </row>
    <row r="303" spans="1:3" ht="13">
      <c r="A303" s="7"/>
      <c r="B303" s="6"/>
      <c r="C303" s="133"/>
    </row>
    <row r="304" spans="1:3" ht="13">
      <c r="A304" s="7"/>
      <c r="B304" s="6"/>
      <c r="C304" s="133"/>
    </row>
    <row r="305" spans="1:3" ht="13">
      <c r="A305" s="7"/>
      <c r="B305" s="6"/>
      <c r="C305" s="133"/>
    </row>
    <row r="306" spans="1:3" ht="13">
      <c r="A306" s="7"/>
      <c r="B306" s="6"/>
      <c r="C306" s="133"/>
    </row>
    <row r="307" spans="1:3" ht="13">
      <c r="A307" s="7"/>
      <c r="B307" s="6"/>
      <c r="C307" s="133"/>
    </row>
    <row r="308" spans="1:3" ht="13">
      <c r="A308" s="7"/>
      <c r="B308" s="6"/>
      <c r="C308" s="133"/>
    </row>
    <row r="309" spans="1:3" ht="13">
      <c r="A309" s="7"/>
      <c r="B309" s="6"/>
      <c r="C309" s="133"/>
    </row>
    <row r="310" spans="1:3" ht="13">
      <c r="A310" s="7"/>
      <c r="B310" s="6"/>
      <c r="C310" s="133"/>
    </row>
    <row r="311" spans="1:3" ht="13">
      <c r="A311" s="7"/>
      <c r="B311" s="6"/>
      <c r="C311" s="133"/>
    </row>
    <row r="312" spans="1:3" ht="13">
      <c r="A312" s="7"/>
      <c r="B312" s="6"/>
      <c r="C312" s="133"/>
    </row>
    <row r="313" spans="1:3" ht="13">
      <c r="A313" s="7"/>
      <c r="B313" s="6"/>
      <c r="C313" s="133"/>
    </row>
    <row r="314" spans="1:3" ht="13">
      <c r="A314" s="7"/>
      <c r="B314" s="6"/>
      <c r="C314" s="133"/>
    </row>
    <row r="315" spans="1:3" ht="13">
      <c r="A315" s="7"/>
      <c r="B315" s="6"/>
      <c r="C315" s="133"/>
    </row>
    <row r="316" spans="1:3" ht="13">
      <c r="A316" s="7"/>
      <c r="B316" s="6"/>
      <c r="C316" s="133"/>
    </row>
    <row r="317" spans="1:3" ht="13">
      <c r="A317" s="7"/>
      <c r="B317" s="6"/>
      <c r="C317" s="133"/>
    </row>
    <row r="318" spans="1:3" ht="13">
      <c r="A318" s="7"/>
      <c r="B318" s="6"/>
      <c r="C318" s="133"/>
    </row>
    <row r="319" spans="1:3" ht="13">
      <c r="A319" s="7"/>
      <c r="B319" s="6"/>
      <c r="C319" s="133"/>
    </row>
    <row r="320" spans="1:3" ht="13">
      <c r="A320" s="7"/>
      <c r="B320" s="6"/>
      <c r="C320" s="133"/>
    </row>
    <row r="321" spans="1:3" ht="13">
      <c r="A321" s="7"/>
      <c r="B321" s="6"/>
      <c r="C321" s="133"/>
    </row>
    <row r="322" spans="1:3" ht="13">
      <c r="A322" s="7"/>
      <c r="B322" s="6"/>
      <c r="C322" s="133"/>
    </row>
    <row r="323" spans="1:3" ht="13">
      <c r="A323" s="7"/>
      <c r="B323" s="6"/>
      <c r="C323" s="133"/>
    </row>
    <row r="324" spans="1:3" ht="13">
      <c r="A324" s="7"/>
      <c r="B324" s="6"/>
      <c r="C324" s="133"/>
    </row>
    <row r="325" spans="1:3" ht="13">
      <c r="A325" s="7"/>
      <c r="B325" s="6"/>
      <c r="C325" s="133"/>
    </row>
    <row r="326" spans="1:3" ht="13">
      <c r="A326" s="7"/>
      <c r="B326" s="6"/>
      <c r="C326" s="133"/>
    </row>
    <row r="327" spans="1:3" ht="13">
      <c r="A327" s="7"/>
      <c r="B327" s="6"/>
      <c r="C327" s="133"/>
    </row>
    <row r="328" spans="1:3" ht="13">
      <c r="A328" s="7"/>
      <c r="B328" s="6"/>
      <c r="C328" s="133"/>
    </row>
    <row r="329" spans="1:3" ht="13">
      <c r="A329" s="7"/>
      <c r="B329" s="6"/>
      <c r="C329" s="133"/>
    </row>
    <row r="330" spans="1:3" ht="13">
      <c r="A330" s="7"/>
      <c r="B330" s="6"/>
      <c r="C330" s="133"/>
    </row>
    <row r="331" spans="1:3" ht="13">
      <c r="A331" s="7"/>
      <c r="B331" s="6"/>
      <c r="C331" s="133"/>
    </row>
    <row r="332" spans="1:3" ht="13">
      <c r="A332" s="7"/>
      <c r="B332" s="6"/>
      <c r="C332" s="133"/>
    </row>
    <row r="333" spans="1:3" ht="13">
      <c r="A333" s="7"/>
      <c r="B333" s="6"/>
      <c r="C333" s="133"/>
    </row>
    <row r="334" spans="1:3" ht="13">
      <c r="A334" s="7"/>
      <c r="B334" s="6"/>
      <c r="C334" s="133"/>
    </row>
    <row r="335" spans="1:3" ht="13">
      <c r="A335" s="7"/>
      <c r="B335" s="6"/>
      <c r="C335" s="133"/>
    </row>
    <row r="336" spans="1:3" ht="13">
      <c r="A336" s="7"/>
      <c r="B336" s="6"/>
      <c r="C336" s="133"/>
    </row>
    <row r="337" spans="1:3" ht="13">
      <c r="A337" s="7"/>
      <c r="B337" s="6"/>
      <c r="C337" s="133"/>
    </row>
    <row r="338" spans="1:3" ht="13">
      <c r="A338" s="7"/>
      <c r="B338" s="6"/>
      <c r="C338" s="133"/>
    </row>
    <row r="339" spans="1:3" ht="13">
      <c r="A339" s="7"/>
      <c r="B339" s="6"/>
      <c r="C339" s="133"/>
    </row>
    <row r="340" spans="1:3" ht="13">
      <c r="A340" s="7"/>
      <c r="B340" s="6"/>
      <c r="C340" s="133"/>
    </row>
    <row r="341" spans="1:3" ht="13">
      <c r="A341" s="7"/>
      <c r="B341" s="6"/>
      <c r="C341" s="133"/>
    </row>
    <row r="342" spans="1:3" ht="13">
      <c r="A342" s="7"/>
      <c r="B342" s="6"/>
      <c r="C342" s="133"/>
    </row>
    <row r="343" spans="1:3" ht="13">
      <c r="A343" s="7"/>
      <c r="B343" s="6"/>
      <c r="C343" s="133"/>
    </row>
    <row r="344" spans="1:3" ht="13">
      <c r="A344" s="7"/>
      <c r="B344" s="6"/>
      <c r="C344" s="133"/>
    </row>
    <row r="345" spans="1:3" ht="13">
      <c r="A345" s="7"/>
      <c r="B345" s="6"/>
      <c r="C345" s="133"/>
    </row>
    <row r="346" spans="1:3" ht="13">
      <c r="A346" s="7"/>
      <c r="B346" s="6"/>
      <c r="C346" s="133"/>
    </row>
    <row r="347" spans="1:3" ht="13">
      <c r="A347" s="7"/>
      <c r="B347" s="6"/>
      <c r="C347" s="133"/>
    </row>
    <row r="348" spans="1:3" ht="13">
      <c r="A348" s="7"/>
      <c r="B348" s="6"/>
      <c r="C348" s="133"/>
    </row>
    <row r="349" spans="1:3" ht="13">
      <c r="A349" s="7"/>
      <c r="B349" s="6"/>
      <c r="C349" s="133"/>
    </row>
    <row r="350" spans="1:3" ht="13">
      <c r="A350" s="7"/>
      <c r="B350" s="6"/>
      <c r="C350" s="133"/>
    </row>
    <row r="351" spans="1:3" ht="13">
      <c r="A351" s="7"/>
      <c r="B351" s="6"/>
      <c r="C351" s="133"/>
    </row>
    <row r="352" spans="1:3" ht="13">
      <c r="A352" s="7"/>
      <c r="B352" s="6"/>
      <c r="C352" s="133"/>
    </row>
    <row r="353" spans="1:3" ht="13">
      <c r="A353" s="7"/>
      <c r="B353" s="6"/>
      <c r="C353" s="133"/>
    </row>
    <row r="354" spans="1:3" ht="13">
      <c r="A354" s="7"/>
      <c r="B354" s="6"/>
      <c r="C354" s="133"/>
    </row>
    <row r="355" spans="1:3" ht="13">
      <c r="A355" s="7"/>
      <c r="B355" s="6"/>
      <c r="C355" s="133"/>
    </row>
    <row r="356" spans="1:3" ht="13">
      <c r="A356" s="7"/>
      <c r="B356" s="6"/>
      <c r="C356" s="133"/>
    </row>
    <row r="357" spans="1:3" ht="13">
      <c r="A357" s="7"/>
      <c r="B357" s="6"/>
      <c r="C357" s="133"/>
    </row>
    <row r="358" spans="1:3" ht="13">
      <c r="A358" s="7"/>
      <c r="B358" s="6"/>
      <c r="C358" s="133"/>
    </row>
    <row r="359" spans="1:3" ht="13">
      <c r="A359" s="7"/>
      <c r="B359" s="6"/>
      <c r="C359" s="133"/>
    </row>
    <row r="360" spans="1:3" ht="13">
      <c r="A360" s="7"/>
      <c r="B360" s="6"/>
      <c r="C360" s="133"/>
    </row>
    <row r="361" spans="1:3" ht="13">
      <c r="A361" s="7"/>
      <c r="B361" s="6"/>
      <c r="C361" s="133"/>
    </row>
    <row r="362" spans="1:3" ht="13">
      <c r="A362" s="7"/>
      <c r="B362" s="6"/>
      <c r="C362" s="133"/>
    </row>
    <row r="363" spans="1:3" ht="13">
      <c r="A363" s="7"/>
      <c r="B363" s="6"/>
      <c r="C363" s="133"/>
    </row>
    <row r="364" spans="1:3" ht="13">
      <c r="A364" s="7"/>
      <c r="B364" s="6"/>
      <c r="C364" s="133"/>
    </row>
    <row r="365" spans="1:3" ht="13">
      <c r="A365" s="7"/>
      <c r="B365" s="6"/>
      <c r="C365" s="133"/>
    </row>
    <row r="366" spans="1:3" ht="13">
      <c r="A366" s="7"/>
      <c r="B366" s="6"/>
      <c r="C366" s="133"/>
    </row>
    <row r="367" spans="1:3" ht="13">
      <c r="A367" s="7"/>
      <c r="B367" s="6"/>
      <c r="C367" s="133"/>
    </row>
    <row r="368" spans="1:3" ht="13">
      <c r="A368" s="7"/>
      <c r="B368" s="6"/>
      <c r="C368" s="133"/>
    </row>
    <row r="369" spans="1:3" ht="13">
      <c r="A369" s="7"/>
      <c r="B369" s="6"/>
      <c r="C369" s="133"/>
    </row>
    <row r="370" spans="1:3" ht="13">
      <c r="A370" s="7"/>
      <c r="B370" s="6"/>
      <c r="C370" s="133"/>
    </row>
    <row r="371" spans="1:3" ht="13">
      <c r="A371" s="7"/>
      <c r="B371" s="6"/>
      <c r="C371" s="133"/>
    </row>
    <row r="372" spans="1:3" ht="13">
      <c r="A372" s="7"/>
      <c r="B372" s="6"/>
      <c r="C372" s="133"/>
    </row>
    <row r="373" spans="1:3" ht="13">
      <c r="A373" s="7"/>
      <c r="B373" s="6"/>
      <c r="C373" s="133"/>
    </row>
    <row r="374" spans="1:3" ht="13">
      <c r="A374" s="7"/>
      <c r="B374" s="6"/>
      <c r="C374" s="133"/>
    </row>
    <row r="375" spans="1:3" ht="13">
      <c r="A375" s="7"/>
      <c r="B375" s="6"/>
      <c r="C375" s="133"/>
    </row>
    <row r="376" spans="1:3" ht="13">
      <c r="A376" s="7"/>
      <c r="B376" s="6"/>
      <c r="C376" s="133"/>
    </row>
    <row r="377" spans="1:3" ht="13">
      <c r="A377" s="7"/>
      <c r="B377" s="6"/>
      <c r="C377" s="133"/>
    </row>
    <row r="378" spans="1:3" ht="13">
      <c r="A378" s="7"/>
      <c r="B378" s="6"/>
      <c r="C378" s="133"/>
    </row>
    <row r="379" spans="1:3" ht="13">
      <c r="A379" s="7"/>
      <c r="B379" s="6"/>
      <c r="C379" s="133"/>
    </row>
    <row r="380" spans="1:3" ht="13">
      <c r="A380" s="7"/>
      <c r="B380" s="6"/>
      <c r="C380" s="133"/>
    </row>
    <row r="381" spans="1:3" ht="13">
      <c r="A381" s="7"/>
      <c r="B381" s="6"/>
      <c r="C381" s="133"/>
    </row>
    <row r="382" spans="1:3" ht="13">
      <c r="A382" s="7"/>
      <c r="B382" s="6"/>
      <c r="C382" s="133"/>
    </row>
    <row r="383" spans="1:3" ht="13">
      <c r="A383" s="7"/>
      <c r="B383" s="6"/>
      <c r="C383" s="133"/>
    </row>
    <row r="384" spans="1:3" ht="13">
      <c r="A384" s="7"/>
      <c r="B384" s="6"/>
      <c r="C384" s="133"/>
    </row>
    <row r="385" spans="1:3" ht="13">
      <c r="A385" s="7"/>
      <c r="B385" s="6"/>
      <c r="C385" s="133"/>
    </row>
    <row r="386" spans="1:3" ht="13">
      <c r="A386" s="7"/>
      <c r="B386" s="6"/>
      <c r="C386" s="133"/>
    </row>
    <row r="387" spans="1:3" ht="13">
      <c r="A387" s="7"/>
      <c r="B387" s="6"/>
      <c r="C387" s="133"/>
    </row>
    <row r="388" spans="1:3" ht="13">
      <c r="A388" s="7"/>
      <c r="B388" s="6"/>
      <c r="C388" s="133"/>
    </row>
    <row r="389" spans="1:3" ht="13">
      <c r="A389" s="7"/>
      <c r="B389" s="6"/>
      <c r="C389" s="133"/>
    </row>
    <row r="390" spans="1:3" ht="13">
      <c r="A390" s="7"/>
      <c r="B390" s="6"/>
      <c r="C390" s="133"/>
    </row>
    <row r="391" spans="1:3" ht="13">
      <c r="A391" s="7"/>
      <c r="B391" s="6"/>
      <c r="C391" s="133"/>
    </row>
    <row r="392" spans="1:3" ht="13">
      <c r="A392" s="7"/>
      <c r="B392" s="6"/>
      <c r="C392" s="133"/>
    </row>
    <row r="393" spans="1:3" ht="13">
      <c r="A393" s="7"/>
      <c r="B393" s="6"/>
      <c r="C393" s="133"/>
    </row>
    <row r="394" spans="1:3" ht="13">
      <c r="A394" s="7"/>
      <c r="B394" s="6"/>
      <c r="C394" s="133"/>
    </row>
    <row r="395" spans="1:3" ht="13">
      <c r="A395" s="7"/>
      <c r="B395" s="6"/>
      <c r="C395" s="133"/>
    </row>
    <row r="396" spans="1:3" ht="13">
      <c r="A396" s="7"/>
      <c r="B396" s="6"/>
      <c r="C396" s="133"/>
    </row>
    <row r="397" spans="1:3" ht="13">
      <c r="A397" s="7"/>
      <c r="B397" s="6"/>
      <c r="C397" s="133"/>
    </row>
    <row r="398" spans="1:3" ht="13">
      <c r="A398" s="7"/>
      <c r="B398" s="6"/>
      <c r="C398" s="133"/>
    </row>
    <row r="399" spans="1:3" ht="13">
      <c r="A399" s="7"/>
      <c r="B399" s="6"/>
      <c r="C399" s="133"/>
    </row>
    <row r="400" spans="1:3" ht="13">
      <c r="A400" s="7"/>
      <c r="B400" s="6"/>
      <c r="C400" s="133"/>
    </row>
    <row r="401" spans="1:3" ht="13">
      <c r="A401" s="7"/>
      <c r="B401" s="6"/>
      <c r="C401" s="133"/>
    </row>
    <row r="402" spans="1:3" ht="13">
      <c r="A402" s="7"/>
      <c r="B402" s="6"/>
      <c r="C402" s="133"/>
    </row>
    <row r="403" spans="1:3" ht="13">
      <c r="A403" s="7"/>
      <c r="B403" s="6"/>
      <c r="C403" s="133"/>
    </row>
    <row r="404" spans="1:3" ht="13">
      <c r="A404" s="7"/>
      <c r="B404" s="6"/>
      <c r="C404" s="133"/>
    </row>
    <row r="405" spans="1:3" ht="13">
      <c r="A405" s="7"/>
      <c r="B405" s="6"/>
      <c r="C405" s="133"/>
    </row>
    <row r="406" spans="1:3" ht="13">
      <c r="A406" s="7"/>
      <c r="B406" s="6"/>
      <c r="C406" s="133"/>
    </row>
    <row r="407" spans="1:3" ht="13">
      <c r="A407" s="7"/>
      <c r="B407" s="6"/>
      <c r="C407" s="133"/>
    </row>
    <row r="408" spans="1:3" ht="13">
      <c r="A408" s="7"/>
      <c r="B408" s="6"/>
      <c r="C408" s="133"/>
    </row>
    <row r="409" spans="1:3" ht="13">
      <c r="A409" s="7"/>
      <c r="B409" s="6"/>
      <c r="C409" s="133"/>
    </row>
    <row r="410" spans="1:3" ht="13">
      <c r="A410" s="7"/>
      <c r="B410" s="6"/>
      <c r="C410" s="133"/>
    </row>
    <row r="411" spans="1:3" ht="13">
      <c r="A411" s="7"/>
      <c r="B411" s="6"/>
      <c r="C411" s="133"/>
    </row>
    <row r="412" spans="1:3" ht="13">
      <c r="A412" s="7"/>
      <c r="B412" s="6"/>
      <c r="C412" s="133"/>
    </row>
    <row r="413" spans="1:3" ht="13">
      <c r="A413" s="7"/>
      <c r="B413" s="6"/>
      <c r="C413" s="133"/>
    </row>
    <row r="414" spans="1:3" ht="13">
      <c r="A414" s="7"/>
      <c r="B414" s="6"/>
      <c r="C414" s="133"/>
    </row>
    <row r="415" spans="1:3" ht="13">
      <c r="A415" s="7"/>
      <c r="B415" s="6"/>
      <c r="C415" s="133"/>
    </row>
    <row r="416" spans="1:3" ht="13">
      <c r="A416" s="7"/>
      <c r="B416" s="6"/>
      <c r="C416" s="133"/>
    </row>
    <row r="417" spans="1:3" ht="13">
      <c r="A417" s="7"/>
      <c r="B417" s="6"/>
      <c r="C417" s="133"/>
    </row>
    <row r="418" spans="1:3" ht="13">
      <c r="A418" s="7"/>
      <c r="B418" s="6"/>
      <c r="C418" s="133"/>
    </row>
    <row r="419" spans="1:3" ht="13">
      <c r="A419" s="7"/>
      <c r="B419" s="6"/>
      <c r="C419" s="133"/>
    </row>
    <row r="420" spans="1:3" ht="13">
      <c r="A420" s="7"/>
      <c r="B420" s="6"/>
      <c r="C420" s="133"/>
    </row>
    <row r="421" spans="1:3" ht="13">
      <c r="A421" s="7"/>
      <c r="B421" s="6"/>
      <c r="C421" s="133"/>
    </row>
    <row r="422" spans="1:3" ht="13">
      <c r="A422" s="7"/>
      <c r="B422" s="6"/>
      <c r="C422" s="133"/>
    </row>
    <row r="423" spans="1:3" ht="13">
      <c r="A423" s="7"/>
      <c r="B423" s="6"/>
      <c r="C423" s="133"/>
    </row>
    <row r="424" spans="1:3" ht="13">
      <c r="A424" s="7"/>
      <c r="B424" s="6"/>
      <c r="C424" s="133"/>
    </row>
    <row r="425" spans="1:3" ht="13">
      <c r="A425" s="7"/>
      <c r="B425" s="6"/>
      <c r="C425" s="133"/>
    </row>
    <row r="426" spans="1:3" ht="13">
      <c r="A426" s="7"/>
      <c r="B426" s="6"/>
      <c r="C426" s="133"/>
    </row>
    <row r="427" spans="1:3" ht="13">
      <c r="A427" s="7"/>
      <c r="B427" s="6"/>
      <c r="C427" s="133"/>
    </row>
    <row r="428" spans="1:3" ht="13">
      <c r="A428" s="7"/>
      <c r="B428" s="6"/>
      <c r="C428" s="133"/>
    </row>
    <row r="429" spans="1:3" ht="13">
      <c r="A429" s="7"/>
      <c r="B429" s="6"/>
      <c r="C429" s="133"/>
    </row>
    <row r="430" spans="1:3" ht="13">
      <c r="A430" s="7"/>
      <c r="B430" s="6"/>
      <c r="C430" s="133"/>
    </row>
    <row r="431" spans="1:3" ht="13">
      <c r="A431" s="7"/>
      <c r="B431" s="6"/>
      <c r="C431" s="133"/>
    </row>
    <row r="432" spans="1:3" ht="13">
      <c r="A432" s="7"/>
      <c r="B432" s="6"/>
      <c r="C432" s="133"/>
    </row>
    <row r="433" spans="1:3" ht="13">
      <c r="A433" s="7"/>
      <c r="B433" s="6"/>
      <c r="C433" s="133"/>
    </row>
    <row r="434" spans="1:3" ht="13">
      <c r="A434" s="7"/>
      <c r="B434" s="6"/>
      <c r="C434" s="133"/>
    </row>
    <row r="435" spans="1:3" ht="13">
      <c r="A435" s="7"/>
      <c r="B435" s="6"/>
      <c r="C435" s="133"/>
    </row>
    <row r="436" spans="1:3" ht="13">
      <c r="A436" s="7"/>
      <c r="B436" s="6"/>
      <c r="C436" s="133"/>
    </row>
    <row r="437" spans="1:3" ht="13">
      <c r="A437" s="7"/>
      <c r="B437" s="6"/>
      <c r="C437" s="133"/>
    </row>
    <row r="438" spans="1:3" ht="13">
      <c r="A438" s="7"/>
      <c r="B438" s="6"/>
      <c r="C438" s="133"/>
    </row>
    <row r="439" spans="1:3" ht="13">
      <c r="A439" s="7"/>
      <c r="B439" s="6"/>
      <c r="C439" s="133"/>
    </row>
    <row r="440" spans="1:3" ht="13">
      <c r="A440" s="7"/>
      <c r="B440" s="6"/>
      <c r="C440" s="133"/>
    </row>
    <row r="441" spans="1:3" ht="13">
      <c r="A441" s="7"/>
      <c r="B441" s="6"/>
      <c r="C441" s="133"/>
    </row>
    <row r="442" spans="1:3" ht="13">
      <c r="A442" s="7"/>
      <c r="B442" s="6"/>
      <c r="C442" s="133"/>
    </row>
    <row r="443" spans="1:3" ht="13">
      <c r="A443" s="7"/>
      <c r="B443" s="6"/>
      <c r="C443" s="133"/>
    </row>
    <row r="444" spans="1:3" ht="13">
      <c r="A444" s="7"/>
      <c r="B444" s="6"/>
      <c r="C444" s="133"/>
    </row>
    <row r="445" spans="1:3" ht="13">
      <c r="A445" s="7"/>
      <c r="B445" s="6"/>
      <c r="C445" s="133"/>
    </row>
    <row r="446" spans="1:3" ht="13">
      <c r="A446" s="7"/>
      <c r="B446" s="6"/>
      <c r="C446" s="133"/>
    </row>
    <row r="447" spans="1:3" ht="13">
      <c r="A447" s="7"/>
      <c r="B447" s="6"/>
      <c r="C447" s="133"/>
    </row>
    <row r="448" spans="1:3" ht="13">
      <c r="A448" s="7"/>
      <c r="B448" s="6"/>
      <c r="C448" s="133"/>
    </row>
    <row r="449" spans="1:3" ht="13">
      <c r="A449" s="7"/>
      <c r="B449" s="6"/>
      <c r="C449" s="133"/>
    </row>
    <row r="450" spans="1:3" ht="13">
      <c r="A450" s="7"/>
      <c r="B450" s="6"/>
      <c r="C450" s="133"/>
    </row>
    <row r="451" spans="1:3" ht="13">
      <c r="A451" s="7"/>
      <c r="B451" s="6"/>
      <c r="C451" s="133"/>
    </row>
    <row r="452" spans="1:3" ht="13">
      <c r="A452" s="7"/>
      <c r="B452" s="6"/>
      <c r="C452" s="133"/>
    </row>
    <row r="453" spans="1:3" ht="13">
      <c r="A453" s="7"/>
      <c r="B453" s="6"/>
      <c r="C453" s="133"/>
    </row>
    <row r="454" spans="1:3" ht="13">
      <c r="A454" s="7"/>
      <c r="B454" s="6"/>
      <c r="C454" s="133"/>
    </row>
    <row r="455" spans="1:3" ht="13">
      <c r="A455" s="7"/>
      <c r="B455" s="6"/>
      <c r="C455" s="133"/>
    </row>
    <row r="456" spans="1:3" ht="13">
      <c r="A456" s="7"/>
      <c r="B456" s="6"/>
      <c r="C456" s="133"/>
    </row>
    <row r="457" spans="1:3" ht="13">
      <c r="A457" s="7"/>
      <c r="B457" s="6"/>
      <c r="C457" s="133"/>
    </row>
    <row r="458" spans="1:3" ht="13">
      <c r="A458" s="7"/>
      <c r="B458" s="6"/>
      <c r="C458" s="133"/>
    </row>
    <row r="459" spans="1:3" ht="13">
      <c r="A459" s="7"/>
      <c r="B459" s="6"/>
      <c r="C459" s="133"/>
    </row>
    <row r="460" spans="1:3" ht="13">
      <c r="A460" s="7"/>
      <c r="B460" s="6"/>
      <c r="C460" s="133"/>
    </row>
    <row r="461" spans="1:3" ht="13">
      <c r="A461" s="7"/>
      <c r="B461" s="6"/>
      <c r="C461" s="133"/>
    </row>
    <row r="462" spans="1:3" ht="13">
      <c r="A462" s="7"/>
      <c r="B462" s="6"/>
      <c r="C462" s="133"/>
    </row>
    <row r="463" spans="1:3" ht="13">
      <c r="A463" s="7"/>
      <c r="B463" s="6"/>
      <c r="C463" s="133"/>
    </row>
    <row r="464" spans="1:3" ht="13">
      <c r="A464" s="7"/>
      <c r="B464" s="6"/>
      <c r="C464" s="133"/>
    </row>
    <row r="465" spans="1:3" ht="13">
      <c r="A465" s="7"/>
      <c r="B465" s="6"/>
      <c r="C465" s="133"/>
    </row>
    <row r="466" spans="1:3" ht="13">
      <c r="A466" s="7"/>
      <c r="B466" s="6"/>
      <c r="C466" s="133"/>
    </row>
    <row r="467" spans="1:3" ht="13">
      <c r="A467" s="7"/>
      <c r="B467" s="6"/>
      <c r="C467" s="133"/>
    </row>
    <row r="468" spans="1:3" ht="13">
      <c r="A468" s="7"/>
      <c r="B468" s="6"/>
      <c r="C468" s="133"/>
    </row>
    <row r="469" spans="1:3" ht="13">
      <c r="A469" s="7"/>
      <c r="B469" s="6"/>
      <c r="C469" s="133"/>
    </row>
    <row r="470" spans="1:3" ht="13">
      <c r="A470" s="7"/>
      <c r="B470" s="6"/>
      <c r="C470" s="133"/>
    </row>
    <row r="471" spans="1:3" ht="13">
      <c r="A471" s="7"/>
      <c r="B471" s="6"/>
      <c r="C471" s="133"/>
    </row>
    <row r="472" spans="1:3" ht="13">
      <c r="A472" s="7"/>
      <c r="B472" s="6"/>
      <c r="C472" s="133"/>
    </row>
    <row r="473" spans="1:3" ht="13">
      <c r="A473" s="7"/>
      <c r="B473" s="6"/>
      <c r="C473" s="133"/>
    </row>
    <row r="474" spans="1:3" ht="13">
      <c r="A474" s="7"/>
      <c r="B474" s="6"/>
      <c r="C474" s="133"/>
    </row>
    <row r="475" spans="1:3" ht="13">
      <c r="A475" s="7"/>
      <c r="B475" s="6"/>
      <c r="C475" s="133"/>
    </row>
    <row r="476" spans="1:3" ht="13">
      <c r="A476" s="7"/>
      <c r="B476" s="6"/>
      <c r="C476" s="133"/>
    </row>
    <row r="477" spans="1:3" ht="13">
      <c r="A477" s="7"/>
      <c r="B477" s="6"/>
      <c r="C477" s="133"/>
    </row>
    <row r="478" spans="1:3" ht="13">
      <c r="A478" s="7"/>
      <c r="B478" s="6"/>
      <c r="C478" s="133"/>
    </row>
    <row r="479" spans="1:3" ht="13">
      <c r="A479" s="7"/>
      <c r="B479" s="6"/>
      <c r="C479" s="133"/>
    </row>
    <row r="480" spans="1:3" ht="13">
      <c r="A480" s="7"/>
      <c r="B480" s="6"/>
      <c r="C480" s="133"/>
    </row>
    <row r="481" spans="1:3" ht="13">
      <c r="A481" s="7"/>
      <c r="B481" s="6"/>
      <c r="C481" s="133"/>
    </row>
    <row r="482" spans="1:3" ht="13">
      <c r="A482" s="7"/>
      <c r="B482" s="6"/>
      <c r="C482" s="133"/>
    </row>
    <row r="483" spans="1:3" ht="13">
      <c r="A483" s="7"/>
      <c r="B483" s="6"/>
      <c r="C483" s="133"/>
    </row>
    <row r="484" spans="1:3" ht="13">
      <c r="A484" s="7"/>
      <c r="B484" s="6"/>
      <c r="C484" s="133"/>
    </row>
    <row r="485" spans="1:3" ht="13">
      <c r="A485" s="7"/>
      <c r="B485" s="6"/>
      <c r="C485" s="133"/>
    </row>
    <row r="486" spans="1:3" ht="13">
      <c r="A486" s="7"/>
      <c r="B486" s="6"/>
      <c r="C486" s="133"/>
    </row>
    <row r="487" spans="1:3" ht="13">
      <c r="A487" s="7"/>
      <c r="B487" s="6"/>
      <c r="C487" s="133"/>
    </row>
    <row r="488" spans="1:3" ht="13">
      <c r="A488" s="7"/>
      <c r="B488" s="6"/>
      <c r="C488" s="133"/>
    </row>
    <row r="489" spans="1:3" ht="13">
      <c r="A489" s="7"/>
      <c r="B489" s="6"/>
      <c r="C489" s="133"/>
    </row>
    <row r="490" spans="1:3" ht="13">
      <c r="A490" s="7"/>
      <c r="B490" s="6"/>
      <c r="C490" s="133"/>
    </row>
    <row r="491" spans="1:3" ht="13">
      <c r="A491" s="7"/>
      <c r="B491" s="6"/>
      <c r="C491" s="133"/>
    </row>
    <row r="492" spans="1:3" ht="13">
      <c r="A492" s="7"/>
      <c r="B492" s="6"/>
      <c r="C492" s="133"/>
    </row>
    <row r="493" spans="1:3" ht="13">
      <c r="A493" s="7"/>
      <c r="B493" s="6"/>
      <c r="C493" s="133"/>
    </row>
    <row r="494" spans="1:3" ht="13">
      <c r="A494" s="7"/>
      <c r="B494" s="6"/>
      <c r="C494" s="133"/>
    </row>
    <row r="495" spans="1:3" ht="13">
      <c r="A495" s="7"/>
      <c r="B495" s="6"/>
      <c r="C495" s="133"/>
    </row>
    <row r="496" spans="1:3" ht="13">
      <c r="A496" s="7"/>
      <c r="B496" s="6"/>
      <c r="C496" s="133"/>
    </row>
    <row r="497" spans="1:3" ht="13">
      <c r="A497" s="7"/>
      <c r="B497" s="6"/>
      <c r="C497" s="133"/>
    </row>
    <row r="498" spans="1:3" ht="13">
      <c r="A498" s="7"/>
      <c r="B498" s="6"/>
      <c r="C498" s="133"/>
    </row>
    <row r="499" spans="1:3" ht="13">
      <c r="A499" s="7"/>
      <c r="B499" s="6"/>
      <c r="C499" s="133"/>
    </row>
    <row r="500" spans="1:3" ht="13">
      <c r="A500" s="7"/>
      <c r="B500" s="6"/>
      <c r="C500" s="133"/>
    </row>
    <row r="501" spans="1:3" ht="13">
      <c r="A501" s="7"/>
      <c r="B501" s="6"/>
      <c r="C501" s="133"/>
    </row>
    <row r="502" spans="1:3" ht="13">
      <c r="A502" s="7"/>
      <c r="B502" s="6"/>
      <c r="C502" s="133"/>
    </row>
    <row r="503" spans="1:3" ht="13">
      <c r="A503" s="7"/>
      <c r="B503" s="6"/>
      <c r="C503" s="133"/>
    </row>
    <row r="504" spans="1:3" ht="13">
      <c r="A504" s="7"/>
      <c r="B504" s="6"/>
      <c r="C504" s="133"/>
    </row>
    <row r="505" spans="1:3" ht="13">
      <c r="A505" s="7"/>
      <c r="B505" s="6"/>
      <c r="C505" s="133"/>
    </row>
    <row r="506" spans="1:3" ht="13">
      <c r="A506" s="7"/>
      <c r="B506" s="6"/>
      <c r="C506" s="133"/>
    </row>
    <row r="507" spans="1:3" ht="13">
      <c r="A507" s="7"/>
      <c r="B507" s="6"/>
      <c r="C507" s="133"/>
    </row>
    <row r="508" spans="1:3" ht="13">
      <c r="A508" s="7"/>
      <c r="B508" s="6"/>
      <c r="C508" s="133"/>
    </row>
    <row r="509" spans="1:3" ht="13">
      <c r="A509" s="7"/>
      <c r="B509" s="6"/>
      <c r="C509" s="133"/>
    </row>
    <row r="510" spans="1:3" ht="13">
      <c r="A510" s="7"/>
      <c r="B510" s="6"/>
      <c r="C510" s="133"/>
    </row>
    <row r="511" spans="1:3" ht="13">
      <c r="A511" s="7"/>
      <c r="B511" s="6"/>
      <c r="C511" s="133"/>
    </row>
    <row r="512" spans="1:3" ht="13">
      <c r="A512" s="7"/>
      <c r="B512" s="6"/>
      <c r="C512" s="133"/>
    </row>
    <row r="513" spans="1:3" ht="13">
      <c r="A513" s="7"/>
      <c r="B513" s="6"/>
      <c r="C513" s="133"/>
    </row>
    <row r="514" spans="1:3" ht="13">
      <c r="A514" s="7"/>
      <c r="B514" s="6"/>
      <c r="C514" s="133"/>
    </row>
    <row r="515" spans="1:3" ht="13">
      <c r="A515" s="7"/>
      <c r="B515" s="6"/>
      <c r="C515" s="133"/>
    </row>
    <row r="516" spans="1:3" ht="13">
      <c r="A516" s="7"/>
      <c r="B516" s="6"/>
      <c r="C516" s="133"/>
    </row>
    <row r="517" spans="1:3" ht="13">
      <c r="A517" s="7"/>
      <c r="B517" s="6"/>
      <c r="C517" s="133"/>
    </row>
    <row r="518" spans="1:3" ht="13">
      <c r="A518" s="7"/>
      <c r="B518" s="6"/>
      <c r="C518" s="133"/>
    </row>
    <row r="519" spans="1:3" ht="13">
      <c r="A519" s="7"/>
      <c r="B519" s="6"/>
      <c r="C519" s="133"/>
    </row>
    <row r="520" spans="1:3" ht="13">
      <c r="A520" s="7"/>
      <c r="B520" s="6"/>
      <c r="C520" s="133"/>
    </row>
    <row r="521" spans="1:3" ht="13">
      <c r="A521" s="7"/>
      <c r="B521" s="6"/>
      <c r="C521" s="133"/>
    </row>
    <row r="522" spans="1:3" ht="13">
      <c r="A522" s="7"/>
      <c r="B522" s="6"/>
      <c r="C522" s="133"/>
    </row>
    <row r="523" spans="1:3" ht="13">
      <c r="A523" s="7"/>
      <c r="B523" s="6"/>
      <c r="C523" s="133"/>
    </row>
    <row r="524" spans="1:3" ht="13">
      <c r="A524" s="7"/>
      <c r="B524" s="6"/>
      <c r="C524" s="133"/>
    </row>
    <row r="525" spans="1:3" ht="13">
      <c r="A525" s="7"/>
      <c r="B525" s="6"/>
      <c r="C525" s="133"/>
    </row>
    <row r="526" spans="1:3" ht="13">
      <c r="A526" s="7"/>
      <c r="B526" s="6"/>
      <c r="C526" s="133"/>
    </row>
    <row r="527" spans="1:3" ht="13">
      <c r="A527" s="7"/>
      <c r="B527" s="6"/>
      <c r="C527" s="133"/>
    </row>
    <row r="528" spans="1:3" ht="13">
      <c r="A528" s="7"/>
      <c r="B528" s="6"/>
      <c r="C528" s="133"/>
    </row>
    <row r="529" spans="1:3" ht="13">
      <c r="A529" s="7"/>
      <c r="B529" s="6"/>
      <c r="C529" s="133"/>
    </row>
    <row r="530" spans="1:3" ht="13">
      <c r="A530" s="7"/>
      <c r="B530" s="6"/>
      <c r="C530" s="133"/>
    </row>
    <row r="531" spans="1:3" ht="13">
      <c r="A531" s="7"/>
      <c r="B531" s="6"/>
      <c r="C531" s="133"/>
    </row>
    <row r="532" spans="1:3" ht="13">
      <c r="A532" s="7"/>
      <c r="B532" s="6"/>
      <c r="C532" s="133"/>
    </row>
    <row r="533" spans="1:3" ht="13">
      <c r="A533" s="7"/>
      <c r="B533" s="6"/>
      <c r="C533" s="133"/>
    </row>
    <row r="534" spans="1:3" ht="13">
      <c r="A534" s="7"/>
      <c r="B534" s="6"/>
      <c r="C534" s="133"/>
    </row>
    <row r="535" spans="1:3" ht="13">
      <c r="A535" s="7"/>
      <c r="B535" s="6"/>
      <c r="C535" s="133"/>
    </row>
    <row r="536" spans="1:3" ht="13">
      <c r="A536" s="7"/>
      <c r="B536" s="6"/>
      <c r="C536" s="133"/>
    </row>
    <row r="537" spans="1:3" ht="13">
      <c r="A537" s="7"/>
      <c r="B537" s="6"/>
      <c r="C537" s="133"/>
    </row>
    <row r="538" spans="1:3" ht="13">
      <c r="A538" s="7"/>
      <c r="B538" s="6"/>
      <c r="C538" s="133"/>
    </row>
    <row r="539" spans="1:3" ht="13">
      <c r="A539" s="7"/>
      <c r="B539" s="6"/>
      <c r="C539" s="133"/>
    </row>
    <row r="540" spans="1:3" ht="13">
      <c r="A540" s="7"/>
      <c r="B540" s="6"/>
      <c r="C540" s="133"/>
    </row>
    <row r="541" spans="1:3" ht="13">
      <c r="A541" s="7"/>
      <c r="B541" s="6"/>
      <c r="C541" s="133"/>
    </row>
    <row r="542" spans="1:3" ht="13">
      <c r="A542" s="7"/>
      <c r="B542" s="6"/>
      <c r="C542" s="133"/>
    </row>
    <row r="543" spans="1:3" ht="13">
      <c r="A543" s="7"/>
      <c r="B543" s="6"/>
      <c r="C543" s="133"/>
    </row>
    <row r="544" spans="1:3" ht="13">
      <c r="A544" s="7"/>
      <c r="B544" s="6"/>
      <c r="C544" s="133"/>
    </row>
    <row r="545" spans="1:3" ht="13">
      <c r="A545" s="7"/>
      <c r="B545" s="6"/>
      <c r="C545" s="133"/>
    </row>
    <row r="546" spans="1:3" ht="13">
      <c r="A546" s="7"/>
      <c r="B546" s="6"/>
      <c r="C546" s="133"/>
    </row>
    <row r="547" spans="1:3" ht="13">
      <c r="A547" s="7"/>
      <c r="B547" s="6"/>
      <c r="C547" s="133"/>
    </row>
    <row r="548" spans="1:3" ht="13">
      <c r="A548" s="7"/>
      <c r="B548" s="6"/>
      <c r="C548" s="133"/>
    </row>
    <row r="549" spans="1:3" ht="13">
      <c r="A549" s="7"/>
      <c r="B549" s="6"/>
      <c r="C549" s="133"/>
    </row>
    <row r="550" spans="1:3" ht="13">
      <c r="A550" s="7"/>
      <c r="B550" s="6"/>
      <c r="C550" s="133"/>
    </row>
    <row r="551" spans="1:3" ht="13">
      <c r="A551" s="7"/>
      <c r="B551" s="6"/>
      <c r="C551" s="133"/>
    </row>
    <row r="552" spans="1:3" ht="13">
      <c r="A552" s="7"/>
      <c r="B552" s="6"/>
      <c r="C552" s="133"/>
    </row>
    <row r="553" spans="1:3" ht="13">
      <c r="A553" s="7"/>
      <c r="B553" s="6"/>
      <c r="C553" s="133"/>
    </row>
    <row r="554" spans="1:3" ht="13">
      <c r="A554" s="7"/>
      <c r="B554" s="6"/>
      <c r="C554" s="133"/>
    </row>
    <row r="555" spans="1:3" ht="13">
      <c r="A555" s="7"/>
      <c r="B555" s="6"/>
      <c r="C555" s="133"/>
    </row>
    <row r="556" spans="1:3" ht="13">
      <c r="A556" s="7"/>
      <c r="B556" s="6"/>
      <c r="C556" s="133"/>
    </row>
    <row r="557" spans="1:3" ht="13">
      <c r="A557" s="7"/>
      <c r="B557" s="6"/>
      <c r="C557" s="133"/>
    </row>
    <row r="558" spans="1:3" ht="13">
      <c r="A558" s="7"/>
      <c r="B558" s="6"/>
      <c r="C558" s="133"/>
    </row>
    <row r="559" spans="1:3" ht="13">
      <c r="A559" s="7"/>
      <c r="B559" s="6"/>
      <c r="C559" s="133"/>
    </row>
    <row r="560" spans="1:3" ht="13">
      <c r="A560" s="7"/>
      <c r="B560" s="6"/>
      <c r="C560" s="133"/>
    </row>
    <row r="561" spans="1:3" ht="13">
      <c r="A561" s="7"/>
      <c r="B561" s="6"/>
      <c r="C561" s="133"/>
    </row>
    <row r="562" spans="1:3" ht="13">
      <c r="A562" s="7"/>
      <c r="B562" s="6"/>
      <c r="C562" s="133"/>
    </row>
    <row r="563" spans="1:3" ht="13">
      <c r="A563" s="7"/>
      <c r="B563" s="6"/>
      <c r="C563" s="133"/>
    </row>
    <row r="564" spans="1:3" ht="13">
      <c r="A564" s="7"/>
      <c r="B564" s="6"/>
      <c r="C564" s="133"/>
    </row>
    <row r="565" spans="1:3" ht="13">
      <c r="A565" s="7"/>
      <c r="B565" s="6"/>
      <c r="C565" s="133"/>
    </row>
    <row r="566" spans="1:3" ht="13">
      <c r="A566" s="7"/>
      <c r="B566" s="6"/>
      <c r="C566" s="133"/>
    </row>
    <row r="567" spans="1:3" ht="13">
      <c r="A567" s="7"/>
      <c r="B567" s="6"/>
      <c r="C567" s="133"/>
    </row>
    <row r="568" spans="1:3" ht="13">
      <c r="A568" s="7"/>
      <c r="B568" s="6"/>
      <c r="C568" s="133"/>
    </row>
    <row r="569" spans="1:3" ht="13">
      <c r="A569" s="7"/>
      <c r="B569" s="6"/>
      <c r="C569" s="133"/>
    </row>
    <row r="570" spans="1:3" ht="13">
      <c r="A570" s="7"/>
      <c r="B570" s="6"/>
      <c r="C570" s="133"/>
    </row>
    <row r="571" spans="1:3" ht="13">
      <c r="A571" s="7"/>
      <c r="B571" s="6"/>
      <c r="C571" s="133"/>
    </row>
    <row r="572" spans="1:3" ht="13">
      <c r="A572" s="7"/>
      <c r="B572" s="6"/>
      <c r="C572" s="133"/>
    </row>
    <row r="573" spans="1:3" ht="13">
      <c r="A573" s="7"/>
      <c r="B573" s="6"/>
      <c r="C573" s="133"/>
    </row>
    <row r="574" spans="1:3" ht="13">
      <c r="A574" s="7"/>
      <c r="B574" s="6"/>
      <c r="C574" s="133"/>
    </row>
    <row r="575" spans="1:3" ht="13">
      <c r="A575" s="7"/>
      <c r="B575" s="6"/>
      <c r="C575" s="133"/>
    </row>
    <row r="576" spans="1:3" ht="13">
      <c r="A576" s="7"/>
      <c r="B576" s="6"/>
      <c r="C576" s="133"/>
    </row>
    <row r="577" spans="1:3" ht="13">
      <c r="A577" s="7"/>
      <c r="B577" s="6"/>
      <c r="C577" s="133"/>
    </row>
    <row r="578" spans="1:3" ht="13">
      <c r="A578" s="7"/>
      <c r="B578" s="6"/>
      <c r="C578" s="133"/>
    </row>
    <row r="579" spans="1:3" ht="13">
      <c r="A579" s="7"/>
      <c r="B579" s="6"/>
      <c r="C579" s="133"/>
    </row>
    <row r="580" spans="1:3" ht="13">
      <c r="A580" s="7"/>
      <c r="B580" s="6"/>
      <c r="C580" s="133"/>
    </row>
    <row r="581" spans="1:3" ht="13">
      <c r="A581" s="7"/>
      <c r="B581" s="6"/>
      <c r="C581" s="133"/>
    </row>
    <row r="582" spans="1:3" ht="13">
      <c r="A582" s="7"/>
      <c r="B582" s="6"/>
      <c r="C582" s="133"/>
    </row>
    <row r="583" spans="1:3" ht="13">
      <c r="A583" s="7"/>
      <c r="B583" s="6"/>
      <c r="C583" s="133"/>
    </row>
    <row r="584" spans="1:3" ht="13">
      <c r="A584" s="7"/>
      <c r="B584" s="6"/>
      <c r="C584" s="133"/>
    </row>
    <row r="585" spans="1:3" ht="13">
      <c r="A585" s="7"/>
      <c r="B585" s="6"/>
      <c r="C585" s="133"/>
    </row>
    <row r="586" spans="1:3" ht="13">
      <c r="A586" s="7"/>
      <c r="B586" s="6"/>
      <c r="C586" s="133"/>
    </row>
    <row r="587" spans="1:3" ht="13">
      <c r="A587" s="7"/>
      <c r="B587" s="6"/>
      <c r="C587" s="133"/>
    </row>
    <row r="588" spans="1:3" ht="13">
      <c r="A588" s="7"/>
      <c r="B588" s="6"/>
      <c r="C588" s="133"/>
    </row>
    <row r="589" spans="1:3" ht="13">
      <c r="A589" s="7"/>
      <c r="B589" s="6"/>
      <c r="C589" s="133"/>
    </row>
    <row r="590" spans="1:3" ht="13">
      <c r="A590" s="7"/>
      <c r="B590" s="6"/>
      <c r="C590" s="133"/>
    </row>
    <row r="591" spans="1:3" ht="13">
      <c r="A591" s="7"/>
      <c r="B591" s="6"/>
      <c r="C591" s="133"/>
    </row>
    <row r="592" spans="1:3" ht="13">
      <c r="A592" s="7"/>
      <c r="B592" s="6"/>
      <c r="C592" s="133"/>
    </row>
    <row r="593" spans="1:3" ht="13">
      <c r="A593" s="7"/>
      <c r="B593" s="6"/>
      <c r="C593" s="133"/>
    </row>
    <row r="594" spans="1:3" ht="13">
      <c r="A594" s="7"/>
      <c r="B594" s="6"/>
      <c r="C594" s="133"/>
    </row>
    <row r="595" spans="1:3" ht="13">
      <c r="A595" s="7"/>
      <c r="B595" s="6"/>
      <c r="C595" s="133"/>
    </row>
    <row r="596" spans="1:3" ht="13">
      <c r="A596" s="7"/>
      <c r="B596" s="6"/>
      <c r="C596" s="133"/>
    </row>
    <row r="597" spans="1:3" ht="13">
      <c r="A597" s="7"/>
      <c r="B597" s="6"/>
      <c r="C597" s="133"/>
    </row>
    <row r="598" spans="1:3" ht="13">
      <c r="A598" s="7"/>
      <c r="B598" s="6"/>
      <c r="C598" s="133"/>
    </row>
    <row r="599" spans="1:3" ht="13">
      <c r="A599" s="7"/>
      <c r="B599" s="6"/>
      <c r="C599" s="133"/>
    </row>
    <row r="600" spans="1:3" ht="13">
      <c r="A600" s="7"/>
      <c r="B600" s="6"/>
      <c r="C600" s="133"/>
    </row>
    <row r="601" spans="1:3" ht="13">
      <c r="A601" s="7"/>
      <c r="B601" s="6"/>
      <c r="C601" s="133"/>
    </row>
    <row r="602" spans="1:3" ht="13">
      <c r="A602" s="7"/>
      <c r="B602" s="6"/>
      <c r="C602" s="133"/>
    </row>
    <row r="603" spans="1:3" ht="13">
      <c r="A603" s="7"/>
      <c r="B603" s="6"/>
      <c r="C603" s="133"/>
    </row>
    <row r="604" spans="1:3" ht="13">
      <c r="A604" s="7"/>
      <c r="B604" s="6"/>
      <c r="C604" s="133"/>
    </row>
    <row r="605" spans="1:3" ht="13">
      <c r="A605" s="7"/>
      <c r="B605" s="6"/>
      <c r="C605" s="133"/>
    </row>
    <row r="606" spans="1:3" ht="13">
      <c r="A606" s="7"/>
      <c r="B606" s="6"/>
      <c r="C606" s="133"/>
    </row>
    <row r="607" spans="1:3" ht="13">
      <c r="A607" s="7"/>
      <c r="B607" s="6"/>
      <c r="C607" s="133"/>
    </row>
    <row r="608" spans="1:3" ht="13">
      <c r="A608" s="7"/>
      <c r="B608" s="6"/>
      <c r="C608" s="133"/>
    </row>
    <row r="609" spans="1:3" ht="13">
      <c r="A609" s="7"/>
      <c r="B609" s="6"/>
      <c r="C609" s="133"/>
    </row>
    <row r="610" spans="1:3" ht="13">
      <c r="A610" s="7"/>
      <c r="B610" s="6"/>
      <c r="C610" s="133"/>
    </row>
    <row r="611" spans="1:3" ht="13">
      <c r="A611" s="7"/>
      <c r="B611" s="6"/>
      <c r="C611" s="133"/>
    </row>
    <row r="612" spans="1:3" ht="13">
      <c r="A612" s="7"/>
      <c r="B612" s="6"/>
      <c r="C612" s="133"/>
    </row>
    <row r="613" spans="1:3" ht="13">
      <c r="A613" s="7"/>
      <c r="B613" s="6"/>
      <c r="C613" s="133"/>
    </row>
    <row r="614" spans="1:3" ht="13">
      <c r="A614" s="7"/>
      <c r="B614" s="6"/>
      <c r="C614" s="133"/>
    </row>
    <row r="615" spans="1:3" ht="13">
      <c r="A615" s="7"/>
      <c r="B615" s="6"/>
      <c r="C615" s="133"/>
    </row>
    <row r="616" spans="1:3" ht="13">
      <c r="A616" s="7"/>
      <c r="B616" s="6"/>
      <c r="C616" s="133"/>
    </row>
    <row r="617" spans="1:3" ht="13">
      <c r="A617" s="7"/>
      <c r="B617" s="6"/>
      <c r="C617" s="133"/>
    </row>
    <row r="618" spans="1:3" ht="13">
      <c r="A618" s="7"/>
      <c r="B618" s="6"/>
      <c r="C618" s="133"/>
    </row>
    <row r="619" spans="1:3" ht="13">
      <c r="A619" s="7"/>
      <c r="B619" s="6"/>
      <c r="C619" s="133"/>
    </row>
    <row r="620" spans="1:3" ht="13">
      <c r="A620" s="7"/>
      <c r="B620" s="6"/>
      <c r="C620" s="133"/>
    </row>
    <row r="621" spans="1:3" ht="13">
      <c r="A621" s="7"/>
      <c r="B621" s="6"/>
      <c r="C621" s="133"/>
    </row>
    <row r="622" spans="1:3" ht="13">
      <c r="A622" s="7"/>
      <c r="B622" s="6"/>
      <c r="C622" s="133"/>
    </row>
    <row r="623" spans="1:3" ht="13">
      <c r="A623" s="7"/>
      <c r="B623" s="6"/>
      <c r="C623" s="133"/>
    </row>
    <row r="624" spans="1:3" ht="13">
      <c r="A624" s="7"/>
      <c r="B624" s="6"/>
      <c r="C624" s="133"/>
    </row>
    <row r="625" spans="1:3" ht="13">
      <c r="A625" s="7"/>
      <c r="B625" s="6"/>
      <c r="C625" s="133"/>
    </row>
    <row r="626" spans="1:3" ht="13">
      <c r="A626" s="7"/>
      <c r="B626" s="6"/>
      <c r="C626" s="133"/>
    </row>
    <row r="627" spans="1:3" ht="13">
      <c r="A627" s="7"/>
      <c r="B627" s="6"/>
      <c r="C627" s="133"/>
    </row>
    <row r="628" spans="1:3" ht="13">
      <c r="A628" s="7"/>
      <c r="B628" s="6"/>
      <c r="C628" s="133"/>
    </row>
    <row r="629" spans="1:3" ht="13">
      <c r="A629" s="7"/>
      <c r="B629" s="6"/>
      <c r="C629" s="133"/>
    </row>
    <row r="630" spans="1:3" ht="13">
      <c r="A630" s="7"/>
      <c r="B630" s="6"/>
      <c r="C630" s="133"/>
    </row>
    <row r="631" spans="1:3" ht="13">
      <c r="A631" s="7"/>
      <c r="B631" s="6"/>
      <c r="C631" s="133"/>
    </row>
    <row r="632" spans="1:3" ht="13">
      <c r="A632" s="7"/>
      <c r="B632" s="6"/>
      <c r="C632" s="133"/>
    </row>
    <row r="633" spans="1:3" ht="13">
      <c r="A633" s="7"/>
      <c r="B633" s="6"/>
      <c r="C633" s="133"/>
    </row>
    <row r="634" spans="1:3" ht="13">
      <c r="A634" s="7"/>
      <c r="B634" s="6"/>
      <c r="C634" s="133"/>
    </row>
    <row r="635" spans="1:3" ht="13">
      <c r="A635" s="7"/>
      <c r="B635" s="6"/>
      <c r="C635" s="133"/>
    </row>
    <row r="636" spans="1:3" ht="13">
      <c r="A636" s="7"/>
      <c r="B636" s="6"/>
      <c r="C636" s="133"/>
    </row>
    <row r="637" spans="1:3" ht="13">
      <c r="A637" s="7"/>
      <c r="B637" s="6"/>
      <c r="C637" s="133"/>
    </row>
    <row r="638" spans="1:3" ht="13">
      <c r="A638" s="7"/>
      <c r="B638" s="6"/>
      <c r="C638" s="133"/>
    </row>
    <row r="639" spans="1:3" ht="13">
      <c r="A639" s="7"/>
      <c r="B639" s="6"/>
      <c r="C639" s="133"/>
    </row>
    <row r="640" spans="1:3" ht="13">
      <c r="A640" s="7"/>
      <c r="B640" s="6"/>
      <c r="C640" s="133"/>
    </row>
    <row r="641" spans="1:3" ht="13">
      <c r="A641" s="7"/>
      <c r="B641" s="6"/>
      <c r="C641" s="133"/>
    </row>
    <row r="642" spans="1:3" ht="13">
      <c r="A642" s="7"/>
      <c r="B642" s="6"/>
      <c r="C642" s="133"/>
    </row>
    <row r="643" spans="1:3" ht="13">
      <c r="A643" s="7"/>
      <c r="B643" s="6"/>
      <c r="C643" s="133"/>
    </row>
    <row r="644" spans="1:3" ht="13">
      <c r="A644" s="7"/>
      <c r="B644" s="6"/>
      <c r="C644" s="133"/>
    </row>
    <row r="645" spans="1:3" ht="13">
      <c r="A645" s="7"/>
      <c r="B645" s="6"/>
      <c r="C645" s="133"/>
    </row>
    <row r="646" spans="1:3" ht="13">
      <c r="A646" s="7"/>
      <c r="B646" s="6"/>
      <c r="C646" s="133"/>
    </row>
    <row r="647" spans="1:3" ht="13">
      <c r="A647" s="7"/>
      <c r="B647" s="6"/>
      <c r="C647" s="133"/>
    </row>
    <row r="648" spans="1:3" ht="13">
      <c r="A648" s="7"/>
      <c r="B648" s="6"/>
      <c r="C648" s="133"/>
    </row>
    <row r="649" spans="1:3" ht="13">
      <c r="A649" s="7"/>
      <c r="B649" s="6"/>
      <c r="C649" s="133"/>
    </row>
    <row r="650" spans="1:3" ht="13">
      <c r="A650" s="7"/>
      <c r="B650" s="6"/>
      <c r="C650" s="133"/>
    </row>
    <row r="651" spans="1:3" ht="13">
      <c r="A651" s="7"/>
      <c r="B651" s="6"/>
      <c r="C651" s="133"/>
    </row>
    <row r="652" spans="1:3" ht="13">
      <c r="A652" s="7"/>
      <c r="B652" s="6"/>
      <c r="C652" s="133"/>
    </row>
    <row r="653" spans="1:3" ht="13">
      <c r="A653" s="7"/>
      <c r="B653" s="6"/>
      <c r="C653" s="133"/>
    </row>
    <row r="654" spans="1:3" ht="13">
      <c r="A654" s="7"/>
      <c r="B654" s="6"/>
      <c r="C654" s="133"/>
    </row>
    <row r="655" spans="1:3" ht="13">
      <c r="A655" s="7"/>
      <c r="B655" s="6"/>
      <c r="C655" s="133"/>
    </row>
    <row r="656" spans="1:3" ht="13">
      <c r="A656" s="7"/>
      <c r="B656" s="6"/>
      <c r="C656" s="133"/>
    </row>
    <row r="657" spans="1:3" ht="13">
      <c r="A657" s="7"/>
      <c r="B657" s="6"/>
      <c r="C657" s="133"/>
    </row>
    <row r="658" spans="1:3" ht="13">
      <c r="A658" s="7"/>
      <c r="B658" s="6"/>
      <c r="C658" s="133"/>
    </row>
    <row r="659" spans="1:3" ht="13">
      <c r="A659" s="7"/>
      <c r="B659" s="6"/>
      <c r="C659" s="133"/>
    </row>
    <row r="660" spans="1:3" ht="13">
      <c r="A660" s="7"/>
      <c r="B660" s="6"/>
      <c r="C660" s="133"/>
    </row>
    <row r="661" spans="1:3" ht="13">
      <c r="A661" s="7"/>
      <c r="B661" s="6"/>
      <c r="C661" s="133"/>
    </row>
    <row r="662" spans="1:3" ht="13">
      <c r="A662" s="7"/>
      <c r="B662" s="6"/>
      <c r="C662" s="133"/>
    </row>
    <row r="663" spans="1:3" ht="13">
      <c r="A663" s="7"/>
      <c r="B663" s="6"/>
      <c r="C663" s="133"/>
    </row>
    <row r="664" spans="1:3" ht="13">
      <c r="A664" s="7"/>
      <c r="B664" s="6"/>
      <c r="C664" s="133"/>
    </row>
    <row r="665" spans="1:3" ht="13">
      <c r="A665" s="7"/>
      <c r="B665" s="6"/>
      <c r="C665" s="133"/>
    </row>
    <row r="666" spans="1:3" ht="13">
      <c r="A666" s="7"/>
      <c r="B666" s="6"/>
      <c r="C666" s="133"/>
    </row>
    <row r="667" spans="1:3" ht="13">
      <c r="A667" s="7"/>
      <c r="B667" s="6"/>
      <c r="C667" s="133"/>
    </row>
    <row r="668" spans="1:3" ht="13">
      <c r="A668" s="7"/>
      <c r="B668" s="6"/>
      <c r="C668" s="133"/>
    </row>
    <row r="669" spans="1:3" ht="13">
      <c r="A669" s="7"/>
      <c r="B669" s="6"/>
      <c r="C669" s="133"/>
    </row>
    <row r="670" spans="1:3" ht="13">
      <c r="A670" s="7"/>
      <c r="B670" s="6"/>
      <c r="C670" s="133"/>
    </row>
    <row r="671" spans="1:3" ht="13">
      <c r="A671" s="7"/>
      <c r="B671" s="6"/>
      <c r="C671" s="133"/>
    </row>
    <row r="672" spans="1:3" ht="13">
      <c r="A672" s="7"/>
      <c r="B672" s="6"/>
      <c r="C672" s="133"/>
    </row>
    <row r="673" spans="1:3" ht="13">
      <c r="A673" s="7"/>
      <c r="B673" s="6"/>
      <c r="C673" s="133"/>
    </row>
    <row r="674" spans="1:3" ht="13">
      <c r="A674" s="7"/>
      <c r="B674" s="6"/>
      <c r="C674" s="133"/>
    </row>
    <row r="675" spans="1:3" ht="13">
      <c r="A675" s="7"/>
      <c r="B675" s="6"/>
      <c r="C675" s="133"/>
    </row>
    <row r="676" spans="1:3" ht="13">
      <c r="A676" s="7"/>
      <c r="B676" s="6"/>
      <c r="C676" s="133"/>
    </row>
    <row r="677" spans="1:3" ht="13">
      <c r="A677" s="7"/>
      <c r="B677" s="6"/>
      <c r="C677" s="133"/>
    </row>
    <row r="678" spans="1:3" ht="13">
      <c r="A678" s="7"/>
      <c r="B678" s="6"/>
      <c r="C678" s="133"/>
    </row>
    <row r="679" spans="1:3" ht="13">
      <c r="A679" s="7"/>
      <c r="B679" s="6"/>
      <c r="C679" s="133"/>
    </row>
    <row r="680" spans="1:3" ht="13">
      <c r="A680" s="7"/>
      <c r="B680" s="6"/>
      <c r="C680" s="133"/>
    </row>
    <row r="681" spans="1:3" ht="13">
      <c r="A681" s="7"/>
      <c r="B681" s="6"/>
      <c r="C681" s="133"/>
    </row>
    <row r="682" spans="1:3" ht="13">
      <c r="A682" s="7"/>
      <c r="B682" s="6"/>
      <c r="C682" s="133"/>
    </row>
    <row r="683" spans="1:3" ht="13">
      <c r="A683" s="7"/>
      <c r="B683" s="6"/>
      <c r="C683" s="133"/>
    </row>
    <row r="684" spans="1:3" ht="13">
      <c r="A684" s="7"/>
      <c r="B684" s="6"/>
      <c r="C684" s="133"/>
    </row>
    <row r="685" spans="1:3" ht="13">
      <c r="A685" s="7"/>
      <c r="B685" s="6"/>
      <c r="C685" s="133"/>
    </row>
    <row r="686" spans="1:3" ht="13">
      <c r="A686" s="7"/>
      <c r="B686" s="6"/>
      <c r="C686" s="133"/>
    </row>
    <row r="687" spans="1:3" ht="13">
      <c r="A687" s="7"/>
      <c r="B687" s="6"/>
      <c r="C687" s="133"/>
    </row>
    <row r="688" spans="1:3" ht="13">
      <c r="A688" s="7"/>
      <c r="B688" s="6"/>
      <c r="C688" s="133"/>
    </row>
    <row r="689" spans="1:3" ht="13">
      <c r="A689" s="7"/>
      <c r="B689" s="6"/>
      <c r="C689" s="133"/>
    </row>
    <row r="690" spans="1:3" ht="13">
      <c r="A690" s="7"/>
      <c r="B690" s="6"/>
      <c r="C690" s="133"/>
    </row>
    <row r="691" spans="1:3" ht="13">
      <c r="A691" s="7"/>
      <c r="B691" s="6"/>
      <c r="C691" s="133"/>
    </row>
    <row r="692" spans="1:3" ht="13">
      <c r="A692" s="7"/>
      <c r="B692" s="6"/>
      <c r="C692" s="133"/>
    </row>
    <row r="693" spans="1:3" ht="13">
      <c r="A693" s="7"/>
      <c r="B693" s="6"/>
      <c r="C693" s="133"/>
    </row>
    <row r="694" spans="1:3" ht="13">
      <c r="A694" s="7"/>
      <c r="B694" s="6"/>
      <c r="C694" s="133"/>
    </row>
    <row r="695" spans="1:3" ht="13">
      <c r="A695" s="7"/>
      <c r="B695" s="6"/>
      <c r="C695" s="133"/>
    </row>
    <row r="696" spans="1:3" ht="13">
      <c r="A696" s="7"/>
      <c r="B696" s="6"/>
      <c r="C696" s="133"/>
    </row>
    <row r="697" spans="1:3" ht="13">
      <c r="A697" s="7"/>
      <c r="B697" s="6"/>
      <c r="C697" s="133"/>
    </row>
    <row r="698" spans="1:3" ht="13">
      <c r="A698" s="7"/>
      <c r="B698" s="6"/>
      <c r="C698" s="133"/>
    </row>
    <row r="699" spans="1:3" ht="13">
      <c r="A699" s="7"/>
      <c r="B699" s="6"/>
      <c r="C699" s="133"/>
    </row>
    <row r="700" spans="1:3" ht="13">
      <c r="A700" s="7"/>
      <c r="B700" s="6"/>
      <c r="C700" s="133"/>
    </row>
    <row r="701" spans="1:3" ht="13">
      <c r="A701" s="7"/>
      <c r="B701" s="6"/>
      <c r="C701" s="133"/>
    </row>
    <row r="702" spans="1:3" ht="13">
      <c r="A702" s="7"/>
      <c r="B702" s="6"/>
      <c r="C702" s="133"/>
    </row>
    <row r="703" spans="1:3" ht="13">
      <c r="A703" s="7"/>
      <c r="B703" s="6"/>
      <c r="C703" s="133"/>
    </row>
    <row r="704" spans="1:3" ht="13">
      <c r="A704" s="7"/>
      <c r="B704" s="6"/>
      <c r="C704" s="133"/>
    </row>
    <row r="705" spans="1:3" ht="13">
      <c r="A705" s="7"/>
      <c r="B705" s="6"/>
      <c r="C705" s="133"/>
    </row>
    <row r="706" spans="1:3" ht="13">
      <c r="A706" s="7"/>
      <c r="B706" s="6"/>
      <c r="C706" s="133"/>
    </row>
    <row r="707" spans="1:3" ht="13">
      <c r="A707" s="7"/>
      <c r="B707" s="6"/>
      <c r="C707" s="133"/>
    </row>
    <row r="708" spans="1:3" ht="13">
      <c r="A708" s="7"/>
      <c r="B708" s="6"/>
      <c r="C708" s="133"/>
    </row>
    <row r="709" spans="1:3" ht="13">
      <c r="A709" s="7"/>
      <c r="B709" s="6"/>
      <c r="C709" s="133"/>
    </row>
    <row r="710" spans="1:3" ht="13">
      <c r="A710" s="7"/>
      <c r="B710" s="6"/>
      <c r="C710" s="133"/>
    </row>
    <row r="711" spans="1:3" ht="13">
      <c r="A711" s="7"/>
      <c r="B711" s="6"/>
      <c r="C711" s="133"/>
    </row>
    <row r="712" spans="1:3" ht="13">
      <c r="A712" s="7"/>
      <c r="B712" s="6"/>
      <c r="C712" s="133"/>
    </row>
    <row r="713" spans="1:3" ht="13">
      <c r="A713" s="7"/>
      <c r="B713" s="6"/>
      <c r="C713" s="133"/>
    </row>
    <row r="714" spans="1:3" ht="13">
      <c r="A714" s="7"/>
      <c r="B714" s="6"/>
      <c r="C714" s="133"/>
    </row>
    <row r="715" spans="1:3" ht="13">
      <c r="A715" s="7"/>
      <c r="B715" s="6"/>
      <c r="C715" s="133"/>
    </row>
    <row r="716" spans="1:3" ht="13">
      <c r="A716" s="7"/>
      <c r="B716" s="6"/>
      <c r="C716" s="133"/>
    </row>
    <row r="717" spans="1:3" ht="13">
      <c r="A717" s="7"/>
      <c r="B717" s="6"/>
      <c r="C717" s="133"/>
    </row>
    <row r="718" spans="1:3" ht="13">
      <c r="A718" s="7"/>
      <c r="B718" s="6"/>
      <c r="C718" s="133"/>
    </row>
    <row r="719" spans="1:3" ht="13">
      <c r="A719" s="7"/>
      <c r="B719" s="6"/>
      <c r="C719" s="133"/>
    </row>
    <row r="720" spans="1:3" ht="13">
      <c r="A720" s="7"/>
      <c r="B720" s="6"/>
      <c r="C720" s="133"/>
    </row>
    <row r="721" spans="1:3" ht="13">
      <c r="A721" s="7"/>
      <c r="B721" s="6"/>
      <c r="C721" s="133"/>
    </row>
    <row r="722" spans="1:3" ht="13">
      <c r="A722" s="7"/>
      <c r="B722" s="6"/>
      <c r="C722" s="133"/>
    </row>
    <row r="723" spans="1:3" ht="13">
      <c r="A723" s="7"/>
      <c r="B723" s="6"/>
      <c r="C723" s="133"/>
    </row>
    <row r="724" spans="1:3" ht="13">
      <c r="A724" s="7"/>
      <c r="B724" s="6"/>
      <c r="C724" s="133"/>
    </row>
    <row r="725" spans="1:3" ht="13">
      <c r="A725" s="7"/>
      <c r="B725" s="6"/>
      <c r="C725" s="133"/>
    </row>
    <row r="726" spans="1:3" ht="13">
      <c r="A726" s="7"/>
      <c r="B726" s="6"/>
      <c r="C726" s="133"/>
    </row>
    <row r="727" spans="1:3" ht="13">
      <c r="A727" s="7"/>
      <c r="B727" s="6"/>
      <c r="C727" s="133"/>
    </row>
    <row r="728" spans="1:3" ht="13">
      <c r="A728" s="7"/>
      <c r="B728" s="6"/>
      <c r="C728" s="133"/>
    </row>
    <row r="729" spans="1:3" ht="13">
      <c r="A729" s="7"/>
      <c r="B729" s="6"/>
      <c r="C729" s="133"/>
    </row>
    <row r="730" spans="1:3" ht="13">
      <c r="A730" s="7"/>
      <c r="B730" s="6"/>
      <c r="C730" s="133"/>
    </row>
    <row r="731" spans="1:3" ht="13">
      <c r="A731" s="7"/>
      <c r="B731" s="6"/>
      <c r="C731" s="133"/>
    </row>
    <row r="732" spans="1:3" ht="13">
      <c r="A732" s="7"/>
      <c r="B732" s="6"/>
      <c r="C732" s="133"/>
    </row>
    <row r="733" spans="1:3" ht="13">
      <c r="A733" s="7"/>
      <c r="B733" s="6"/>
      <c r="C733" s="133"/>
    </row>
    <row r="734" spans="1:3" ht="13">
      <c r="A734" s="7"/>
      <c r="B734" s="6"/>
      <c r="C734" s="133"/>
    </row>
    <row r="735" spans="1:3" ht="13">
      <c r="A735" s="7"/>
      <c r="B735" s="6"/>
      <c r="C735" s="133"/>
    </row>
    <row r="736" spans="1:3" ht="13">
      <c r="A736" s="7"/>
      <c r="B736" s="6"/>
      <c r="C736" s="133"/>
    </row>
    <row r="737" spans="1:3" ht="13">
      <c r="A737" s="7"/>
      <c r="B737" s="6"/>
      <c r="C737" s="133"/>
    </row>
    <row r="738" spans="1:3" ht="13">
      <c r="A738" s="7"/>
      <c r="B738" s="6"/>
      <c r="C738" s="133"/>
    </row>
    <row r="739" spans="1:3" ht="13">
      <c r="A739" s="7"/>
      <c r="B739" s="6"/>
      <c r="C739" s="133"/>
    </row>
    <row r="740" spans="1:3" ht="13">
      <c r="A740" s="7"/>
      <c r="B740" s="6"/>
      <c r="C740" s="133"/>
    </row>
    <row r="741" spans="1:3" ht="13">
      <c r="A741" s="7"/>
      <c r="B741" s="6"/>
      <c r="C741" s="133"/>
    </row>
    <row r="742" spans="1:3" ht="13">
      <c r="A742" s="7"/>
      <c r="B742" s="6"/>
      <c r="C742" s="133"/>
    </row>
    <row r="743" spans="1:3" ht="13">
      <c r="A743" s="7"/>
      <c r="B743" s="6"/>
      <c r="C743" s="133"/>
    </row>
    <row r="744" spans="1:3" ht="13">
      <c r="A744" s="7"/>
      <c r="B744" s="6"/>
      <c r="C744" s="133"/>
    </row>
    <row r="745" spans="1:3" ht="13">
      <c r="A745" s="7"/>
      <c r="B745" s="6"/>
      <c r="C745" s="133"/>
    </row>
    <row r="746" spans="1:3" ht="13">
      <c r="A746" s="7"/>
      <c r="B746" s="6"/>
      <c r="C746" s="133"/>
    </row>
    <row r="747" spans="1:3" ht="13">
      <c r="A747" s="7"/>
      <c r="B747" s="6"/>
      <c r="C747" s="133"/>
    </row>
    <row r="748" spans="1:3" ht="13">
      <c r="A748" s="7"/>
      <c r="B748" s="6"/>
      <c r="C748" s="133"/>
    </row>
    <row r="749" spans="1:3" ht="13">
      <c r="A749" s="7"/>
      <c r="B749" s="6"/>
      <c r="C749" s="133"/>
    </row>
    <row r="750" spans="1:3" ht="13">
      <c r="A750" s="7"/>
      <c r="B750" s="6"/>
      <c r="C750" s="133"/>
    </row>
    <row r="751" spans="1:3" ht="13">
      <c r="A751" s="7"/>
      <c r="B751" s="6"/>
      <c r="C751" s="133"/>
    </row>
    <row r="752" spans="1:3" ht="13">
      <c r="A752" s="7"/>
      <c r="B752" s="6"/>
      <c r="C752" s="133"/>
    </row>
    <row r="753" spans="1:3" ht="13">
      <c r="A753" s="7"/>
      <c r="B753" s="6"/>
      <c r="C753" s="133"/>
    </row>
    <row r="754" spans="1:3" ht="13">
      <c r="A754" s="7"/>
      <c r="B754" s="6"/>
      <c r="C754" s="133"/>
    </row>
    <row r="755" spans="1:3" ht="13">
      <c r="A755" s="7"/>
      <c r="B755" s="6"/>
      <c r="C755" s="133"/>
    </row>
    <row r="756" spans="1:3" ht="13">
      <c r="A756" s="7"/>
      <c r="B756" s="6"/>
      <c r="C756" s="133"/>
    </row>
    <row r="757" spans="1:3" ht="13">
      <c r="A757" s="7"/>
      <c r="B757" s="6"/>
      <c r="C757" s="133"/>
    </row>
    <row r="758" spans="1:3" ht="13">
      <c r="A758" s="7"/>
      <c r="B758" s="6"/>
      <c r="C758" s="133"/>
    </row>
    <row r="759" spans="1:3" ht="13">
      <c r="A759" s="7"/>
      <c r="B759" s="6"/>
      <c r="C759" s="133"/>
    </row>
    <row r="760" spans="1:3" ht="13">
      <c r="A760" s="7"/>
      <c r="B760" s="6"/>
      <c r="C760" s="133"/>
    </row>
    <row r="761" spans="1:3" ht="13">
      <c r="A761" s="7"/>
      <c r="B761" s="6"/>
      <c r="C761" s="133"/>
    </row>
    <row r="762" spans="1:3" ht="13">
      <c r="A762" s="7"/>
      <c r="B762" s="6"/>
      <c r="C762" s="133"/>
    </row>
    <row r="763" spans="1:3" ht="13">
      <c r="A763" s="7"/>
      <c r="B763" s="6"/>
      <c r="C763" s="133"/>
    </row>
    <row r="764" spans="1:3" ht="13">
      <c r="A764" s="7"/>
      <c r="B764" s="6"/>
      <c r="C764" s="133"/>
    </row>
    <row r="765" spans="1:3" ht="13">
      <c r="A765" s="7"/>
      <c r="B765" s="6"/>
      <c r="C765" s="133"/>
    </row>
    <row r="766" spans="1:3" ht="13">
      <c r="A766" s="7"/>
      <c r="B766" s="6"/>
      <c r="C766" s="133"/>
    </row>
    <row r="767" spans="1:3" ht="13">
      <c r="A767" s="7"/>
      <c r="B767" s="6"/>
      <c r="C767" s="133"/>
    </row>
    <row r="768" spans="1:3" ht="13">
      <c r="A768" s="7"/>
      <c r="B768" s="6"/>
      <c r="C768" s="133"/>
    </row>
    <row r="769" spans="1:3" ht="13">
      <c r="A769" s="7"/>
      <c r="B769" s="6"/>
      <c r="C769" s="133"/>
    </row>
    <row r="770" spans="1:3" ht="13">
      <c r="A770" s="7"/>
      <c r="B770" s="6"/>
      <c r="C770" s="133"/>
    </row>
    <row r="771" spans="1:3" ht="13">
      <c r="A771" s="7"/>
      <c r="B771" s="6"/>
      <c r="C771" s="133"/>
    </row>
    <row r="772" spans="1:3" ht="13">
      <c r="A772" s="7"/>
      <c r="B772" s="6"/>
      <c r="C772" s="133"/>
    </row>
    <row r="773" spans="1:3" ht="13">
      <c r="A773" s="7"/>
      <c r="B773" s="6"/>
      <c r="C773" s="133"/>
    </row>
    <row r="774" spans="1:3" ht="13">
      <c r="A774" s="7"/>
      <c r="B774" s="6"/>
      <c r="C774" s="133"/>
    </row>
    <row r="775" spans="1:3" ht="13">
      <c r="A775" s="7"/>
      <c r="B775" s="6"/>
      <c r="C775" s="133"/>
    </row>
    <row r="776" spans="1:3" ht="13">
      <c r="A776" s="7"/>
      <c r="B776" s="6"/>
      <c r="C776" s="133"/>
    </row>
    <row r="777" spans="1:3" ht="13">
      <c r="A777" s="7"/>
      <c r="B777" s="6"/>
      <c r="C777" s="133"/>
    </row>
    <row r="778" spans="1:3" ht="13">
      <c r="A778" s="7"/>
      <c r="B778" s="6"/>
      <c r="C778" s="133"/>
    </row>
    <row r="779" spans="1:3" ht="13">
      <c r="A779" s="7"/>
      <c r="B779" s="6"/>
      <c r="C779" s="133"/>
    </row>
    <row r="780" spans="1:3" ht="13">
      <c r="A780" s="7"/>
      <c r="B780" s="6"/>
      <c r="C780" s="133"/>
    </row>
    <row r="781" spans="1:3" ht="13">
      <c r="A781" s="7"/>
      <c r="B781" s="6"/>
      <c r="C781" s="133"/>
    </row>
    <row r="782" spans="1:3" ht="13">
      <c r="A782" s="7"/>
      <c r="B782" s="6"/>
      <c r="C782" s="133"/>
    </row>
    <row r="783" spans="1:3" ht="13">
      <c r="A783" s="7"/>
      <c r="B783" s="6"/>
      <c r="C783" s="133"/>
    </row>
    <row r="784" spans="1:3" ht="13">
      <c r="A784" s="7"/>
      <c r="B784" s="6"/>
      <c r="C784" s="133"/>
    </row>
    <row r="785" spans="1:3" ht="13">
      <c r="A785" s="7"/>
      <c r="B785" s="6"/>
      <c r="C785" s="133"/>
    </row>
    <row r="786" spans="1:3" ht="13">
      <c r="A786" s="7"/>
      <c r="B786" s="6"/>
      <c r="C786" s="133"/>
    </row>
    <row r="787" spans="1:3" ht="13">
      <c r="A787" s="7"/>
      <c r="B787" s="6"/>
      <c r="C787" s="133"/>
    </row>
    <row r="788" spans="1:3" ht="13">
      <c r="A788" s="7"/>
      <c r="B788" s="6"/>
      <c r="C788" s="133"/>
    </row>
    <row r="789" spans="1:3" ht="13">
      <c r="A789" s="7"/>
      <c r="B789" s="6"/>
      <c r="C789" s="133"/>
    </row>
    <row r="790" spans="1:3" ht="13">
      <c r="A790" s="7"/>
      <c r="B790" s="6"/>
      <c r="C790" s="133"/>
    </row>
    <row r="791" spans="1:3" ht="13">
      <c r="A791" s="7"/>
      <c r="B791" s="6"/>
      <c r="C791" s="133"/>
    </row>
    <row r="792" spans="1:3" ht="13">
      <c r="A792" s="7"/>
      <c r="B792" s="6"/>
      <c r="C792" s="133"/>
    </row>
    <row r="793" spans="1:3" ht="13">
      <c r="A793" s="7"/>
      <c r="B793" s="6"/>
      <c r="C793" s="133"/>
    </row>
    <row r="794" spans="1:3" ht="13">
      <c r="A794" s="7"/>
      <c r="B794" s="6"/>
      <c r="C794" s="133"/>
    </row>
    <row r="795" spans="1:3" ht="13">
      <c r="A795" s="7"/>
      <c r="B795" s="6"/>
      <c r="C795" s="133"/>
    </row>
    <row r="796" spans="1:3" ht="13">
      <c r="A796" s="7"/>
      <c r="B796" s="6"/>
      <c r="C796" s="133"/>
    </row>
    <row r="797" spans="1:3" ht="13">
      <c r="A797" s="7"/>
      <c r="B797" s="6"/>
      <c r="C797" s="133"/>
    </row>
    <row r="798" spans="1:3" ht="13">
      <c r="A798" s="7"/>
      <c r="B798" s="6"/>
      <c r="C798" s="133"/>
    </row>
    <row r="799" spans="1:3" ht="13">
      <c r="A799" s="7"/>
      <c r="B799" s="6"/>
      <c r="C799" s="133"/>
    </row>
    <row r="800" spans="1:3" ht="13">
      <c r="A800" s="7"/>
      <c r="B800" s="6"/>
      <c r="C800" s="133"/>
    </row>
    <row r="801" spans="1:3" ht="13">
      <c r="A801" s="7"/>
      <c r="B801" s="6"/>
      <c r="C801" s="133"/>
    </row>
    <row r="802" spans="1:3" ht="13">
      <c r="A802" s="7"/>
      <c r="B802" s="6"/>
      <c r="C802" s="133"/>
    </row>
    <row r="803" spans="1:3" ht="13">
      <c r="A803" s="7"/>
      <c r="B803" s="6"/>
      <c r="C803" s="133"/>
    </row>
    <row r="804" spans="1:3" ht="13">
      <c r="A804" s="7"/>
      <c r="B804" s="6"/>
      <c r="C804" s="133"/>
    </row>
    <row r="805" spans="1:3" ht="13">
      <c r="A805" s="7"/>
      <c r="B805" s="6"/>
      <c r="C805" s="133"/>
    </row>
    <row r="806" spans="1:3" ht="13">
      <c r="A806" s="7"/>
      <c r="B806" s="6"/>
      <c r="C806" s="133"/>
    </row>
    <row r="807" spans="1:3" ht="13">
      <c r="A807" s="7"/>
      <c r="B807" s="6"/>
      <c r="C807" s="133"/>
    </row>
    <row r="808" spans="1:3" ht="13">
      <c r="A808" s="7"/>
      <c r="B808" s="6"/>
      <c r="C808" s="133"/>
    </row>
    <row r="809" spans="1:3" ht="13">
      <c r="A809" s="7"/>
      <c r="B809" s="6"/>
      <c r="C809" s="133"/>
    </row>
    <row r="810" spans="1:3" ht="13">
      <c r="A810" s="7"/>
      <c r="B810" s="6"/>
      <c r="C810" s="133"/>
    </row>
    <row r="811" spans="1:3" ht="13">
      <c r="A811" s="7"/>
      <c r="B811" s="6"/>
      <c r="C811" s="133"/>
    </row>
    <row r="812" spans="1:3" ht="13">
      <c r="A812" s="7"/>
      <c r="B812" s="6"/>
      <c r="C812" s="133"/>
    </row>
    <row r="813" spans="1:3" ht="13">
      <c r="A813" s="7"/>
      <c r="B813" s="6"/>
      <c r="C813" s="133"/>
    </row>
    <row r="814" spans="1:3" ht="13">
      <c r="A814" s="7"/>
      <c r="B814" s="6"/>
      <c r="C814" s="133"/>
    </row>
    <row r="815" spans="1:3" ht="13">
      <c r="A815" s="7"/>
      <c r="B815" s="6"/>
      <c r="C815" s="133"/>
    </row>
    <row r="816" spans="1:3" ht="13">
      <c r="A816" s="7"/>
      <c r="B816" s="6"/>
      <c r="C816" s="133"/>
    </row>
    <row r="817" spans="1:3" ht="13">
      <c r="A817" s="7"/>
      <c r="B817" s="6"/>
      <c r="C817" s="133"/>
    </row>
    <row r="818" spans="1:3" ht="13">
      <c r="A818" s="7"/>
      <c r="B818" s="6"/>
      <c r="C818" s="133"/>
    </row>
    <row r="819" spans="1:3" ht="13">
      <c r="A819" s="7"/>
      <c r="B819" s="6"/>
      <c r="C819" s="133"/>
    </row>
    <row r="820" spans="1:3" ht="13">
      <c r="A820" s="7"/>
      <c r="B820" s="6"/>
      <c r="C820" s="133"/>
    </row>
    <row r="821" spans="1:3" ht="13">
      <c r="A821" s="7"/>
      <c r="B821" s="6"/>
      <c r="C821" s="133"/>
    </row>
    <row r="822" spans="1:3" ht="13">
      <c r="A822" s="7"/>
      <c r="B822" s="6"/>
      <c r="C822" s="133"/>
    </row>
    <row r="823" spans="1:3" ht="13">
      <c r="A823" s="7"/>
      <c r="B823" s="6"/>
      <c r="C823" s="133"/>
    </row>
    <row r="824" spans="1:3" ht="13">
      <c r="A824" s="7"/>
      <c r="B824" s="6"/>
      <c r="C824" s="133"/>
    </row>
    <row r="825" spans="1:3" ht="13">
      <c r="A825" s="7"/>
      <c r="B825" s="6"/>
      <c r="C825" s="133"/>
    </row>
    <row r="826" spans="1:3" ht="13">
      <c r="A826" s="7"/>
      <c r="B826" s="6"/>
      <c r="C826" s="133"/>
    </row>
    <row r="827" spans="1:3" ht="13">
      <c r="A827" s="7"/>
      <c r="B827" s="6"/>
      <c r="C827" s="133"/>
    </row>
    <row r="828" spans="1:3" ht="13">
      <c r="A828" s="7"/>
      <c r="B828" s="6"/>
      <c r="C828" s="133"/>
    </row>
    <row r="829" spans="1:3" ht="13">
      <c r="A829" s="7"/>
      <c r="B829" s="6"/>
      <c r="C829" s="133"/>
    </row>
    <row r="830" spans="1:3" ht="13">
      <c r="A830" s="7"/>
      <c r="B830" s="6"/>
      <c r="C830" s="133"/>
    </row>
    <row r="831" spans="1:3" ht="13">
      <c r="A831" s="7"/>
      <c r="B831" s="6"/>
      <c r="C831" s="133"/>
    </row>
    <row r="832" spans="1:3" ht="13">
      <c r="A832" s="7"/>
      <c r="B832" s="6"/>
      <c r="C832" s="133"/>
    </row>
    <row r="833" spans="1:3" ht="13">
      <c r="A833" s="7"/>
      <c r="B833" s="6"/>
      <c r="C833" s="133"/>
    </row>
    <row r="834" spans="1:3" ht="13">
      <c r="A834" s="7"/>
      <c r="B834" s="6"/>
      <c r="C834" s="133"/>
    </row>
    <row r="835" spans="1:3" ht="13">
      <c r="A835" s="7"/>
      <c r="B835" s="6"/>
      <c r="C835" s="133"/>
    </row>
    <row r="836" spans="1:3" ht="13">
      <c r="A836" s="7"/>
      <c r="B836" s="6"/>
      <c r="C836" s="133"/>
    </row>
    <row r="837" spans="1:3" ht="13">
      <c r="A837" s="7"/>
      <c r="B837" s="6"/>
      <c r="C837" s="133"/>
    </row>
    <row r="838" spans="1:3" ht="13">
      <c r="A838" s="7"/>
      <c r="B838" s="6"/>
      <c r="C838" s="133"/>
    </row>
    <row r="839" spans="1:3" ht="13">
      <c r="A839" s="7"/>
      <c r="B839" s="6"/>
      <c r="C839" s="133"/>
    </row>
    <row r="840" spans="1:3" ht="13">
      <c r="A840" s="7"/>
      <c r="B840" s="6"/>
      <c r="C840" s="133"/>
    </row>
    <row r="841" spans="1:3" ht="13">
      <c r="A841" s="7"/>
      <c r="B841" s="6"/>
      <c r="C841" s="133"/>
    </row>
    <row r="842" spans="1:3" ht="13">
      <c r="A842" s="7"/>
      <c r="B842" s="6"/>
      <c r="C842" s="133"/>
    </row>
    <row r="843" spans="1:3" ht="13">
      <c r="A843" s="7"/>
      <c r="B843" s="6"/>
      <c r="C843" s="133"/>
    </row>
    <row r="844" spans="1:3" ht="13">
      <c r="A844" s="7"/>
      <c r="B844" s="6"/>
      <c r="C844" s="133"/>
    </row>
    <row r="845" spans="1:3" ht="13">
      <c r="A845" s="7"/>
      <c r="B845" s="6"/>
      <c r="C845" s="133"/>
    </row>
    <row r="846" spans="1:3" ht="13">
      <c r="A846" s="7"/>
      <c r="B846" s="6"/>
      <c r="C846" s="133"/>
    </row>
    <row r="847" spans="1:3" ht="13">
      <c r="A847" s="7"/>
      <c r="B847" s="6"/>
      <c r="C847" s="133"/>
    </row>
    <row r="848" spans="1:3" ht="13">
      <c r="A848" s="7"/>
      <c r="B848" s="6"/>
      <c r="C848" s="133"/>
    </row>
    <row r="849" spans="1:3" ht="13">
      <c r="A849" s="7"/>
      <c r="B849" s="6"/>
      <c r="C849" s="133"/>
    </row>
    <row r="850" spans="1:3" ht="13">
      <c r="A850" s="7"/>
      <c r="B850" s="6"/>
      <c r="C850" s="133"/>
    </row>
    <row r="851" spans="1:3" ht="13">
      <c r="A851" s="7"/>
      <c r="B851" s="6"/>
      <c r="C851" s="133"/>
    </row>
    <row r="852" spans="1:3" ht="13">
      <c r="A852" s="7"/>
      <c r="B852" s="6"/>
      <c r="C852" s="133"/>
    </row>
    <row r="853" spans="1:3" ht="13">
      <c r="A853" s="7"/>
      <c r="B853" s="6"/>
      <c r="C853" s="133"/>
    </row>
    <row r="854" spans="1:3" ht="13">
      <c r="A854" s="7"/>
      <c r="B854" s="6"/>
      <c r="C854" s="133"/>
    </row>
    <row r="855" spans="1:3" ht="13">
      <c r="A855" s="7"/>
      <c r="B855" s="6"/>
      <c r="C855" s="133"/>
    </row>
    <row r="856" spans="1:3" ht="13">
      <c r="A856" s="7"/>
      <c r="B856" s="6"/>
      <c r="C856" s="133"/>
    </row>
    <row r="857" spans="1:3" ht="13">
      <c r="A857" s="7"/>
      <c r="B857" s="6"/>
      <c r="C857" s="133"/>
    </row>
    <row r="858" spans="1:3" ht="13">
      <c r="A858" s="7"/>
      <c r="B858" s="6"/>
      <c r="C858" s="133"/>
    </row>
    <row r="859" spans="1:3" ht="13">
      <c r="A859" s="7"/>
      <c r="B859" s="6"/>
      <c r="C859" s="133"/>
    </row>
    <row r="860" spans="1:3" ht="13">
      <c r="A860" s="7"/>
      <c r="B860" s="6"/>
      <c r="C860" s="133"/>
    </row>
    <row r="861" spans="1:3" ht="13">
      <c r="A861" s="7"/>
      <c r="B861" s="6"/>
      <c r="C861" s="133"/>
    </row>
    <row r="862" spans="1:3" ht="13">
      <c r="A862" s="7"/>
      <c r="B862" s="6"/>
      <c r="C862" s="133"/>
    </row>
    <row r="863" spans="1:3" ht="13">
      <c r="A863" s="7"/>
      <c r="B863" s="6"/>
      <c r="C863" s="133"/>
    </row>
    <row r="864" spans="1:3" ht="13">
      <c r="A864" s="7"/>
      <c r="B864" s="6"/>
      <c r="C864" s="133"/>
    </row>
    <row r="865" spans="1:3" ht="13">
      <c r="A865" s="7"/>
      <c r="B865" s="6"/>
      <c r="C865" s="133"/>
    </row>
    <row r="866" spans="1:3" ht="13">
      <c r="A866" s="7"/>
      <c r="B866" s="6"/>
      <c r="C866" s="133"/>
    </row>
    <row r="867" spans="1:3" ht="13">
      <c r="A867" s="7"/>
      <c r="B867" s="6"/>
      <c r="C867" s="133"/>
    </row>
    <row r="868" spans="1:3" ht="13">
      <c r="A868" s="7"/>
      <c r="B868" s="6"/>
      <c r="C868" s="133"/>
    </row>
    <row r="869" spans="1:3" ht="13">
      <c r="A869" s="7"/>
      <c r="B869" s="6"/>
      <c r="C869" s="133"/>
    </row>
    <row r="870" spans="1:3" ht="13">
      <c r="A870" s="7"/>
      <c r="B870" s="6"/>
      <c r="C870" s="133"/>
    </row>
    <row r="871" spans="1:3" ht="13">
      <c r="A871" s="7"/>
      <c r="B871" s="6"/>
      <c r="C871" s="133"/>
    </row>
    <row r="872" spans="1:3" ht="13">
      <c r="A872" s="7"/>
      <c r="B872" s="6"/>
      <c r="C872" s="133"/>
    </row>
    <row r="873" spans="1:3" ht="13">
      <c r="A873" s="7"/>
      <c r="B873" s="6"/>
      <c r="C873" s="133"/>
    </row>
    <row r="874" spans="1:3" ht="13">
      <c r="A874" s="7"/>
      <c r="B874" s="6"/>
      <c r="C874" s="133"/>
    </row>
    <row r="875" spans="1:3" ht="13">
      <c r="A875" s="7"/>
      <c r="B875" s="6"/>
      <c r="C875" s="133"/>
    </row>
    <row r="876" spans="1:3" ht="13">
      <c r="A876" s="7"/>
      <c r="B876" s="6"/>
      <c r="C876" s="133"/>
    </row>
    <row r="877" spans="1:3" ht="13">
      <c r="A877" s="7"/>
      <c r="B877" s="6"/>
      <c r="C877" s="133"/>
    </row>
    <row r="878" spans="1:3" ht="13">
      <c r="A878" s="7"/>
      <c r="B878" s="6"/>
      <c r="C878" s="133"/>
    </row>
    <row r="879" spans="1:3" ht="13">
      <c r="A879" s="7"/>
      <c r="B879" s="6"/>
      <c r="C879" s="133"/>
    </row>
    <row r="880" spans="1:3" ht="13">
      <c r="A880" s="7"/>
      <c r="B880" s="6"/>
      <c r="C880" s="133"/>
    </row>
    <row r="881" spans="1:3" ht="13">
      <c r="A881" s="7"/>
      <c r="B881" s="6"/>
      <c r="C881" s="133"/>
    </row>
    <row r="882" spans="1:3" ht="13">
      <c r="A882" s="7"/>
      <c r="B882" s="6"/>
      <c r="C882" s="133"/>
    </row>
    <row r="883" spans="1:3" ht="13">
      <c r="A883" s="7"/>
      <c r="B883" s="6"/>
      <c r="C883" s="133"/>
    </row>
    <row r="884" spans="1:3" ht="13">
      <c r="A884" s="7"/>
      <c r="B884" s="6"/>
      <c r="C884" s="133"/>
    </row>
    <row r="885" spans="1:3" ht="13">
      <c r="A885" s="7"/>
      <c r="B885" s="6"/>
      <c r="C885" s="133"/>
    </row>
    <row r="886" spans="1:3" ht="13">
      <c r="A886" s="7"/>
      <c r="B886" s="6"/>
      <c r="C886" s="133"/>
    </row>
    <row r="887" spans="1:3" ht="13">
      <c r="A887" s="7"/>
      <c r="B887" s="6"/>
      <c r="C887" s="133"/>
    </row>
    <row r="888" spans="1:3" ht="13">
      <c r="A888" s="7"/>
      <c r="B888" s="6"/>
      <c r="C888" s="133"/>
    </row>
    <row r="889" spans="1:3" ht="13">
      <c r="A889" s="7"/>
      <c r="B889" s="6"/>
      <c r="C889" s="133"/>
    </row>
    <row r="890" spans="1:3" ht="13">
      <c r="A890" s="7"/>
      <c r="B890" s="6"/>
      <c r="C890" s="133"/>
    </row>
    <row r="891" spans="1:3" ht="13">
      <c r="A891" s="7"/>
      <c r="B891" s="6"/>
      <c r="C891" s="133"/>
    </row>
    <row r="892" spans="1:3" ht="13">
      <c r="A892" s="7"/>
      <c r="B892" s="6"/>
      <c r="C892" s="133"/>
    </row>
    <row r="893" spans="1:3" ht="13">
      <c r="A893" s="7"/>
      <c r="B893" s="6"/>
      <c r="C893" s="133"/>
    </row>
    <row r="894" spans="1:3" ht="13">
      <c r="A894" s="7"/>
      <c r="B894" s="6"/>
      <c r="C894" s="133"/>
    </row>
    <row r="895" spans="1:3" ht="13">
      <c r="A895" s="7"/>
      <c r="B895" s="6"/>
      <c r="C895" s="133"/>
    </row>
    <row r="896" spans="1:3" ht="13">
      <c r="A896" s="7"/>
      <c r="B896" s="6"/>
      <c r="C896" s="133"/>
    </row>
    <row r="897" spans="1:3" ht="13">
      <c r="A897" s="7"/>
      <c r="B897" s="6"/>
      <c r="C897" s="133"/>
    </row>
    <row r="898" spans="1:3" ht="13">
      <c r="A898" s="7"/>
      <c r="B898" s="6"/>
      <c r="C898" s="133"/>
    </row>
    <row r="899" spans="1:3" ht="13">
      <c r="A899" s="7"/>
      <c r="B899" s="6"/>
      <c r="C899" s="133"/>
    </row>
    <row r="900" spans="1:3" ht="13">
      <c r="A900" s="7"/>
      <c r="B900" s="6"/>
      <c r="C900" s="133"/>
    </row>
    <row r="901" spans="1:3" ht="13">
      <c r="A901" s="7"/>
      <c r="B901" s="6"/>
      <c r="C901" s="133"/>
    </row>
    <row r="902" spans="1:3" ht="13">
      <c r="A902" s="7"/>
      <c r="B902" s="6"/>
      <c r="C902" s="133"/>
    </row>
    <row r="903" spans="1:3" ht="13">
      <c r="A903" s="7"/>
      <c r="B903" s="6"/>
      <c r="C903" s="133"/>
    </row>
    <row r="904" spans="1:3" ht="13">
      <c r="A904" s="7"/>
      <c r="B904" s="6"/>
      <c r="C904" s="133"/>
    </row>
    <row r="905" spans="1:3" ht="13">
      <c r="A905" s="7"/>
      <c r="B905" s="6"/>
      <c r="C905" s="133"/>
    </row>
    <row r="906" spans="1:3" ht="13">
      <c r="A906" s="7"/>
      <c r="B906" s="6"/>
      <c r="C906" s="133"/>
    </row>
    <row r="907" spans="1:3" ht="13">
      <c r="A907" s="7"/>
      <c r="B907" s="6"/>
      <c r="C907" s="133"/>
    </row>
    <row r="908" spans="1:3" ht="13">
      <c r="A908" s="7"/>
      <c r="B908" s="6"/>
      <c r="C908" s="133"/>
    </row>
    <row r="909" spans="1:3" ht="13">
      <c r="A909" s="7"/>
      <c r="B909" s="6"/>
      <c r="C909" s="133"/>
    </row>
    <row r="910" spans="1:3" ht="13">
      <c r="A910" s="7"/>
      <c r="B910" s="6"/>
      <c r="C910" s="133"/>
    </row>
    <row r="911" spans="1:3" ht="13">
      <c r="A911" s="7"/>
      <c r="B911" s="6"/>
      <c r="C911" s="133"/>
    </row>
    <row r="912" spans="1:3" ht="13">
      <c r="A912" s="7"/>
      <c r="B912" s="6"/>
      <c r="C912" s="133"/>
    </row>
    <row r="913" spans="1:3" ht="13">
      <c r="A913" s="7"/>
      <c r="B913" s="6"/>
      <c r="C913" s="133"/>
    </row>
    <row r="914" spans="1:3" ht="13">
      <c r="A914" s="7"/>
      <c r="B914" s="6"/>
      <c r="C914" s="133"/>
    </row>
    <row r="915" spans="1:3" ht="13">
      <c r="A915" s="7"/>
      <c r="B915" s="6"/>
      <c r="C915" s="133"/>
    </row>
    <row r="916" spans="1:3" ht="13">
      <c r="A916" s="7"/>
      <c r="B916" s="6"/>
      <c r="C916" s="133"/>
    </row>
    <row r="917" spans="1:3" ht="13">
      <c r="A917" s="7"/>
      <c r="B917" s="6"/>
      <c r="C917" s="133"/>
    </row>
    <row r="918" spans="1:3" ht="13">
      <c r="A918" s="7"/>
      <c r="B918" s="6"/>
      <c r="C918" s="133"/>
    </row>
    <row r="919" spans="1:3" ht="13">
      <c r="A919" s="7"/>
      <c r="B919" s="6"/>
      <c r="C919" s="133"/>
    </row>
    <row r="920" spans="1:3" ht="13">
      <c r="A920" s="7"/>
      <c r="B920" s="6"/>
      <c r="C920" s="133"/>
    </row>
    <row r="921" spans="1:3" ht="13">
      <c r="A921" s="7"/>
      <c r="B921" s="6"/>
      <c r="C921" s="133"/>
    </row>
    <row r="922" spans="1:3" ht="13">
      <c r="A922" s="7"/>
      <c r="B922" s="6"/>
      <c r="C922" s="133"/>
    </row>
    <row r="923" spans="1:3" ht="13">
      <c r="A923" s="7"/>
      <c r="B923" s="6"/>
      <c r="C923" s="133"/>
    </row>
    <row r="924" spans="1:3" ht="13">
      <c r="A924" s="7"/>
      <c r="B924" s="6"/>
      <c r="C924" s="133"/>
    </row>
    <row r="925" spans="1:3" ht="13">
      <c r="A925" s="7"/>
      <c r="B925" s="6"/>
      <c r="C925" s="133"/>
    </row>
    <row r="926" spans="1:3" ht="13">
      <c r="A926" s="7"/>
      <c r="B926" s="6"/>
      <c r="C926" s="133"/>
    </row>
    <row r="927" spans="1:3" ht="13">
      <c r="A927" s="7"/>
      <c r="B927" s="6"/>
      <c r="C927" s="133"/>
    </row>
    <row r="928" spans="1:3" ht="13">
      <c r="A928" s="7"/>
      <c r="B928" s="6"/>
      <c r="C928" s="133"/>
    </row>
    <row r="929" spans="1:3" ht="13">
      <c r="A929" s="7"/>
      <c r="B929" s="6"/>
      <c r="C929" s="133"/>
    </row>
    <row r="930" spans="1:3" ht="13">
      <c r="A930" s="7"/>
      <c r="B930" s="6"/>
      <c r="C930" s="133"/>
    </row>
    <row r="931" spans="1:3" ht="13">
      <c r="A931" s="7"/>
      <c r="B931" s="6"/>
      <c r="C931" s="133"/>
    </row>
    <row r="932" spans="1:3" ht="13">
      <c r="A932" s="7"/>
      <c r="B932" s="6"/>
      <c r="C932" s="133"/>
    </row>
    <row r="933" spans="1:3" ht="13">
      <c r="A933" s="7"/>
      <c r="B933" s="6"/>
      <c r="C933" s="133"/>
    </row>
    <row r="934" spans="1:3" ht="13">
      <c r="A934" s="7"/>
      <c r="B934" s="6"/>
      <c r="C934" s="133"/>
    </row>
    <row r="935" spans="1:3" ht="13">
      <c r="A935" s="7"/>
      <c r="B935" s="6"/>
      <c r="C935" s="133"/>
    </row>
    <row r="936" spans="1:3" ht="13">
      <c r="A936" s="7"/>
      <c r="B936" s="6"/>
      <c r="C936" s="133"/>
    </row>
    <row r="937" spans="1:3" ht="13">
      <c r="A937" s="7"/>
      <c r="B937" s="6"/>
      <c r="C937" s="133"/>
    </row>
    <row r="938" spans="1:3" ht="13">
      <c r="A938" s="7"/>
      <c r="B938" s="6"/>
      <c r="C938" s="133"/>
    </row>
    <row r="939" spans="1:3" ht="13">
      <c r="A939" s="7"/>
      <c r="B939" s="6"/>
      <c r="C939" s="133"/>
    </row>
    <row r="940" spans="1:3" ht="13">
      <c r="A940" s="7"/>
      <c r="B940" s="6"/>
      <c r="C940" s="133"/>
    </row>
    <row r="941" spans="1:3" ht="13">
      <c r="A941" s="7"/>
      <c r="B941" s="6"/>
      <c r="C941" s="133"/>
    </row>
    <row r="942" spans="1:3" ht="13">
      <c r="A942" s="7"/>
      <c r="B942" s="6"/>
      <c r="C942" s="133"/>
    </row>
    <row r="943" spans="1:3" ht="13">
      <c r="A943" s="7"/>
      <c r="B943" s="6"/>
      <c r="C943" s="133"/>
    </row>
    <row r="944" spans="1:3" ht="13">
      <c r="A944" s="7"/>
      <c r="B944" s="6"/>
      <c r="C944" s="133"/>
    </row>
    <row r="945" spans="1:3" ht="13">
      <c r="A945" s="7"/>
      <c r="B945" s="6"/>
      <c r="C945" s="133"/>
    </row>
    <row r="946" spans="1:3" ht="13">
      <c r="A946" s="7"/>
      <c r="B946" s="6"/>
      <c r="C946" s="133"/>
    </row>
    <row r="947" spans="1:3" ht="13">
      <c r="A947" s="7"/>
      <c r="B947" s="6"/>
      <c r="C947" s="133"/>
    </row>
    <row r="948" spans="1:3" ht="13">
      <c r="A948" s="7"/>
      <c r="B948" s="6"/>
      <c r="C948" s="133"/>
    </row>
    <row r="949" spans="1:3" ht="13">
      <c r="A949" s="7"/>
      <c r="B949" s="6"/>
      <c r="C949" s="133"/>
    </row>
    <row r="950" spans="1:3" ht="13">
      <c r="A950" s="7"/>
      <c r="B950" s="6"/>
      <c r="C950" s="133"/>
    </row>
    <row r="951" spans="1:3" ht="13">
      <c r="A951" s="7"/>
      <c r="B951" s="6"/>
      <c r="C951" s="133"/>
    </row>
    <row r="952" spans="1:3" ht="13">
      <c r="A952" s="7"/>
      <c r="B952" s="6"/>
      <c r="C952" s="133"/>
    </row>
    <row r="953" spans="1:3" ht="13">
      <c r="A953" s="7"/>
      <c r="B953" s="6"/>
      <c r="C953" s="133"/>
    </row>
    <row r="954" spans="1:3" ht="13">
      <c r="A954" s="7"/>
      <c r="B954" s="6"/>
      <c r="C954" s="133"/>
    </row>
    <row r="955" spans="1:3" ht="13">
      <c r="A955" s="7"/>
      <c r="B955" s="6"/>
      <c r="C955" s="133"/>
    </row>
    <row r="956" spans="1:3" ht="13">
      <c r="A956" s="7"/>
      <c r="B956" s="6"/>
      <c r="C956" s="133"/>
    </row>
    <row r="957" spans="1:3" ht="13">
      <c r="A957" s="7"/>
      <c r="B957" s="6"/>
      <c r="C957" s="133"/>
    </row>
    <row r="958" spans="1:3" ht="13">
      <c r="A958" s="7"/>
      <c r="B958" s="6"/>
      <c r="C958" s="133"/>
    </row>
    <row r="959" spans="1:3" ht="13">
      <c r="A959" s="7"/>
      <c r="B959" s="6"/>
      <c r="C959" s="133"/>
    </row>
    <row r="960" spans="1:3" ht="13">
      <c r="A960" s="7"/>
      <c r="B960" s="6"/>
      <c r="C960" s="133"/>
    </row>
    <row r="961" spans="1:3" ht="13">
      <c r="A961" s="7"/>
      <c r="B961" s="6"/>
      <c r="C961" s="133"/>
    </row>
    <row r="962" spans="1:3" ht="13">
      <c r="A962" s="7"/>
      <c r="B962" s="6"/>
      <c r="C962" s="133"/>
    </row>
    <row r="963" spans="1:3" ht="13">
      <c r="A963" s="7"/>
      <c r="B963" s="6"/>
      <c r="C963" s="133"/>
    </row>
    <row r="964" spans="1:3" ht="13">
      <c r="A964" s="7"/>
      <c r="B964" s="6"/>
      <c r="C964" s="133"/>
    </row>
    <row r="965" spans="1:3" ht="13">
      <c r="A965" s="7"/>
      <c r="B965" s="6"/>
      <c r="C965" s="133"/>
    </row>
    <row r="966" spans="1:3" ht="13">
      <c r="A966" s="7"/>
      <c r="B966" s="6"/>
      <c r="C966" s="133"/>
    </row>
    <row r="967" spans="1:3" ht="13">
      <c r="A967" s="7"/>
      <c r="B967" s="6"/>
      <c r="C967" s="133"/>
    </row>
    <row r="968" spans="1:3" ht="13">
      <c r="A968" s="7"/>
      <c r="B968" s="6"/>
      <c r="C968" s="133"/>
    </row>
    <row r="969" spans="1:3" ht="13">
      <c r="A969" s="7"/>
      <c r="B969" s="6"/>
      <c r="C969" s="133"/>
    </row>
    <row r="970" spans="1:3" ht="13">
      <c r="A970" s="7"/>
      <c r="B970" s="6"/>
      <c r="C970" s="133"/>
    </row>
    <row r="971" spans="1:3" ht="13">
      <c r="A971" s="7"/>
      <c r="B971" s="6"/>
      <c r="C971" s="133"/>
    </row>
    <row r="972" spans="1:3" ht="13">
      <c r="A972" s="7"/>
      <c r="B972" s="6"/>
      <c r="C972" s="133"/>
    </row>
    <row r="973" spans="1:3" ht="13">
      <c r="A973" s="7"/>
      <c r="B973" s="6"/>
      <c r="C973" s="133"/>
    </row>
    <row r="974" spans="1:3" ht="13">
      <c r="A974" s="7"/>
      <c r="B974" s="6"/>
      <c r="C974" s="133"/>
    </row>
    <row r="975" spans="1:3" ht="13">
      <c r="A975" s="7"/>
      <c r="B975" s="6"/>
      <c r="C975" s="133"/>
    </row>
    <row r="976" spans="1:3" ht="13">
      <c r="A976" s="7"/>
      <c r="B976" s="6"/>
      <c r="C976" s="133"/>
    </row>
    <row r="977" spans="1:3" ht="13">
      <c r="A977" s="7"/>
      <c r="B977" s="6"/>
      <c r="C977" s="133"/>
    </row>
    <row r="978" spans="1:3" ht="13">
      <c r="A978" s="7"/>
      <c r="B978" s="6"/>
      <c r="C978" s="133"/>
    </row>
    <row r="979" spans="1:3" ht="13">
      <c r="A979" s="7"/>
      <c r="B979" s="6"/>
      <c r="C979" s="133"/>
    </row>
    <row r="980" spans="1:3" ht="13">
      <c r="A980" s="7"/>
      <c r="B980" s="6"/>
      <c r="C980" s="133"/>
    </row>
    <row r="981" spans="1:3" ht="13">
      <c r="A981" s="7"/>
      <c r="B981" s="6"/>
      <c r="C981" s="133"/>
    </row>
    <row r="982" spans="1:3" ht="13">
      <c r="A982" s="7"/>
      <c r="B982" s="6"/>
      <c r="C982" s="133"/>
    </row>
    <row r="983" spans="1:3" ht="13">
      <c r="A983" s="7"/>
      <c r="B983" s="6"/>
      <c r="C983" s="133"/>
    </row>
    <row r="984" spans="1:3" ht="13">
      <c r="A984" s="7"/>
      <c r="B984" s="6"/>
      <c r="C984" s="133"/>
    </row>
    <row r="985" spans="1:3" ht="13">
      <c r="A985" s="7"/>
      <c r="B985" s="6"/>
      <c r="C985" s="133"/>
    </row>
    <row r="986" spans="1:3" ht="13">
      <c r="A986" s="7"/>
      <c r="B986" s="6"/>
      <c r="C986" s="133"/>
    </row>
    <row r="987" spans="1:3" ht="13">
      <c r="A987" s="7"/>
      <c r="B987" s="6"/>
      <c r="C987" s="133"/>
    </row>
    <row r="988" spans="1:3" ht="13">
      <c r="A988" s="7"/>
      <c r="B988" s="6"/>
      <c r="C988" s="133"/>
    </row>
    <row r="989" spans="1:3" ht="13">
      <c r="A989" s="7"/>
      <c r="B989" s="6"/>
      <c r="C989" s="133"/>
    </row>
    <row r="990" spans="1:3" ht="13">
      <c r="A990" s="7"/>
      <c r="B990" s="6"/>
      <c r="C990" s="133"/>
    </row>
    <row r="991" spans="1:3" ht="13">
      <c r="A991" s="7"/>
      <c r="B991" s="6"/>
      <c r="C991" s="133"/>
    </row>
    <row r="992" spans="1:3" ht="13">
      <c r="A992" s="7"/>
      <c r="B992" s="6"/>
      <c r="C992" s="133"/>
    </row>
    <row r="993" spans="1:3" ht="13">
      <c r="A993" s="7"/>
      <c r="B993" s="6"/>
      <c r="C993" s="133"/>
    </row>
    <row r="994" spans="1:3" ht="13">
      <c r="A994" s="7"/>
      <c r="B994" s="6"/>
      <c r="C994" s="133"/>
    </row>
    <row r="995" spans="1:3" ht="13">
      <c r="A995" s="7"/>
      <c r="B995" s="6"/>
      <c r="C995" s="133"/>
    </row>
    <row r="996" spans="1:3" ht="13">
      <c r="A996" s="7"/>
      <c r="B996" s="6"/>
      <c r="C996" s="133"/>
    </row>
    <row r="997" spans="1:3" ht="13">
      <c r="A997" s="7"/>
      <c r="B997" s="6"/>
      <c r="C997" s="133"/>
    </row>
    <row r="998" spans="1:3" ht="13">
      <c r="A998" s="7"/>
      <c r="B998" s="6"/>
      <c r="C998" s="133"/>
    </row>
    <row r="999" spans="1:3" ht="13">
      <c r="A999" s="7"/>
      <c r="B999" s="6"/>
      <c r="C999" s="133"/>
    </row>
    <row r="1000" spans="1:3" ht="13">
      <c r="A1000" s="7"/>
      <c r="B1000" s="6"/>
      <c r="C1000" s="133"/>
    </row>
    <row r="1001" spans="1:3" ht="13">
      <c r="A1001" s="7"/>
      <c r="B1001" s="6"/>
      <c r="C1001" s="133"/>
    </row>
  </sheetData>
  <dataValidations count="2">
    <dataValidation type="custom" allowBlank="1" showDropDown="1" sqref="A2:A20" xr:uid="{00000000-0002-0000-0800-000000000000}">
      <formula1>OR(NOT(ISERROR(DATEVALUE(A2))), AND(ISNUMBER(A2), LEFT(CELL("format", A2))="D"))</formula1>
    </dataValidation>
    <dataValidation type="custom" allowBlank="1" showDropDown="1" sqref="B2:D20" xr:uid="{00000000-0002-0000-0800-000001000000}">
      <formula1>AND(ISNUMBER(B2),(NOT(OR(NOT(ISERROR(DATEVALUE(B2))), AND(ISNUMBER(B2), LEFT(CELL("format", B2))="D")))))</formula1>
    </dataValidation>
  </dataValidations>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2"/>
  <sheetViews>
    <sheetView workbookViewId="0"/>
  </sheetViews>
  <sheetFormatPr baseColWidth="10" defaultColWidth="11.1640625" defaultRowHeight="15.75" customHeight="1"/>
  <cols>
    <col min="1" max="1" width="18.33203125" customWidth="1"/>
  </cols>
  <sheetData>
    <row r="1" spans="1:3" ht="15.75" customHeight="1">
      <c r="A1" s="7">
        <v>45028</v>
      </c>
      <c r="B1" s="4" t="s">
        <v>743</v>
      </c>
      <c r="C1" s="4" t="s">
        <v>744</v>
      </c>
    </row>
    <row r="2" spans="1:3" ht="15.75" customHeight="1">
      <c r="A2" s="7">
        <v>45035</v>
      </c>
      <c r="B2" s="4" t="s">
        <v>745</v>
      </c>
      <c r="C2" s="4" t="s">
        <v>746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39"/>
  <sheetViews>
    <sheetView workbookViewId="0"/>
  </sheetViews>
  <sheetFormatPr baseColWidth="10" defaultColWidth="11.1640625" defaultRowHeight="15.75" customHeight="1"/>
  <cols>
    <col min="1" max="2" width="24.6640625" customWidth="1"/>
    <col min="3" max="3" width="13.6640625" customWidth="1"/>
    <col min="4" max="4" width="17.5" customWidth="1"/>
    <col min="5" max="5" width="13.1640625" customWidth="1"/>
    <col min="6" max="6" width="14" customWidth="1"/>
    <col min="7" max="7" width="12.5" customWidth="1"/>
    <col min="8" max="8" width="26.1640625" customWidth="1"/>
    <col min="9" max="9" width="21.6640625" customWidth="1"/>
  </cols>
  <sheetData>
    <row r="1" spans="1:9" ht="15.75" customHeight="1">
      <c r="A1" s="137"/>
      <c r="B1" s="178" t="s">
        <v>747</v>
      </c>
      <c r="C1" s="179"/>
      <c r="D1" s="178" t="s">
        <v>748</v>
      </c>
      <c r="E1" s="179"/>
      <c r="F1" s="178" t="s">
        <v>749</v>
      </c>
      <c r="G1" s="179"/>
      <c r="H1" s="138" t="s">
        <v>750</v>
      </c>
      <c r="I1" s="139" t="s">
        <v>751</v>
      </c>
    </row>
    <row r="2" spans="1:9" ht="15.75" customHeight="1">
      <c r="A2" s="140"/>
      <c r="B2" s="141" t="s">
        <v>752</v>
      </c>
      <c r="C2" s="142">
        <v>1100000</v>
      </c>
      <c r="D2" s="141" t="s">
        <v>753</v>
      </c>
      <c r="E2" s="142">
        <f>(2500000+2400000+2000000)/3</f>
        <v>2300000</v>
      </c>
      <c r="F2" s="141" t="s">
        <v>37</v>
      </c>
      <c r="G2" s="142">
        <f>-528500-377500</f>
        <v>-906000</v>
      </c>
      <c r="H2" s="143">
        <f>(C2+C5+E2+G3)*2</f>
        <v>13880000</v>
      </c>
      <c r="I2" s="5">
        <f>H5+(C10+E10+G10)*1.75</f>
        <v>-300000</v>
      </c>
    </row>
    <row r="3" spans="1:9" ht="15.75" customHeight="1">
      <c r="A3" s="140"/>
      <c r="B3" s="141" t="s">
        <v>754</v>
      </c>
      <c r="C3" s="142">
        <f>-1100*780</f>
        <v>-858000</v>
      </c>
      <c r="D3" s="144" t="s">
        <v>32</v>
      </c>
      <c r="E3" s="143">
        <v>-50000</v>
      </c>
      <c r="F3" s="141" t="s">
        <v>755</v>
      </c>
      <c r="G3" s="142">
        <v>1500000</v>
      </c>
      <c r="H3" s="140"/>
    </row>
    <row r="4" spans="1:9" ht="15.75" customHeight="1">
      <c r="A4" s="140"/>
      <c r="B4" s="141" t="s">
        <v>18</v>
      </c>
      <c r="C4" s="142">
        <v>-125000</v>
      </c>
      <c r="D4" s="144" t="s">
        <v>33</v>
      </c>
      <c r="E4" s="142">
        <f>(-850*800)+(-720*550)</f>
        <v>-1076000</v>
      </c>
      <c r="F4" s="141" t="s">
        <v>44</v>
      </c>
      <c r="G4" s="142">
        <v>-15000</v>
      </c>
      <c r="H4" s="138" t="s">
        <v>756</v>
      </c>
    </row>
    <row r="5" spans="1:9" ht="15.75" customHeight="1">
      <c r="A5" s="140"/>
      <c r="B5" s="141" t="s">
        <v>757</v>
      </c>
      <c r="C5" s="142">
        <f>40000*51</f>
        <v>2040000</v>
      </c>
      <c r="D5" s="144" t="s">
        <v>34</v>
      </c>
      <c r="E5" s="143">
        <v>-150000</v>
      </c>
      <c r="F5" s="141" t="s">
        <v>34</v>
      </c>
      <c r="G5" s="142">
        <v>-150000</v>
      </c>
      <c r="H5" s="143">
        <v>-300000</v>
      </c>
    </row>
    <row r="6" spans="1:9" ht="15.75" customHeight="1">
      <c r="A6" s="140"/>
      <c r="B6" s="141" t="s">
        <v>758</v>
      </c>
      <c r="C6" s="142">
        <f>-755*1100</f>
        <v>-830500</v>
      </c>
      <c r="D6" s="144" t="s">
        <v>44</v>
      </c>
      <c r="E6" s="143">
        <v>-20000</v>
      </c>
      <c r="F6" s="141" t="s">
        <v>32</v>
      </c>
      <c r="G6" s="142">
        <v>-50000</v>
      </c>
      <c r="H6" s="138" t="s">
        <v>759</v>
      </c>
      <c r="I6" s="145" t="s">
        <v>760</v>
      </c>
    </row>
    <row r="7" spans="1:9" ht="15.75" customHeight="1">
      <c r="A7" s="140"/>
      <c r="B7" s="141" t="s">
        <v>18</v>
      </c>
      <c r="C7" s="142">
        <f>-75000</f>
        <v>-75000</v>
      </c>
      <c r="D7" s="141" t="s">
        <v>36</v>
      </c>
      <c r="E7" s="142">
        <v>-10000</v>
      </c>
      <c r="F7" s="141" t="s">
        <v>36</v>
      </c>
      <c r="G7" s="142">
        <v>-10000</v>
      </c>
      <c r="H7" s="143">
        <f t="shared" ref="H7:I7" si="0">H2*12</f>
        <v>166560000</v>
      </c>
      <c r="I7" s="6">
        <f t="shared" si="0"/>
        <v>-3600000</v>
      </c>
    </row>
    <row r="8" spans="1:9" ht="15.75" customHeight="1">
      <c r="A8" s="140"/>
      <c r="B8" s="141" t="s">
        <v>44</v>
      </c>
      <c r="C8" s="142">
        <v>-20000</v>
      </c>
      <c r="H8" s="140"/>
    </row>
    <row r="9" spans="1:9" ht="15.75" customHeight="1">
      <c r="C9" s="6"/>
      <c r="H9" s="140"/>
    </row>
    <row r="10" spans="1:9" ht="15.75" customHeight="1">
      <c r="A10" s="146" t="s">
        <v>73</v>
      </c>
      <c r="B10" s="180">
        <f>SUM(C2:C9)</f>
        <v>1231500</v>
      </c>
      <c r="C10" s="177"/>
      <c r="D10" s="180">
        <f>SUM(E2:E7)</f>
        <v>994000</v>
      </c>
      <c r="E10" s="177"/>
      <c r="F10" s="180">
        <f>SUM(G2:G7)</f>
        <v>369000</v>
      </c>
      <c r="G10" s="177"/>
      <c r="H10" s="140"/>
    </row>
    <row r="11" spans="1:9" ht="15.75" customHeight="1">
      <c r="A11" s="146" t="s">
        <v>761</v>
      </c>
      <c r="B11" s="181">
        <f>B10/SUM(B10:G10)</f>
        <v>0.47465793023703989</v>
      </c>
      <c r="C11" s="177"/>
      <c r="D11" s="176">
        <f>D10/(B10+D10+F10)</f>
        <v>0.3831181345153209</v>
      </c>
      <c r="E11" s="177"/>
      <c r="F11" s="176">
        <f>F10/SUM(B10:G10)</f>
        <v>0.14222393524763924</v>
      </c>
      <c r="G11" s="177"/>
      <c r="H11" s="140"/>
    </row>
    <row r="12" spans="1:9" ht="15.75" customHeight="1">
      <c r="A12" s="141" t="s">
        <v>762</v>
      </c>
      <c r="B12" s="140"/>
      <c r="C12" s="142">
        <f>(SUM(C2:C8)*2-120000-100000)/30</f>
        <v>74766.666666666672</v>
      </c>
      <c r="D12" s="140"/>
      <c r="E12" s="142">
        <f>(SUM(E2:E7)*2-100000-120000)/30</f>
        <v>58933.333333333336</v>
      </c>
      <c r="F12" s="147"/>
      <c r="G12" s="142">
        <f>(SUM(G2:G7)*2-100000-120000)/30</f>
        <v>17266.666666666668</v>
      </c>
      <c r="H12" s="140"/>
    </row>
    <row r="13" spans="1:9" ht="15.75" customHeight="1">
      <c r="A13" s="140"/>
      <c r="B13" s="140"/>
      <c r="C13" s="140" t="s">
        <v>47</v>
      </c>
      <c r="D13" s="140"/>
      <c r="E13" s="140" t="s">
        <v>68</v>
      </c>
      <c r="F13" s="147"/>
      <c r="G13" s="142" t="s">
        <v>6</v>
      </c>
      <c r="H13" s="140"/>
    </row>
    <row r="14" spans="1:9" ht="15.75" customHeight="1">
      <c r="A14" s="140"/>
      <c r="B14" s="140"/>
      <c r="C14" s="140"/>
      <c r="D14" s="140"/>
      <c r="E14" s="140"/>
      <c r="F14" s="147"/>
      <c r="G14" s="142"/>
      <c r="H14" s="140"/>
    </row>
    <row r="15" spans="1:9" ht="15.75" customHeight="1">
      <c r="A15" s="140"/>
      <c r="B15" s="146" t="s">
        <v>3</v>
      </c>
      <c r="C15" s="146" t="s">
        <v>637</v>
      </c>
      <c r="D15" s="140"/>
      <c r="E15" s="140"/>
      <c r="F15" s="147"/>
      <c r="G15" s="142"/>
      <c r="H15" s="140"/>
    </row>
    <row r="16" spans="1:9" ht="15.75" customHeight="1">
      <c r="A16" s="140"/>
      <c r="B16" s="12" t="s">
        <v>85</v>
      </c>
      <c r="C16" s="5">
        <f>-750*300</f>
        <v>-225000</v>
      </c>
      <c r="E16" s="140"/>
      <c r="F16" s="147"/>
      <c r="G16" s="142"/>
      <c r="H16" s="140"/>
    </row>
    <row r="17" spans="1:8" ht="15.75" customHeight="1">
      <c r="A17" s="140"/>
      <c r="B17" s="12" t="s">
        <v>34</v>
      </c>
      <c r="C17" s="5">
        <v>-40000</v>
      </c>
      <c r="E17" s="140"/>
      <c r="F17" s="147"/>
      <c r="G17" s="142"/>
      <c r="H17" s="140"/>
    </row>
    <row r="18" spans="1:8" ht="15.75" customHeight="1">
      <c r="A18" s="140"/>
      <c r="B18" s="12" t="s">
        <v>763</v>
      </c>
      <c r="C18" s="5">
        <v>-70000</v>
      </c>
      <c r="E18" s="140"/>
      <c r="F18" s="147"/>
      <c r="G18" s="142"/>
      <c r="H18" s="140"/>
    </row>
    <row r="19" spans="1:8" ht="15.75" customHeight="1">
      <c r="A19" s="140"/>
      <c r="B19" s="12" t="s">
        <v>764</v>
      </c>
      <c r="C19" s="5">
        <v>300000</v>
      </c>
      <c r="E19" s="140"/>
      <c r="F19" s="147"/>
      <c r="G19" s="142"/>
      <c r="H19" s="140"/>
    </row>
    <row r="20" spans="1:8" ht="15.75" customHeight="1">
      <c r="A20" s="140"/>
      <c r="B20" s="12" t="s">
        <v>94</v>
      </c>
      <c r="C20" s="5">
        <v>1000000</v>
      </c>
      <c r="E20" s="140"/>
      <c r="F20" s="147"/>
      <c r="G20" s="142"/>
      <c r="H20" s="140"/>
    </row>
    <row r="21" spans="1:8" ht="15.75" customHeight="1">
      <c r="B21" s="12" t="s">
        <v>765</v>
      </c>
      <c r="C21" s="5">
        <v>-35000</v>
      </c>
    </row>
    <row r="22" spans="1:8" ht="15.75" customHeight="1">
      <c r="B22" s="12" t="s">
        <v>92</v>
      </c>
      <c r="C22" s="5">
        <v>-6000</v>
      </c>
    </row>
    <row r="23" spans="1:8" ht="15.75" customHeight="1">
      <c r="B23" s="12" t="s">
        <v>766</v>
      </c>
      <c r="C23" s="5">
        <f>-1000*730</f>
        <v>-730000</v>
      </c>
    </row>
    <row r="24" spans="1:8" ht="15.75" customHeight="1">
      <c r="B24" s="12" t="s">
        <v>34</v>
      </c>
      <c r="C24" s="5">
        <v>-100000</v>
      </c>
    </row>
    <row r="25" spans="1:8" ht="15.75" customHeight="1">
      <c r="B25" s="12" t="s">
        <v>89</v>
      </c>
      <c r="C25" s="5">
        <v>750000</v>
      </c>
    </row>
    <row r="26" spans="1:8" ht="15.75" customHeight="1">
      <c r="B26" s="12" t="s">
        <v>767</v>
      </c>
      <c r="C26" s="5">
        <v>-50000</v>
      </c>
    </row>
    <row r="27" spans="1:8" ht="15.75" customHeight="1">
      <c r="B27" s="12" t="s">
        <v>90</v>
      </c>
      <c r="C27" s="5">
        <f>-755*400</f>
        <v>-302000</v>
      </c>
    </row>
    <row r="28" spans="1:8" ht="15.75" customHeight="1">
      <c r="B28" s="12" t="s">
        <v>34</v>
      </c>
      <c r="C28" s="5">
        <v>-75000</v>
      </c>
    </row>
    <row r="29" spans="1:8" ht="15.75" customHeight="1">
      <c r="B29" s="12" t="s">
        <v>91</v>
      </c>
      <c r="C29" s="5">
        <f>-730*400</f>
        <v>-292000</v>
      </c>
    </row>
    <row r="30" spans="1:8" ht="15.75" customHeight="1">
      <c r="B30" s="12" t="s">
        <v>768</v>
      </c>
      <c r="C30" s="5">
        <v>1000000</v>
      </c>
    </row>
    <row r="31" spans="1:8" ht="15.75" customHeight="1">
      <c r="B31" s="12" t="s">
        <v>78</v>
      </c>
      <c r="C31" s="5">
        <v>-15000</v>
      </c>
    </row>
    <row r="33" spans="2:6" ht="15.75" customHeight="1">
      <c r="B33" s="14" t="s">
        <v>109</v>
      </c>
      <c r="C33" s="14" t="s">
        <v>731</v>
      </c>
      <c r="D33" s="14" t="s">
        <v>769</v>
      </c>
      <c r="E33" s="14" t="s">
        <v>770</v>
      </c>
      <c r="F33" s="14" t="s">
        <v>771</v>
      </c>
    </row>
    <row r="34" spans="2:6" ht="15.75" customHeight="1">
      <c r="B34" s="9" t="s">
        <v>772</v>
      </c>
      <c r="C34" s="5">
        <f>SUM(C16:C31)</f>
        <v>1110000</v>
      </c>
      <c r="D34" s="9">
        <v>20</v>
      </c>
      <c r="E34" s="5">
        <f t="shared" ref="E34:E38" si="1">C34/D34</f>
        <v>55500</v>
      </c>
      <c r="F34" s="5">
        <f t="shared" ref="F34:F39" si="2">E34*30</f>
        <v>1665000</v>
      </c>
    </row>
    <row r="35" spans="2:6" ht="15.75" customHeight="1">
      <c r="B35" s="9" t="s">
        <v>773</v>
      </c>
      <c r="C35" s="5">
        <v>-100000</v>
      </c>
      <c r="D35" s="9">
        <v>30</v>
      </c>
      <c r="E35" s="5">
        <f t="shared" si="1"/>
        <v>-3333.3333333333335</v>
      </c>
      <c r="F35" s="5">
        <f t="shared" si="2"/>
        <v>-100000</v>
      </c>
    </row>
    <row r="36" spans="2:6" ht="15.75" customHeight="1">
      <c r="B36" s="9" t="s">
        <v>40</v>
      </c>
      <c r="C36" s="5">
        <v>-100000</v>
      </c>
      <c r="D36" s="9">
        <v>40</v>
      </c>
      <c r="E36" s="5">
        <f t="shared" si="1"/>
        <v>-2500</v>
      </c>
      <c r="F36" s="5">
        <f t="shared" si="2"/>
        <v>-75000</v>
      </c>
    </row>
    <row r="37" spans="2:6" ht="15.75" customHeight="1">
      <c r="B37" s="9" t="s">
        <v>74</v>
      </c>
      <c r="C37" s="5">
        <f>-50000/12</f>
        <v>-4166.666666666667</v>
      </c>
      <c r="D37" s="9">
        <v>30</v>
      </c>
      <c r="E37" s="5">
        <f t="shared" si="1"/>
        <v>-138.88888888888889</v>
      </c>
      <c r="F37" s="5">
        <f t="shared" si="2"/>
        <v>-4166.666666666667</v>
      </c>
    </row>
    <row r="38" spans="2:6" ht="15.75" customHeight="1">
      <c r="B38" s="148" t="s">
        <v>81</v>
      </c>
      <c r="C38" s="5">
        <f>-200000/12</f>
        <v>-16666.666666666668</v>
      </c>
      <c r="D38" s="9">
        <v>30</v>
      </c>
      <c r="E38" s="5">
        <f t="shared" si="1"/>
        <v>-555.55555555555554</v>
      </c>
      <c r="F38" s="5">
        <f t="shared" si="2"/>
        <v>-16666.666666666668</v>
      </c>
    </row>
    <row r="39" spans="2:6" ht="15.75" customHeight="1">
      <c r="B39" s="14" t="s">
        <v>73</v>
      </c>
      <c r="C39" s="9"/>
      <c r="D39" s="9"/>
      <c r="E39" s="15">
        <f>SUM(E34:E38)</f>
        <v>48972.222222222219</v>
      </c>
      <c r="F39" s="15">
        <f t="shared" si="2"/>
        <v>1469166.6666666665</v>
      </c>
    </row>
  </sheetData>
  <mergeCells count="9">
    <mergeCell ref="D11:E11"/>
    <mergeCell ref="F11:G11"/>
    <mergeCell ref="B1:C1"/>
    <mergeCell ref="D1:E1"/>
    <mergeCell ref="F1:G1"/>
    <mergeCell ref="B10:C10"/>
    <mergeCell ref="D10:E10"/>
    <mergeCell ref="F10:G10"/>
    <mergeCell ref="B11:C11"/>
  </mergeCells>
  <dataValidations count="16">
    <dataValidation type="custom" allowBlank="1" showDropDown="1" sqref="C35:C38" xr:uid="{00000000-0002-0000-0A00-000000000000}">
      <formula1>ARRAYFORMULA(IF(C41:C1006 = "EXP", D39:D1006 &lt;= 0, IF((C41:C1006 = "REV")+(C41:C1006 = "CRED")+(C41:C1006 = "CONT"), D39:D1006 &gt;= 0, TRUE)))</formula1>
    </dataValidation>
    <dataValidation type="custom" allowBlank="1" showDropDown="1" sqref="C17" xr:uid="{00000000-0002-0000-0A00-000001000000}">
      <formula1>ARRAYFORMULA(IF(C20:C1006 = "EXP", D17:D1006 &lt;= 0, IF((C20:C1006 = "REV")+(C20:C1006 = "CRED")+(C20:C1006 = "CONT"), D17:D1006 &gt;= 0, TRUE)))</formula1>
    </dataValidation>
    <dataValidation type="custom" allowBlank="1" showDropDown="1" sqref="C22" xr:uid="{00000000-0002-0000-0A00-000002000000}">
      <formula1>ARRAYFORMULA(IF(C25:C1006 = "EXP", D26:D1006 &lt;= 0, IF((C25:C1006 = "REV")+(C25:C1006 = "CRED")+(C25:C1006 = "CONT"), D26:D1006 &gt;= 0, TRUE)))</formula1>
    </dataValidation>
    <dataValidation type="custom" allowBlank="1" showDropDown="1" sqref="C19" xr:uid="{00000000-0002-0000-0A00-000003000000}">
      <formula1>ARRAYFORMULA(IF(C20:C1006 = "EXP", D19:D1006 &lt;= 0, IF((C20:C1006 = "REV")+(C20:C1006 = "CRED")+(C20:C1006 = "CONT"), D19:D1006 &gt;= 0, TRUE)))</formula1>
    </dataValidation>
    <dataValidation type="custom" allowBlank="1" showDropDown="1" sqref="C30" xr:uid="{00000000-0002-0000-0A00-000004000000}">
      <formula1>ARRAYFORMULA(IF(C37:C1006 = "EXP", D37:D1006 &lt;= 0, IF((C37:C1006 = "REV")+(C37:C1006 = "CRED")+(C37:C1006 = "CONT"), D37:D1006 &gt;= 0, TRUE)))</formula1>
    </dataValidation>
    <dataValidation type="custom" allowBlank="1" showDropDown="1" sqref="C26" xr:uid="{00000000-0002-0000-0A00-000005000000}">
      <formula1>ARRAYFORMULA(IF(C37:C1006 = "EXP", D35:D1006 &lt;= 0, IF((C37:C1006 = "REV")+(C37:C1006 = "CRED")+(C37:C1006 = "CONT"), D35:D1006 &gt;= 0, TRUE)))</formula1>
    </dataValidation>
    <dataValidation type="custom" allowBlank="1" showDropDown="1" sqref="C27" xr:uid="{00000000-0002-0000-0A00-000006000000}">
      <formula1>ARRAYFORMULA(IF(C37:C1006 = "EXP", D31:D1006 &lt;= 0, IF((C37:C1006 = "REV")+(C37:C1006 = "CRED")+(C37:C1006 = "CONT"), D31:D1006 &gt;= 0, TRUE)))</formula1>
    </dataValidation>
    <dataValidation type="custom" allowBlank="1" showDropDown="1" sqref="C16 C20" xr:uid="{00000000-0002-0000-0A00-000007000000}">
      <formula1>ARRAYFORMULA(IF(C16:C1006 = "EXP", D16:D1006 &lt;= 0, IF((C16:C1006 = "REV")+(C16:C1006 = "CRED")+(C16:C1006 = "CONT"), D16:D1006 &gt;= 0, TRUE)))</formula1>
    </dataValidation>
    <dataValidation type="custom" allowBlank="1" showDropDown="1" sqref="C23" xr:uid="{00000000-0002-0000-0A00-000008000000}">
      <formula1>ARRAYFORMULA(IF(C25:C1006 = "EXP", D21:D1006 &lt;= 0, IF((C25:C1006 = "REV")+(C25:C1006 = "CRED")+(C25:C1006 = "CONT"), D21:D1006 &gt;= 0, TRUE)))</formula1>
    </dataValidation>
    <dataValidation type="custom" allowBlank="1" showDropDown="1" sqref="C28" xr:uid="{00000000-0002-0000-0A00-000009000000}">
      <formula1>ARRAYFORMULA(IF(C37:C1006 = "EXP", D34:D1006 &lt;= 0, IF((C37:C1006 = "REV")+(C37:C1006 = "CRED")+(C37:C1006 = "CONT"), D34:D1006 &gt;= 0, TRUE)))</formula1>
    </dataValidation>
    <dataValidation type="custom" allowBlank="1" showDropDown="1" sqref="C31" xr:uid="{00000000-0002-0000-0A00-00000A000000}">
      <formula1>ARRAYFORMULA(IF(C37:C1006 = "EXP", D37:D1006 &lt;= 0, IF((C37:C1006 = "REV")+(C37:C1006 = "CRED")+(C37:C1006 = "CONT"), D37:D1006 &gt;= 0, TRUE)))</formula1>
    </dataValidation>
    <dataValidation type="custom" allowBlank="1" showDropDown="1" sqref="C29" xr:uid="{00000000-0002-0000-0A00-00000B000000}">
      <formula1>ARRAYFORMULA(IF(C37:C1006 = "EXP", D36:D1006 &lt;= 0, IF((C37:C1006 = "REV")+(C37:C1006 = "CRED")+(C37:C1006 = "CONT"), D36:D1006 &gt;= 0, TRUE)))</formula1>
    </dataValidation>
    <dataValidation type="custom" allowBlank="1" showDropDown="1" sqref="C24" xr:uid="{00000000-0002-0000-0A00-00000C000000}">
      <formula1>ARRAYFORMULA(IF(C25:C1006 = "EXP", D23:D1006 &lt;= 0, IF((C25:C1006 = "REV")+(C25:C1006 = "CRED")+(C25:C1006 = "CONT"), D23:D1006 &gt;= 0, TRUE)))</formula1>
    </dataValidation>
    <dataValidation type="custom" allowBlank="1" showDropDown="1" sqref="C25" xr:uid="{00000000-0002-0000-0A00-00000D000000}">
      <formula1>ARRAYFORMULA(IF(C25:C1006 = "EXP", D28:D1006 &lt;= 0, IF((C25:C1006 = "REV")+(C25:C1006 = "CRED")+(C25:C1006 = "CONT"), D28:D1006 &gt;= 0, TRUE)))</formula1>
    </dataValidation>
    <dataValidation type="custom" allowBlank="1" showDropDown="1" sqref="C18" xr:uid="{00000000-0002-0000-0A00-00000E000000}">
      <formula1>ARRAYFORMULA(IF(C20:C1006 = "EXP", D18:D1006 &lt;= 0, IF((C20:C1006 = "REV")+(C20:C1006 = "CRED")+(C20:C1006 = "CONT"), D18:D1006 &gt;= 0, TRUE)))</formula1>
    </dataValidation>
    <dataValidation type="custom" allowBlank="1" showDropDown="1" sqref="C21" xr:uid="{00000000-0002-0000-0A00-00000F000000}">
      <formula1>ARRAYFORMULA(IF(C25:C1006 = "EXP", D25:D1006 &lt;= 0, IF((C25:C1006 = "REV")+(C25:C1006 = "CRED")+(C25:C1006 = "CONT"), D25:D1006 &gt;= 0, TRUE)))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1.1640625" defaultRowHeight="15.75" customHeight="1"/>
  <cols>
    <col min="2" max="2" width="21.83203125" customWidth="1"/>
    <col min="3" max="3" width="8.5" customWidth="1"/>
  </cols>
  <sheetData>
    <row r="1" spans="1:26" ht="15.75" customHeight="1">
      <c r="A1" s="149" t="s">
        <v>2</v>
      </c>
      <c r="B1" s="17" t="s">
        <v>3</v>
      </c>
      <c r="C1" s="17" t="s">
        <v>637</v>
      </c>
      <c r="D1" s="17" t="s">
        <v>774</v>
      </c>
      <c r="E1" s="3"/>
      <c r="F1" s="17" t="s">
        <v>73</v>
      </c>
      <c r="G1" s="150">
        <f>SUM(C2:C1000)</f>
        <v>12530.449999999999</v>
      </c>
      <c r="H1" s="3"/>
      <c r="I1" s="3"/>
      <c r="J1" s="3"/>
      <c r="K1" s="3"/>
      <c r="L1" s="3"/>
      <c r="M1" s="3"/>
      <c r="N1" s="3"/>
      <c r="O1" s="3"/>
      <c r="P1" s="3"/>
      <c r="Q1" s="3"/>
      <c r="R1" s="3"/>
      <c r="S1" s="3"/>
      <c r="T1" s="3"/>
      <c r="U1" s="3"/>
      <c r="V1" s="3"/>
      <c r="W1" s="3"/>
      <c r="X1" s="3"/>
      <c r="Y1" s="3"/>
      <c r="Z1" s="3"/>
    </row>
    <row r="2" spans="1:26" ht="15.75" customHeight="1">
      <c r="A2" s="56">
        <v>44614</v>
      </c>
      <c r="B2" s="9" t="s">
        <v>775</v>
      </c>
      <c r="C2" s="8">
        <v>971.47</v>
      </c>
      <c r="D2" s="9"/>
    </row>
    <row r="3" spans="1:26" ht="15.75" customHeight="1">
      <c r="A3" s="56">
        <v>44614</v>
      </c>
      <c r="B3" s="9" t="s">
        <v>775</v>
      </c>
      <c r="C3" s="8">
        <v>72.11</v>
      </c>
      <c r="D3" s="9"/>
    </row>
    <row r="4" spans="1:26" ht="15.75" customHeight="1">
      <c r="A4" s="56">
        <v>44600</v>
      </c>
      <c r="B4" s="9" t="s">
        <v>775</v>
      </c>
      <c r="C4" s="8">
        <v>992.89</v>
      </c>
      <c r="D4" s="9"/>
    </row>
    <row r="5" spans="1:26" ht="15.75" customHeight="1">
      <c r="A5" s="56">
        <v>44623</v>
      </c>
      <c r="B5" s="9" t="s">
        <v>775</v>
      </c>
      <c r="C5" s="8">
        <v>712.3</v>
      </c>
      <c r="D5" s="9"/>
    </row>
    <row r="6" spans="1:26" ht="15.75" customHeight="1">
      <c r="A6" s="56">
        <v>44629</v>
      </c>
      <c r="B6" s="9" t="s">
        <v>775</v>
      </c>
      <c r="C6" s="8">
        <v>194.9</v>
      </c>
      <c r="D6" s="9"/>
    </row>
    <row r="7" spans="1:26" ht="15.75" customHeight="1">
      <c r="A7" s="56">
        <v>44627</v>
      </c>
      <c r="B7" s="9" t="s">
        <v>776</v>
      </c>
      <c r="C7" s="8">
        <v>2662.81</v>
      </c>
      <c r="D7" s="9"/>
    </row>
    <row r="8" spans="1:26" ht="15.75" customHeight="1">
      <c r="A8" s="56">
        <v>44610</v>
      </c>
      <c r="B8" s="9" t="s">
        <v>777</v>
      </c>
      <c r="C8" s="8">
        <v>317.01</v>
      </c>
      <c r="D8" s="9"/>
    </row>
    <row r="9" spans="1:26" ht="15.75" customHeight="1">
      <c r="A9" s="56">
        <v>44613</v>
      </c>
      <c r="B9" s="9" t="s">
        <v>777</v>
      </c>
      <c r="C9" s="8">
        <v>202.09</v>
      </c>
      <c r="D9" s="9"/>
    </row>
    <row r="10" spans="1:26" ht="15.75" customHeight="1">
      <c r="A10" s="56">
        <v>44625</v>
      </c>
      <c r="B10" s="9" t="s">
        <v>777</v>
      </c>
      <c r="C10" s="8">
        <v>386.61</v>
      </c>
      <c r="D10" s="9"/>
    </row>
    <row r="11" spans="1:26" ht="15.75" customHeight="1">
      <c r="A11" s="56">
        <v>44631</v>
      </c>
      <c r="B11" s="9" t="s">
        <v>778</v>
      </c>
      <c r="C11" s="8">
        <v>342.65</v>
      </c>
      <c r="D11" s="9" t="s">
        <v>779</v>
      </c>
    </row>
    <row r="12" spans="1:26" ht="15.75" customHeight="1">
      <c r="A12" s="56">
        <v>44617</v>
      </c>
      <c r="B12" s="9" t="s">
        <v>778</v>
      </c>
      <c r="C12" s="8">
        <v>410</v>
      </c>
      <c r="D12" s="9" t="s">
        <v>780</v>
      </c>
    </row>
    <row r="13" spans="1:26" ht="15.75" customHeight="1">
      <c r="A13" s="56">
        <v>44617</v>
      </c>
      <c r="B13" s="9" t="s">
        <v>777</v>
      </c>
      <c r="C13" s="8">
        <v>36.520000000000003</v>
      </c>
      <c r="D13" s="9"/>
    </row>
    <row r="14" spans="1:26" ht="15.75" customHeight="1">
      <c r="A14" s="56">
        <v>44617</v>
      </c>
      <c r="B14" s="9" t="s">
        <v>777</v>
      </c>
      <c r="C14" s="8">
        <v>331.05</v>
      </c>
      <c r="D14" s="9"/>
    </row>
    <row r="15" spans="1:26" ht="15.75" customHeight="1">
      <c r="A15" s="56">
        <v>44615</v>
      </c>
      <c r="B15" s="9" t="s">
        <v>777</v>
      </c>
      <c r="C15" s="8">
        <v>300.76</v>
      </c>
      <c r="D15" s="9"/>
    </row>
    <row r="16" spans="1:26" ht="15.75" customHeight="1">
      <c r="A16" s="56">
        <v>44614</v>
      </c>
      <c r="B16" s="9" t="s">
        <v>777</v>
      </c>
      <c r="C16" s="8">
        <v>293.43</v>
      </c>
      <c r="D16" s="9"/>
    </row>
    <row r="17" spans="1:4" ht="15.75" customHeight="1">
      <c r="A17" s="56">
        <v>44578</v>
      </c>
      <c r="B17" s="9" t="s">
        <v>781</v>
      </c>
      <c r="C17" s="8">
        <f>1150.47</f>
        <v>1150.47</v>
      </c>
      <c r="D17" s="9"/>
    </row>
    <row r="18" spans="1:4" ht="15.75" customHeight="1">
      <c r="A18" s="56">
        <v>44582</v>
      </c>
      <c r="B18" s="9" t="s">
        <v>10</v>
      </c>
      <c r="C18" s="8">
        <v>96.38</v>
      </c>
      <c r="D18" s="9"/>
    </row>
    <row r="19" spans="1:4" ht="15.75" customHeight="1">
      <c r="A19" s="56">
        <v>44630</v>
      </c>
      <c r="B19" s="9" t="s">
        <v>782</v>
      </c>
      <c r="C19" s="8">
        <f>2040+1017</f>
        <v>3057</v>
      </c>
      <c r="D19" s="9"/>
    </row>
    <row r="20" spans="1:4" ht="15.75" customHeight="1">
      <c r="A20" s="9"/>
      <c r="B20" s="9"/>
      <c r="C20" s="9"/>
      <c r="D20" s="9"/>
    </row>
    <row r="21" spans="1:4" ht="15.75" customHeight="1">
      <c r="A21" s="56"/>
      <c r="B21" s="9"/>
      <c r="C21" s="8"/>
      <c r="D21" s="9"/>
    </row>
    <row r="22" spans="1:4" ht="15.75" customHeight="1">
      <c r="A22" s="56"/>
      <c r="B22" s="9"/>
      <c r="C22" s="8"/>
      <c r="D22" s="9"/>
    </row>
    <row r="23" spans="1:4" ht="15.75" customHeight="1">
      <c r="A23" s="56"/>
      <c r="B23" s="9"/>
      <c r="C23" s="8"/>
      <c r="D23" s="9"/>
    </row>
    <row r="24" spans="1:4" ht="15.75" customHeight="1">
      <c r="A24" s="56"/>
      <c r="B24" s="9"/>
      <c r="C24" s="8"/>
      <c r="D24" s="9"/>
    </row>
    <row r="25" spans="1:4" ht="15.75" customHeight="1">
      <c r="A25" s="56"/>
      <c r="B25" s="9"/>
      <c r="C25" s="8"/>
      <c r="D25" s="9"/>
    </row>
    <row r="26" spans="1:4" ht="15.75" customHeight="1">
      <c r="A26" s="56"/>
      <c r="B26" s="9"/>
      <c r="C26" s="8"/>
      <c r="D26" s="9"/>
    </row>
    <row r="27" spans="1:4" ht="15.75" customHeight="1">
      <c r="A27" s="56"/>
      <c r="B27" s="9"/>
      <c r="C27" s="8"/>
      <c r="D27" s="9"/>
    </row>
    <row r="28" spans="1:4" ht="15.75" customHeight="1">
      <c r="A28" s="56"/>
      <c r="B28" s="9"/>
      <c r="C28" s="8"/>
      <c r="D28" s="9"/>
    </row>
    <row r="29" spans="1:4" ht="15.75" customHeight="1">
      <c r="A29" s="56"/>
      <c r="B29" s="9"/>
      <c r="C29" s="8"/>
      <c r="D29" s="9"/>
    </row>
    <row r="30" spans="1:4" ht="15.75" customHeight="1">
      <c r="A30" s="56"/>
      <c r="B30" s="9"/>
      <c r="C30" s="8"/>
      <c r="D30" s="9"/>
    </row>
    <row r="31" spans="1:4" ht="15.75" customHeight="1">
      <c r="A31" s="56"/>
      <c r="B31" s="9"/>
      <c r="C31" s="8"/>
      <c r="D31" s="9"/>
    </row>
    <row r="32" spans="1:4" ht="15.75" customHeight="1">
      <c r="A32" s="56"/>
      <c r="B32" s="9"/>
      <c r="C32" s="8"/>
      <c r="D32" s="9"/>
    </row>
    <row r="33" spans="1:4" ht="15.75" customHeight="1">
      <c r="A33" s="56"/>
      <c r="B33" s="9"/>
      <c r="C33" s="8"/>
      <c r="D33" s="9"/>
    </row>
    <row r="34" spans="1:4" ht="15.75" customHeight="1">
      <c r="A34" s="56"/>
      <c r="B34" s="9"/>
      <c r="C34" s="8"/>
      <c r="D34" s="9"/>
    </row>
    <row r="35" spans="1:4" ht="15.75" customHeight="1">
      <c r="A35" s="56"/>
      <c r="B35" s="9"/>
      <c r="C35" s="8"/>
      <c r="D35" s="9"/>
    </row>
    <row r="36" spans="1:4" ht="15.75" customHeight="1">
      <c r="A36" s="56"/>
      <c r="B36" s="9"/>
      <c r="C36" s="8"/>
      <c r="D36" s="9"/>
    </row>
    <row r="37" spans="1:4" ht="15.75" customHeight="1">
      <c r="A37" s="56"/>
      <c r="B37" s="9"/>
      <c r="C37" s="8"/>
      <c r="D37" s="9"/>
    </row>
    <row r="38" spans="1:4" ht="15.75" customHeight="1">
      <c r="A38" s="56"/>
      <c r="B38" s="9"/>
      <c r="C38" s="8"/>
      <c r="D38" s="9"/>
    </row>
    <row r="39" spans="1:4" ht="15.75" customHeight="1">
      <c r="A39" s="56"/>
      <c r="B39" s="9"/>
      <c r="C39" s="8"/>
      <c r="D39" s="9"/>
    </row>
    <row r="40" spans="1:4" ht="15.75" customHeight="1">
      <c r="A40" s="56"/>
      <c r="B40" s="9"/>
      <c r="C40" s="8"/>
      <c r="D40" s="9"/>
    </row>
    <row r="41" spans="1:4" ht="15.75" customHeight="1">
      <c r="A41" s="56"/>
      <c r="B41" s="9"/>
      <c r="C41" s="8"/>
      <c r="D41" s="9"/>
    </row>
    <row r="42" spans="1:4" ht="15.75" customHeight="1">
      <c r="A42" s="56"/>
      <c r="B42" s="9"/>
      <c r="C42" s="8"/>
      <c r="D42" s="9"/>
    </row>
    <row r="43" spans="1:4" ht="15.75" customHeight="1">
      <c r="A43" s="56"/>
      <c r="B43" s="9"/>
      <c r="C43" s="8"/>
      <c r="D43" s="9"/>
    </row>
    <row r="44" spans="1:4" ht="15.75" customHeight="1">
      <c r="A44" s="56"/>
      <c r="B44" s="9"/>
      <c r="C44" s="8"/>
      <c r="D44" s="9"/>
    </row>
    <row r="45" spans="1:4" ht="15.75" customHeight="1">
      <c r="A45" s="56"/>
      <c r="B45" s="9"/>
      <c r="C45" s="8"/>
      <c r="D45" s="9"/>
    </row>
    <row r="46" spans="1:4" ht="15.75" customHeight="1">
      <c r="A46" s="56"/>
      <c r="B46" s="9"/>
      <c r="C46" s="8"/>
      <c r="D46" s="9"/>
    </row>
    <row r="47" spans="1:4" ht="15.75" customHeight="1">
      <c r="A47" s="56"/>
      <c r="B47" s="9"/>
      <c r="C47" s="8"/>
      <c r="D47" s="9"/>
    </row>
    <row r="48" spans="1:4" ht="15.75" customHeight="1">
      <c r="A48" s="56"/>
      <c r="B48" s="9"/>
      <c r="C48" s="8"/>
      <c r="D48" s="9"/>
    </row>
    <row r="49" spans="1:4" ht="15.75" customHeight="1">
      <c r="A49" s="56"/>
      <c r="B49" s="9"/>
      <c r="C49" s="8"/>
      <c r="D49" s="9"/>
    </row>
    <row r="50" spans="1:4" ht="15.75" customHeight="1">
      <c r="A50" s="56"/>
      <c r="B50" s="9"/>
      <c r="C50" s="8"/>
      <c r="D50" s="9"/>
    </row>
    <row r="51" spans="1:4" ht="15.75" customHeight="1">
      <c r="A51" s="56"/>
      <c r="B51" s="9"/>
      <c r="C51" s="8"/>
      <c r="D51" s="9"/>
    </row>
    <row r="52" spans="1:4" ht="15.75" customHeight="1">
      <c r="A52" s="56"/>
      <c r="B52" s="9"/>
      <c r="C52" s="8"/>
      <c r="D52" s="9"/>
    </row>
    <row r="53" spans="1:4" ht="15.75" customHeight="1">
      <c r="A53" s="56"/>
      <c r="B53" s="9"/>
      <c r="C53" s="8"/>
      <c r="D53" s="9"/>
    </row>
    <row r="54" spans="1:4" ht="15.75" customHeight="1">
      <c r="A54" s="56"/>
      <c r="B54" s="9"/>
      <c r="C54" s="8"/>
      <c r="D54" s="9"/>
    </row>
    <row r="55" spans="1:4" ht="15.75" customHeight="1">
      <c r="A55" s="56"/>
      <c r="B55" s="9"/>
      <c r="C55" s="8"/>
      <c r="D55" s="9"/>
    </row>
    <row r="56" spans="1:4" ht="15.75" customHeight="1">
      <c r="A56" s="56"/>
      <c r="B56" s="9"/>
      <c r="C56" s="8"/>
      <c r="D56" s="9"/>
    </row>
    <row r="57" spans="1:4" ht="15.75" customHeight="1">
      <c r="A57" s="56"/>
      <c r="B57" s="9"/>
      <c r="C57" s="8"/>
      <c r="D57" s="9"/>
    </row>
    <row r="58" spans="1:4" ht="15.75" customHeight="1">
      <c r="A58" s="56"/>
      <c r="B58" s="9"/>
      <c r="C58" s="8"/>
      <c r="D58" s="9"/>
    </row>
    <row r="59" spans="1:4" ht="15.75" customHeight="1">
      <c r="A59" s="56"/>
      <c r="B59" s="9"/>
      <c r="C59" s="8"/>
      <c r="D59" s="9"/>
    </row>
    <row r="60" spans="1:4" ht="15.75" customHeight="1">
      <c r="A60" s="56"/>
      <c r="B60" s="9"/>
      <c r="C60" s="8"/>
      <c r="D60" s="9"/>
    </row>
    <row r="61" spans="1:4" ht="15.75" customHeight="1">
      <c r="A61" s="56"/>
      <c r="B61" s="9"/>
      <c r="C61" s="8"/>
      <c r="D61" s="9"/>
    </row>
    <row r="62" spans="1:4" ht="13">
      <c r="A62" s="56"/>
      <c r="B62" s="9"/>
      <c r="C62" s="8"/>
      <c r="D62" s="9"/>
    </row>
    <row r="63" spans="1:4" ht="13">
      <c r="A63" s="56"/>
      <c r="B63" s="9"/>
      <c r="C63" s="8"/>
      <c r="D63" s="9"/>
    </row>
    <row r="64" spans="1:4" ht="13">
      <c r="A64" s="56"/>
      <c r="B64" s="9"/>
      <c r="C64" s="8"/>
      <c r="D64" s="9"/>
    </row>
    <row r="65" spans="1:4" ht="13">
      <c r="A65" s="56"/>
      <c r="B65" s="9"/>
      <c r="C65" s="8"/>
      <c r="D65" s="9"/>
    </row>
    <row r="66" spans="1:4" ht="13">
      <c r="A66" s="56"/>
      <c r="B66" s="9"/>
      <c r="C66" s="8"/>
      <c r="D66" s="9"/>
    </row>
    <row r="67" spans="1:4" ht="13">
      <c r="A67" s="56"/>
      <c r="B67" s="9"/>
      <c r="C67" s="8"/>
      <c r="D67" s="9"/>
    </row>
    <row r="68" spans="1:4" ht="13">
      <c r="A68" s="56"/>
      <c r="B68" s="9"/>
      <c r="C68" s="8"/>
      <c r="D68" s="9"/>
    </row>
    <row r="69" spans="1:4" ht="13">
      <c r="A69" s="56"/>
      <c r="B69" s="9"/>
      <c r="C69" s="8"/>
      <c r="D69" s="9"/>
    </row>
    <row r="70" spans="1:4" ht="13">
      <c r="A70" s="56"/>
      <c r="B70" s="9"/>
      <c r="C70" s="8"/>
      <c r="D70" s="9"/>
    </row>
    <row r="71" spans="1:4" ht="13">
      <c r="A71" s="56"/>
      <c r="B71" s="9"/>
      <c r="C71" s="8"/>
      <c r="D71" s="9"/>
    </row>
    <row r="72" spans="1:4" ht="13">
      <c r="A72" s="56"/>
      <c r="B72" s="9"/>
      <c r="C72" s="8"/>
      <c r="D72" s="9"/>
    </row>
    <row r="73" spans="1:4" ht="13">
      <c r="A73" s="56"/>
      <c r="B73" s="9"/>
      <c r="C73" s="8"/>
      <c r="D73" s="9"/>
    </row>
    <row r="74" spans="1:4" ht="13">
      <c r="A74" s="56"/>
      <c r="B74" s="9"/>
      <c r="C74" s="8"/>
      <c r="D74" s="9"/>
    </row>
    <row r="75" spans="1:4" ht="13">
      <c r="A75" s="56"/>
      <c r="B75" s="9"/>
      <c r="C75" s="8"/>
      <c r="D75" s="9"/>
    </row>
    <row r="76" spans="1:4" ht="13">
      <c r="A76" s="56"/>
      <c r="B76" s="9"/>
      <c r="C76" s="8"/>
      <c r="D76" s="9"/>
    </row>
    <row r="77" spans="1:4" ht="13">
      <c r="A77" s="56"/>
      <c r="B77" s="9"/>
      <c r="C77" s="8"/>
      <c r="D77" s="9"/>
    </row>
    <row r="78" spans="1:4" ht="13">
      <c r="A78" s="56"/>
      <c r="B78" s="9"/>
      <c r="C78" s="8"/>
      <c r="D78" s="9"/>
    </row>
    <row r="79" spans="1:4" ht="13">
      <c r="A79" s="56"/>
      <c r="B79" s="9"/>
      <c r="C79" s="8"/>
      <c r="D79" s="9"/>
    </row>
    <row r="80" spans="1:4" ht="13">
      <c r="A80" s="56"/>
      <c r="B80" s="9"/>
      <c r="C80" s="8"/>
      <c r="D80" s="9"/>
    </row>
    <row r="81" spans="1:4" ht="13">
      <c r="A81" s="56"/>
      <c r="B81" s="9"/>
      <c r="C81" s="8"/>
      <c r="D81" s="9"/>
    </row>
    <row r="82" spans="1:4" ht="13">
      <c r="A82" s="56"/>
      <c r="B82" s="9"/>
      <c r="C82" s="8"/>
      <c r="D82" s="9"/>
    </row>
    <row r="83" spans="1:4" ht="13">
      <c r="A83" s="56"/>
      <c r="B83" s="9"/>
      <c r="C83" s="8"/>
      <c r="D83" s="9"/>
    </row>
    <row r="84" spans="1:4" ht="13">
      <c r="A84" s="56"/>
      <c r="B84" s="9"/>
      <c r="C84" s="8"/>
      <c r="D84" s="9"/>
    </row>
    <row r="85" spans="1:4" ht="13">
      <c r="A85" s="56"/>
      <c r="B85" s="9"/>
      <c r="C85" s="8"/>
      <c r="D85" s="9"/>
    </row>
    <row r="86" spans="1:4" ht="13">
      <c r="A86" s="56"/>
      <c r="B86" s="9"/>
      <c r="C86" s="8"/>
      <c r="D86" s="9"/>
    </row>
    <row r="87" spans="1:4" ht="13">
      <c r="A87" s="56"/>
      <c r="B87" s="9"/>
      <c r="C87" s="8"/>
      <c r="D87" s="9"/>
    </row>
    <row r="88" spans="1:4" ht="13">
      <c r="A88" s="56"/>
      <c r="B88" s="9"/>
      <c r="C88" s="8"/>
      <c r="D88" s="9"/>
    </row>
    <row r="89" spans="1:4" ht="13">
      <c r="A89" s="56"/>
      <c r="B89" s="9"/>
      <c r="C89" s="8"/>
      <c r="D89" s="9"/>
    </row>
    <row r="90" spans="1:4" ht="13">
      <c r="A90" s="56"/>
      <c r="B90" s="9"/>
      <c r="C90" s="8"/>
      <c r="D90" s="9"/>
    </row>
    <row r="91" spans="1:4" ht="13">
      <c r="A91" s="56"/>
      <c r="B91" s="9"/>
      <c r="C91" s="8"/>
      <c r="D91" s="9"/>
    </row>
    <row r="92" spans="1:4" ht="13">
      <c r="A92" s="56"/>
      <c r="B92" s="9"/>
      <c r="C92" s="8"/>
      <c r="D92" s="9"/>
    </row>
    <row r="93" spans="1:4" ht="13">
      <c r="A93" s="56"/>
      <c r="B93" s="9"/>
      <c r="C93" s="8"/>
      <c r="D93" s="9"/>
    </row>
    <row r="94" spans="1:4" ht="13">
      <c r="A94" s="56"/>
      <c r="B94" s="9"/>
      <c r="C94" s="8"/>
      <c r="D94" s="9"/>
    </row>
    <row r="95" spans="1:4" ht="13">
      <c r="A95" s="56"/>
      <c r="B95" s="9"/>
      <c r="C95" s="8"/>
      <c r="D95" s="9"/>
    </row>
    <row r="96" spans="1:4" ht="13">
      <c r="A96" s="56"/>
      <c r="B96" s="9"/>
      <c r="C96" s="8"/>
      <c r="D96" s="9"/>
    </row>
    <row r="97" spans="1:4" ht="13">
      <c r="A97" s="56"/>
      <c r="B97" s="9"/>
      <c r="C97" s="8"/>
      <c r="D97" s="9"/>
    </row>
    <row r="98" spans="1:4" ht="13">
      <c r="A98" s="56"/>
      <c r="B98" s="9"/>
      <c r="C98" s="8"/>
      <c r="D98" s="9"/>
    </row>
    <row r="99" spans="1:4" ht="13">
      <c r="A99" s="56"/>
      <c r="B99" s="9"/>
      <c r="C99" s="8"/>
      <c r="D99" s="9"/>
    </row>
    <row r="100" spans="1:4" ht="13">
      <c r="A100" s="56"/>
      <c r="B100" s="9"/>
      <c r="C100" s="8"/>
      <c r="D100" s="9"/>
    </row>
    <row r="101" spans="1:4" ht="13">
      <c r="A101" s="56"/>
      <c r="B101" s="9"/>
      <c r="C101" s="8"/>
      <c r="D101" s="9"/>
    </row>
    <row r="102" spans="1:4" ht="13">
      <c r="A102" s="56"/>
      <c r="B102" s="9"/>
      <c r="C102" s="8"/>
      <c r="D102" s="9"/>
    </row>
    <row r="103" spans="1:4" ht="13">
      <c r="A103" s="56"/>
      <c r="B103" s="9"/>
      <c r="C103" s="8"/>
      <c r="D103" s="9"/>
    </row>
    <row r="104" spans="1:4" ht="13">
      <c r="A104" s="56"/>
      <c r="B104" s="9"/>
      <c r="C104" s="8"/>
      <c r="D104" s="9"/>
    </row>
    <row r="105" spans="1:4" ht="13">
      <c r="A105" s="56"/>
      <c r="B105" s="9"/>
      <c r="C105" s="8"/>
      <c r="D105" s="9"/>
    </row>
    <row r="106" spans="1:4" ht="13">
      <c r="A106" s="56"/>
      <c r="B106" s="9"/>
      <c r="C106" s="8"/>
      <c r="D106" s="9"/>
    </row>
    <row r="107" spans="1:4" ht="13">
      <c r="A107" s="56"/>
      <c r="B107" s="9"/>
      <c r="C107" s="8"/>
      <c r="D107" s="9"/>
    </row>
    <row r="108" spans="1:4" ht="13">
      <c r="A108" s="56"/>
      <c r="B108" s="9"/>
      <c r="C108" s="8"/>
      <c r="D108" s="9"/>
    </row>
    <row r="109" spans="1:4" ht="13">
      <c r="A109" s="56"/>
      <c r="B109" s="9"/>
      <c r="C109" s="8"/>
      <c r="D109" s="9"/>
    </row>
    <row r="110" spans="1:4" ht="13">
      <c r="A110" s="56"/>
      <c r="B110" s="9"/>
      <c r="C110" s="8"/>
      <c r="D110" s="9"/>
    </row>
    <row r="111" spans="1:4" ht="13">
      <c r="A111" s="56"/>
      <c r="B111" s="9"/>
      <c r="C111" s="8"/>
      <c r="D111" s="9"/>
    </row>
    <row r="112" spans="1:4" ht="13">
      <c r="A112" s="56"/>
      <c r="B112" s="9"/>
      <c r="C112" s="8"/>
      <c r="D112" s="9"/>
    </row>
    <row r="113" spans="1:4" ht="13">
      <c r="A113" s="56"/>
      <c r="B113" s="9"/>
      <c r="C113" s="8"/>
      <c r="D113" s="9"/>
    </row>
    <row r="114" spans="1:4" ht="13">
      <c r="A114" s="56"/>
      <c r="B114" s="9"/>
      <c r="C114" s="8"/>
      <c r="D114" s="9"/>
    </row>
    <row r="115" spans="1:4" ht="13">
      <c r="A115" s="56"/>
      <c r="B115" s="9"/>
      <c r="C115" s="8"/>
      <c r="D115" s="9"/>
    </row>
    <row r="116" spans="1:4" ht="13">
      <c r="A116" s="56"/>
      <c r="B116" s="9"/>
      <c r="C116" s="8"/>
      <c r="D116" s="9"/>
    </row>
    <row r="117" spans="1:4" ht="13">
      <c r="A117" s="56"/>
      <c r="B117" s="9"/>
      <c r="C117" s="8"/>
      <c r="D117" s="9"/>
    </row>
    <row r="118" spans="1:4" ht="13">
      <c r="A118" s="56"/>
      <c r="B118" s="9"/>
      <c r="C118" s="8"/>
      <c r="D118" s="9"/>
    </row>
    <row r="119" spans="1:4" ht="13">
      <c r="A119" s="56"/>
      <c r="B119" s="9"/>
      <c r="C119" s="8"/>
      <c r="D119" s="9"/>
    </row>
    <row r="120" spans="1:4" ht="13">
      <c r="A120" s="56"/>
      <c r="B120" s="9"/>
      <c r="C120" s="8"/>
      <c r="D120" s="9"/>
    </row>
    <row r="121" spans="1:4" ht="13">
      <c r="A121" s="56"/>
      <c r="B121" s="9"/>
      <c r="C121" s="8"/>
      <c r="D121" s="9"/>
    </row>
    <row r="122" spans="1:4" ht="13">
      <c r="A122" s="56"/>
      <c r="B122" s="9"/>
      <c r="C122" s="8"/>
      <c r="D122" s="9"/>
    </row>
    <row r="123" spans="1:4" ht="13">
      <c r="A123" s="56"/>
      <c r="B123" s="9"/>
      <c r="C123" s="8"/>
      <c r="D123" s="9"/>
    </row>
    <row r="124" spans="1:4" ht="13">
      <c r="A124" s="56"/>
      <c r="B124" s="9"/>
      <c r="C124" s="8"/>
      <c r="D124" s="9"/>
    </row>
    <row r="125" spans="1:4" ht="13">
      <c r="A125" s="56"/>
      <c r="B125" s="9"/>
      <c r="C125" s="8"/>
      <c r="D125" s="9"/>
    </row>
    <row r="126" spans="1:4" ht="13">
      <c r="A126" s="56"/>
      <c r="B126" s="9"/>
      <c r="C126" s="8"/>
      <c r="D126" s="9"/>
    </row>
    <row r="127" spans="1:4" ht="13">
      <c r="A127" s="56"/>
      <c r="B127" s="9"/>
      <c r="C127" s="8"/>
      <c r="D127" s="9"/>
    </row>
    <row r="128" spans="1:4" ht="13">
      <c r="A128" s="56"/>
      <c r="B128" s="9"/>
      <c r="C128" s="8"/>
      <c r="D128" s="9"/>
    </row>
    <row r="129" spans="1:4" ht="13">
      <c r="A129" s="56"/>
      <c r="B129" s="9"/>
      <c r="C129" s="8"/>
      <c r="D129" s="9"/>
    </row>
    <row r="130" spans="1:4" ht="13">
      <c r="A130" s="56"/>
      <c r="B130" s="9"/>
      <c r="C130" s="8"/>
      <c r="D130" s="9"/>
    </row>
    <row r="131" spans="1:4" ht="13">
      <c r="A131" s="56"/>
      <c r="B131" s="9"/>
      <c r="C131" s="8"/>
      <c r="D131" s="9"/>
    </row>
    <row r="132" spans="1:4" ht="13">
      <c r="A132" s="56"/>
      <c r="B132" s="9"/>
      <c r="C132" s="8"/>
      <c r="D132" s="9"/>
    </row>
    <row r="133" spans="1:4" ht="13">
      <c r="A133" s="56"/>
      <c r="B133" s="9"/>
      <c r="C133" s="8"/>
      <c r="D133" s="9"/>
    </row>
    <row r="134" spans="1:4" ht="13">
      <c r="A134" s="56"/>
      <c r="B134" s="9"/>
      <c r="C134" s="8"/>
      <c r="D134" s="9"/>
    </row>
    <row r="135" spans="1:4" ht="13">
      <c r="A135" s="56"/>
      <c r="B135" s="9"/>
      <c r="C135" s="8"/>
      <c r="D135" s="9"/>
    </row>
    <row r="136" spans="1:4" ht="13">
      <c r="A136" s="56"/>
      <c r="B136" s="9"/>
      <c r="C136" s="8"/>
      <c r="D136" s="9"/>
    </row>
    <row r="137" spans="1:4" ht="13">
      <c r="A137" s="56"/>
      <c r="B137" s="9"/>
      <c r="C137" s="8"/>
      <c r="D137" s="9"/>
    </row>
    <row r="138" spans="1:4" ht="13">
      <c r="A138" s="56"/>
      <c r="B138" s="9"/>
      <c r="C138" s="8"/>
      <c r="D138" s="9"/>
    </row>
    <row r="139" spans="1:4" ht="13">
      <c r="A139" s="56"/>
      <c r="B139" s="9"/>
      <c r="C139" s="8"/>
      <c r="D139" s="9"/>
    </row>
    <row r="140" spans="1:4" ht="13">
      <c r="A140" s="56"/>
      <c r="B140" s="9"/>
      <c r="C140" s="8"/>
      <c r="D140" s="9"/>
    </row>
    <row r="141" spans="1:4" ht="13">
      <c r="A141" s="56"/>
      <c r="B141" s="9"/>
      <c r="C141" s="8"/>
      <c r="D141" s="9"/>
    </row>
    <row r="142" spans="1:4" ht="13">
      <c r="A142" s="56"/>
      <c r="B142" s="9"/>
      <c r="C142" s="8"/>
      <c r="D142" s="9"/>
    </row>
    <row r="143" spans="1:4" ht="13">
      <c r="A143" s="56"/>
      <c r="B143" s="9"/>
      <c r="C143" s="8"/>
      <c r="D143" s="9"/>
    </row>
    <row r="144" spans="1:4" ht="13">
      <c r="A144" s="56"/>
      <c r="B144" s="9"/>
      <c r="C144" s="8"/>
      <c r="D144" s="9"/>
    </row>
    <row r="145" spans="1:4" ht="13">
      <c r="A145" s="56"/>
      <c r="B145" s="9"/>
      <c r="C145" s="8"/>
      <c r="D145" s="9"/>
    </row>
    <row r="146" spans="1:4" ht="13">
      <c r="A146" s="56"/>
      <c r="B146" s="9"/>
      <c r="C146" s="8"/>
      <c r="D146" s="9"/>
    </row>
    <row r="147" spans="1:4" ht="13">
      <c r="A147" s="56"/>
      <c r="B147" s="9"/>
      <c r="C147" s="8"/>
      <c r="D147" s="9"/>
    </row>
    <row r="148" spans="1:4" ht="13">
      <c r="A148" s="56"/>
      <c r="B148" s="9"/>
      <c r="C148" s="8"/>
      <c r="D148" s="9"/>
    </row>
    <row r="149" spans="1:4" ht="13">
      <c r="A149" s="56"/>
      <c r="B149" s="9"/>
      <c r="C149" s="8"/>
      <c r="D149" s="9"/>
    </row>
    <row r="150" spans="1:4" ht="13">
      <c r="A150" s="56"/>
      <c r="B150" s="9"/>
      <c r="C150" s="8"/>
      <c r="D150" s="9"/>
    </row>
    <row r="151" spans="1:4" ht="13">
      <c r="A151" s="56"/>
      <c r="B151" s="9"/>
      <c r="C151" s="8"/>
      <c r="D151" s="9"/>
    </row>
    <row r="152" spans="1:4" ht="13">
      <c r="A152" s="56"/>
      <c r="B152" s="9"/>
      <c r="C152" s="8"/>
      <c r="D152" s="9"/>
    </row>
    <row r="153" spans="1:4" ht="13">
      <c r="A153" s="56"/>
      <c r="B153" s="9"/>
      <c r="C153" s="8"/>
      <c r="D153" s="9"/>
    </row>
    <row r="154" spans="1:4" ht="13">
      <c r="A154" s="56"/>
      <c r="B154" s="9"/>
      <c r="C154" s="8"/>
      <c r="D154" s="9"/>
    </row>
    <row r="155" spans="1:4" ht="13">
      <c r="A155" s="56"/>
      <c r="B155" s="9"/>
      <c r="C155" s="8"/>
      <c r="D155" s="9"/>
    </row>
    <row r="156" spans="1:4" ht="13">
      <c r="A156" s="56"/>
      <c r="B156" s="9"/>
      <c r="C156" s="8"/>
      <c r="D156" s="9"/>
    </row>
    <row r="157" spans="1:4" ht="13">
      <c r="A157" s="56"/>
      <c r="B157" s="9"/>
      <c r="C157" s="8"/>
      <c r="D157" s="9"/>
    </row>
    <row r="158" spans="1:4" ht="13">
      <c r="A158" s="56"/>
      <c r="B158" s="9"/>
      <c r="C158" s="8"/>
      <c r="D158" s="9"/>
    </row>
    <row r="159" spans="1:4" ht="13">
      <c r="A159" s="56"/>
      <c r="B159" s="9"/>
      <c r="C159" s="8"/>
      <c r="D159" s="9"/>
    </row>
    <row r="160" spans="1:4" ht="13">
      <c r="A160" s="56"/>
      <c r="B160" s="9"/>
      <c r="C160" s="8"/>
      <c r="D160" s="9"/>
    </row>
    <row r="161" spans="1:4" ht="13">
      <c r="A161" s="56"/>
      <c r="B161" s="9"/>
      <c r="C161" s="8"/>
      <c r="D161" s="9"/>
    </row>
    <row r="162" spans="1:4" ht="13">
      <c r="A162" s="56"/>
      <c r="B162" s="9"/>
      <c r="C162" s="8"/>
      <c r="D162" s="9"/>
    </row>
    <row r="163" spans="1:4" ht="13">
      <c r="A163" s="56"/>
      <c r="B163" s="9"/>
      <c r="C163" s="8"/>
      <c r="D163" s="9"/>
    </row>
    <row r="164" spans="1:4" ht="13">
      <c r="A164" s="56"/>
      <c r="B164" s="9"/>
      <c r="C164" s="8"/>
      <c r="D164" s="9"/>
    </row>
    <row r="165" spans="1:4" ht="13">
      <c r="A165" s="56"/>
      <c r="B165" s="9"/>
      <c r="C165" s="8"/>
      <c r="D165" s="9"/>
    </row>
    <row r="166" spans="1:4" ht="13">
      <c r="A166" s="56"/>
      <c r="B166" s="9"/>
      <c r="C166" s="8"/>
      <c r="D166" s="9"/>
    </row>
    <row r="167" spans="1:4" ht="13">
      <c r="A167" s="56"/>
      <c r="B167" s="9"/>
      <c r="C167" s="8"/>
      <c r="D167" s="9"/>
    </row>
    <row r="168" spans="1:4" ht="13">
      <c r="A168" s="56"/>
      <c r="B168" s="9"/>
      <c r="C168" s="8"/>
      <c r="D168" s="9"/>
    </row>
    <row r="169" spans="1:4" ht="13">
      <c r="A169" s="56"/>
      <c r="B169" s="9"/>
      <c r="C169" s="8"/>
      <c r="D169" s="9"/>
    </row>
    <row r="170" spans="1:4" ht="13">
      <c r="A170" s="56"/>
      <c r="B170" s="9"/>
      <c r="C170" s="8"/>
      <c r="D170" s="9"/>
    </row>
    <row r="171" spans="1:4" ht="13">
      <c r="A171" s="56"/>
      <c r="B171" s="9"/>
      <c r="C171" s="8"/>
      <c r="D171" s="9"/>
    </row>
    <row r="172" spans="1:4" ht="13">
      <c r="A172" s="56"/>
      <c r="B172" s="9"/>
      <c r="C172" s="8"/>
      <c r="D172" s="9"/>
    </row>
    <row r="173" spans="1:4" ht="13">
      <c r="A173" s="56"/>
      <c r="B173" s="9"/>
      <c r="C173" s="8"/>
      <c r="D173" s="9"/>
    </row>
    <row r="174" spans="1:4" ht="13">
      <c r="A174" s="56"/>
      <c r="B174" s="9"/>
      <c r="C174" s="8"/>
      <c r="D174" s="9"/>
    </row>
    <row r="175" spans="1:4" ht="13">
      <c r="A175" s="56"/>
      <c r="B175" s="9"/>
      <c r="C175" s="8"/>
      <c r="D175" s="9"/>
    </row>
    <row r="176" spans="1:4" ht="13">
      <c r="A176" s="56"/>
      <c r="B176" s="9"/>
      <c r="C176" s="8"/>
      <c r="D176" s="9"/>
    </row>
    <row r="177" spans="1:4" ht="13">
      <c r="A177" s="56"/>
      <c r="B177" s="9"/>
      <c r="C177" s="8"/>
      <c r="D177" s="9"/>
    </row>
    <row r="178" spans="1:4" ht="13">
      <c r="A178" s="56"/>
      <c r="B178" s="9"/>
      <c r="C178" s="8"/>
      <c r="D178" s="9"/>
    </row>
    <row r="179" spans="1:4" ht="13">
      <c r="A179" s="56"/>
      <c r="B179" s="9"/>
      <c r="C179" s="8"/>
      <c r="D179" s="9"/>
    </row>
    <row r="180" spans="1:4" ht="13">
      <c r="A180" s="56"/>
      <c r="B180" s="9"/>
      <c r="C180" s="8"/>
      <c r="D180" s="9"/>
    </row>
    <row r="181" spans="1:4" ht="13">
      <c r="A181" s="56"/>
      <c r="B181" s="9"/>
      <c r="C181" s="8"/>
      <c r="D181" s="9"/>
    </row>
    <row r="182" spans="1:4" ht="13">
      <c r="A182" s="56"/>
      <c r="B182" s="9"/>
      <c r="C182" s="8"/>
      <c r="D182" s="9"/>
    </row>
    <row r="183" spans="1:4" ht="13">
      <c r="A183" s="56"/>
      <c r="B183" s="9"/>
      <c r="C183" s="8"/>
      <c r="D183" s="9"/>
    </row>
    <row r="184" spans="1:4" ht="13">
      <c r="A184" s="56"/>
      <c r="B184" s="9"/>
      <c r="C184" s="8"/>
      <c r="D184" s="9"/>
    </row>
    <row r="185" spans="1:4" ht="13">
      <c r="A185" s="56"/>
      <c r="B185" s="9"/>
      <c r="C185" s="8"/>
      <c r="D185" s="9"/>
    </row>
    <row r="186" spans="1:4" ht="13">
      <c r="A186" s="56"/>
      <c r="B186" s="9"/>
      <c r="C186" s="8"/>
      <c r="D186" s="9"/>
    </row>
    <row r="187" spans="1:4" ht="13">
      <c r="A187" s="56"/>
      <c r="B187" s="9"/>
      <c r="C187" s="8"/>
      <c r="D187" s="9"/>
    </row>
    <row r="188" spans="1:4" ht="13">
      <c r="A188" s="56"/>
      <c r="B188" s="9"/>
      <c r="C188" s="8"/>
      <c r="D188" s="9"/>
    </row>
    <row r="189" spans="1:4" ht="13">
      <c r="A189" s="56"/>
      <c r="B189" s="9"/>
      <c r="C189" s="8"/>
      <c r="D189" s="9"/>
    </row>
    <row r="190" spans="1:4" ht="13">
      <c r="A190" s="56"/>
      <c r="B190" s="9"/>
      <c r="C190" s="8"/>
      <c r="D190" s="9"/>
    </row>
    <row r="191" spans="1:4" ht="13">
      <c r="A191" s="56"/>
      <c r="B191" s="9"/>
      <c r="C191" s="8"/>
      <c r="D191" s="9"/>
    </row>
    <row r="192" spans="1:4" ht="13">
      <c r="A192" s="56"/>
      <c r="B192" s="9"/>
      <c r="C192" s="8"/>
      <c r="D192" s="9"/>
    </row>
    <row r="193" spans="1:4" ht="13">
      <c r="A193" s="56"/>
      <c r="B193" s="9"/>
      <c r="C193" s="8"/>
      <c r="D193" s="9"/>
    </row>
    <row r="194" spans="1:4" ht="13">
      <c r="A194" s="56"/>
      <c r="B194" s="9"/>
      <c r="C194" s="8"/>
      <c r="D194" s="9"/>
    </row>
    <row r="195" spans="1:4" ht="13">
      <c r="A195" s="56"/>
      <c r="B195" s="9"/>
      <c r="C195" s="8"/>
      <c r="D195" s="9"/>
    </row>
    <row r="196" spans="1:4" ht="13">
      <c r="A196" s="56"/>
      <c r="B196" s="9"/>
      <c r="C196" s="8"/>
      <c r="D196" s="9"/>
    </row>
    <row r="197" spans="1:4" ht="13">
      <c r="A197" s="56"/>
      <c r="B197" s="9"/>
      <c r="C197" s="8"/>
      <c r="D197" s="9"/>
    </row>
    <row r="198" spans="1:4" ht="13">
      <c r="A198" s="56"/>
      <c r="B198" s="9"/>
      <c r="C198" s="8"/>
      <c r="D198" s="9"/>
    </row>
    <row r="199" spans="1:4" ht="13">
      <c r="A199" s="56"/>
      <c r="B199" s="9"/>
      <c r="C199" s="8"/>
      <c r="D199" s="9"/>
    </row>
    <row r="200" spans="1:4" ht="13">
      <c r="A200" s="56"/>
      <c r="B200" s="9"/>
      <c r="C200" s="8"/>
      <c r="D200" s="9"/>
    </row>
    <row r="201" spans="1:4" ht="13">
      <c r="A201" s="56"/>
      <c r="B201" s="9"/>
      <c r="C201" s="8"/>
      <c r="D201" s="9"/>
    </row>
    <row r="202" spans="1:4" ht="13">
      <c r="A202" s="56"/>
      <c r="B202" s="9"/>
      <c r="C202" s="8"/>
      <c r="D202" s="9"/>
    </row>
    <row r="203" spans="1:4" ht="13">
      <c r="A203" s="56"/>
      <c r="B203" s="9"/>
      <c r="C203" s="8"/>
      <c r="D203" s="9"/>
    </row>
    <row r="204" spans="1:4" ht="13">
      <c r="A204" s="56"/>
      <c r="B204" s="9"/>
      <c r="C204" s="8"/>
      <c r="D204" s="9"/>
    </row>
    <row r="205" spans="1:4" ht="13">
      <c r="A205" s="56"/>
      <c r="B205" s="9"/>
      <c r="C205" s="8"/>
      <c r="D205" s="9"/>
    </row>
    <row r="206" spans="1:4" ht="13">
      <c r="A206" s="56"/>
      <c r="B206" s="9"/>
      <c r="C206" s="8"/>
      <c r="D206" s="9"/>
    </row>
    <row r="207" spans="1:4" ht="13">
      <c r="A207" s="56"/>
      <c r="B207" s="9"/>
      <c r="C207" s="8"/>
      <c r="D207" s="9"/>
    </row>
    <row r="208" spans="1:4" ht="13">
      <c r="A208" s="56"/>
      <c r="B208" s="9"/>
      <c r="C208" s="8"/>
      <c r="D208" s="9"/>
    </row>
    <row r="209" spans="1:4" ht="13">
      <c r="A209" s="56"/>
      <c r="B209" s="9"/>
      <c r="C209" s="8"/>
      <c r="D209" s="9"/>
    </row>
    <row r="210" spans="1:4" ht="13">
      <c r="A210" s="56"/>
      <c r="B210" s="9"/>
      <c r="C210" s="8"/>
      <c r="D210" s="9"/>
    </row>
    <row r="211" spans="1:4" ht="13">
      <c r="A211" s="56"/>
      <c r="B211" s="9"/>
      <c r="C211" s="8"/>
      <c r="D211" s="9"/>
    </row>
    <row r="212" spans="1:4" ht="13">
      <c r="A212" s="56"/>
      <c r="B212" s="9"/>
      <c r="C212" s="8"/>
      <c r="D212" s="9"/>
    </row>
    <row r="213" spans="1:4" ht="13">
      <c r="A213" s="56"/>
      <c r="B213" s="9"/>
      <c r="C213" s="8"/>
      <c r="D213" s="9"/>
    </row>
    <row r="214" spans="1:4" ht="13">
      <c r="A214" s="56"/>
      <c r="B214" s="9"/>
      <c r="C214" s="8"/>
      <c r="D214" s="9"/>
    </row>
    <row r="215" spans="1:4" ht="13">
      <c r="A215" s="56"/>
      <c r="B215" s="9"/>
      <c r="C215" s="8"/>
      <c r="D215" s="9"/>
    </row>
    <row r="216" spans="1:4" ht="13">
      <c r="A216" s="56"/>
      <c r="B216" s="9"/>
      <c r="C216" s="8"/>
      <c r="D216" s="9"/>
    </row>
    <row r="217" spans="1:4" ht="13">
      <c r="A217" s="56"/>
      <c r="B217" s="9"/>
      <c r="C217" s="8"/>
      <c r="D217" s="9"/>
    </row>
    <row r="218" spans="1:4" ht="13">
      <c r="A218" s="56"/>
      <c r="B218" s="9"/>
      <c r="C218" s="8"/>
      <c r="D218" s="9"/>
    </row>
    <row r="219" spans="1:4" ht="13">
      <c r="A219" s="56"/>
      <c r="B219" s="9"/>
      <c r="C219" s="8"/>
      <c r="D219" s="9"/>
    </row>
    <row r="220" spans="1:4" ht="13">
      <c r="A220" s="56"/>
      <c r="B220" s="9"/>
      <c r="C220" s="8"/>
      <c r="D220" s="9"/>
    </row>
    <row r="221" spans="1:4" ht="13">
      <c r="A221" s="56"/>
      <c r="B221" s="9"/>
      <c r="C221" s="8"/>
      <c r="D221" s="9"/>
    </row>
    <row r="222" spans="1:4" ht="13">
      <c r="A222" s="56"/>
      <c r="B222" s="9"/>
      <c r="C222" s="8"/>
      <c r="D222" s="9"/>
    </row>
    <row r="223" spans="1:4" ht="13">
      <c r="A223" s="56"/>
      <c r="B223" s="9"/>
      <c r="C223" s="8"/>
      <c r="D223" s="9"/>
    </row>
    <row r="224" spans="1:4" ht="13">
      <c r="A224" s="56"/>
      <c r="B224" s="9"/>
      <c r="C224" s="8"/>
      <c r="D224" s="9"/>
    </row>
    <row r="225" spans="1:4" ht="13">
      <c r="A225" s="56"/>
      <c r="B225" s="9"/>
      <c r="C225" s="8"/>
      <c r="D225" s="9"/>
    </row>
    <row r="226" spans="1:4" ht="13">
      <c r="A226" s="56"/>
      <c r="B226" s="9"/>
      <c r="C226" s="8"/>
      <c r="D226" s="9"/>
    </row>
    <row r="227" spans="1:4" ht="13">
      <c r="A227" s="56"/>
      <c r="B227" s="9"/>
      <c r="C227" s="8"/>
      <c r="D227" s="9"/>
    </row>
    <row r="228" spans="1:4" ht="13">
      <c r="A228" s="56"/>
      <c r="B228" s="9"/>
      <c r="C228" s="8"/>
      <c r="D228" s="9"/>
    </row>
    <row r="229" spans="1:4" ht="13">
      <c r="A229" s="56"/>
      <c r="B229" s="9"/>
      <c r="C229" s="8"/>
      <c r="D229" s="9"/>
    </row>
    <row r="230" spans="1:4" ht="13">
      <c r="A230" s="56"/>
      <c r="B230" s="9"/>
      <c r="C230" s="8"/>
      <c r="D230" s="9"/>
    </row>
    <row r="231" spans="1:4" ht="13">
      <c r="A231" s="56"/>
      <c r="B231" s="9"/>
      <c r="C231" s="8"/>
      <c r="D231" s="9"/>
    </row>
    <row r="232" spans="1:4" ht="13">
      <c r="A232" s="56"/>
      <c r="B232" s="9"/>
      <c r="C232" s="8"/>
      <c r="D232" s="9"/>
    </row>
    <row r="233" spans="1:4" ht="13">
      <c r="A233" s="56"/>
      <c r="B233" s="9"/>
      <c r="C233" s="8"/>
      <c r="D233" s="9"/>
    </row>
    <row r="234" spans="1:4" ht="13">
      <c r="A234" s="56"/>
      <c r="B234" s="9"/>
      <c r="C234" s="8"/>
      <c r="D234" s="9"/>
    </row>
    <row r="235" spans="1:4" ht="13">
      <c r="A235" s="56"/>
      <c r="B235" s="9"/>
      <c r="C235" s="8"/>
      <c r="D235" s="9"/>
    </row>
    <row r="236" spans="1:4" ht="13">
      <c r="A236" s="56"/>
      <c r="B236" s="9"/>
      <c r="C236" s="8"/>
      <c r="D236" s="9"/>
    </row>
    <row r="237" spans="1:4" ht="13">
      <c r="A237" s="56"/>
      <c r="B237" s="9"/>
      <c r="C237" s="8"/>
      <c r="D237" s="9"/>
    </row>
    <row r="238" spans="1:4" ht="13">
      <c r="A238" s="56"/>
      <c r="B238" s="9"/>
      <c r="C238" s="8"/>
      <c r="D238" s="9"/>
    </row>
    <row r="239" spans="1:4" ht="13">
      <c r="A239" s="56"/>
      <c r="B239" s="9"/>
      <c r="C239" s="8"/>
      <c r="D239" s="9"/>
    </row>
    <row r="240" spans="1:4" ht="13">
      <c r="A240" s="56"/>
      <c r="B240" s="9"/>
      <c r="C240" s="8"/>
      <c r="D240" s="9"/>
    </row>
    <row r="241" spans="1:4" ht="13">
      <c r="A241" s="56"/>
      <c r="B241" s="9"/>
      <c r="C241" s="8"/>
      <c r="D241" s="9"/>
    </row>
    <row r="242" spans="1:4" ht="13">
      <c r="A242" s="56"/>
      <c r="B242" s="9"/>
      <c r="C242" s="8"/>
      <c r="D242" s="9"/>
    </row>
    <row r="243" spans="1:4" ht="13">
      <c r="A243" s="56"/>
      <c r="B243" s="9"/>
      <c r="C243" s="8"/>
      <c r="D243" s="9"/>
    </row>
    <row r="244" spans="1:4" ht="13">
      <c r="A244" s="56"/>
      <c r="B244" s="9"/>
      <c r="C244" s="8"/>
      <c r="D244" s="9"/>
    </row>
    <row r="245" spans="1:4" ht="13">
      <c r="A245" s="56"/>
      <c r="B245" s="9"/>
      <c r="C245" s="8"/>
      <c r="D245" s="9"/>
    </row>
    <row r="246" spans="1:4" ht="13">
      <c r="A246" s="56"/>
      <c r="B246" s="9"/>
      <c r="C246" s="8"/>
      <c r="D246" s="9"/>
    </row>
    <row r="247" spans="1:4" ht="13">
      <c r="A247" s="56"/>
      <c r="B247" s="9"/>
      <c r="C247" s="8"/>
      <c r="D247" s="9"/>
    </row>
    <row r="248" spans="1:4" ht="13">
      <c r="A248" s="56"/>
      <c r="B248" s="9"/>
      <c r="C248" s="8"/>
      <c r="D248" s="9"/>
    </row>
    <row r="249" spans="1:4" ht="13">
      <c r="A249" s="56"/>
      <c r="B249" s="9"/>
      <c r="C249" s="8"/>
      <c r="D249" s="9"/>
    </row>
    <row r="250" spans="1:4" ht="13">
      <c r="A250" s="56"/>
      <c r="B250" s="9"/>
      <c r="C250" s="8"/>
      <c r="D250" s="9"/>
    </row>
    <row r="251" spans="1:4" ht="13">
      <c r="A251" s="56"/>
      <c r="B251" s="9"/>
      <c r="C251" s="8"/>
      <c r="D251" s="9"/>
    </row>
    <row r="252" spans="1:4" ht="13">
      <c r="A252" s="56"/>
      <c r="B252" s="9"/>
      <c r="C252" s="8"/>
      <c r="D252" s="9"/>
    </row>
    <row r="253" spans="1:4" ht="13">
      <c r="A253" s="56"/>
      <c r="B253" s="9"/>
      <c r="C253" s="8"/>
      <c r="D253" s="9"/>
    </row>
    <row r="254" spans="1:4" ht="13">
      <c r="A254" s="56"/>
      <c r="B254" s="9"/>
      <c r="C254" s="8"/>
      <c r="D254" s="9"/>
    </row>
    <row r="255" spans="1:4" ht="13">
      <c r="A255" s="56"/>
      <c r="B255" s="9"/>
      <c r="C255" s="8"/>
      <c r="D255" s="9"/>
    </row>
    <row r="256" spans="1:4" ht="13">
      <c r="A256" s="56"/>
      <c r="B256" s="9"/>
      <c r="C256" s="8"/>
      <c r="D256" s="9"/>
    </row>
    <row r="257" spans="1:4" ht="13">
      <c r="A257" s="56"/>
      <c r="B257" s="9"/>
      <c r="C257" s="8"/>
      <c r="D257" s="9"/>
    </row>
    <row r="258" spans="1:4" ht="13">
      <c r="A258" s="56"/>
      <c r="B258" s="9"/>
      <c r="C258" s="8"/>
      <c r="D258" s="9"/>
    </row>
    <row r="259" spans="1:4" ht="13">
      <c r="A259" s="56"/>
      <c r="B259" s="9"/>
      <c r="C259" s="8"/>
      <c r="D259" s="9"/>
    </row>
    <row r="260" spans="1:4" ht="13">
      <c r="A260" s="56"/>
      <c r="B260" s="9"/>
      <c r="C260" s="8"/>
      <c r="D260" s="9"/>
    </row>
    <row r="261" spans="1:4" ht="13">
      <c r="A261" s="56"/>
      <c r="B261" s="9"/>
      <c r="C261" s="8"/>
      <c r="D261" s="9"/>
    </row>
    <row r="262" spans="1:4" ht="13">
      <c r="A262" s="56"/>
      <c r="B262" s="9"/>
      <c r="C262" s="8"/>
      <c r="D262" s="9"/>
    </row>
    <row r="263" spans="1:4" ht="13">
      <c r="A263" s="56"/>
      <c r="B263" s="9"/>
      <c r="C263" s="8"/>
      <c r="D263" s="9"/>
    </row>
    <row r="264" spans="1:4" ht="13">
      <c r="A264" s="56"/>
      <c r="B264" s="9"/>
      <c r="C264" s="8"/>
      <c r="D264" s="9"/>
    </row>
    <row r="265" spans="1:4" ht="13">
      <c r="A265" s="56"/>
      <c r="B265" s="9"/>
      <c r="C265" s="8"/>
      <c r="D265" s="9"/>
    </row>
    <row r="266" spans="1:4" ht="13">
      <c r="A266" s="56"/>
      <c r="B266" s="9"/>
      <c r="C266" s="8"/>
      <c r="D266" s="9"/>
    </row>
    <row r="267" spans="1:4" ht="13">
      <c r="A267" s="56"/>
      <c r="B267" s="9"/>
      <c r="C267" s="8"/>
      <c r="D267" s="9"/>
    </row>
    <row r="268" spans="1:4" ht="13">
      <c r="A268" s="56"/>
      <c r="B268" s="9"/>
      <c r="C268" s="8"/>
      <c r="D268" s="9"/>
    </row>
    <row r="269" spans="1:4" ht="13">
      <c r="A269" s="56"/>
      <c r="B269" s="9"/>
      <c r="C269" s="8"/>
      <c r="D269" s="9"/>
    </row>
    <row r="270" spans="1:4" ht="13">
      <c r="A270" s="56"/>
      <c r="B270" s="9"/>
      <c r="C270" s="8"/>
      <c r="D270" s="9"/>
    </row>
    <row r="271" spans="1:4" ht="13">
      <c r="A271" s="56"/>
      <c r="B271" s="9"/>
      <c r="C271" s="8"/>
      <c r="D271" s="9"/>
    </row>
    <row r="272" spans="1:4" ht="13">
      <c r="A272" s="56"/>
      <c r="B272" s="9"/>
      <c r="C272" s="8"/>
      <c r="D272" s="9"/>
    </row>
    <row r="273" spans="1:4" ht="13">
      <c r="A273" s="56"/>
      <c r="B273" s="9"/>
      <c r="C273" s="8"/>
      <c r="D273" s="9"/>
    </row>
    <row r="274" spans="1:4" ht="13">
      <c r="A274" s="56"/>
      <c r="B274" s="9"/>
      <c r="C274" s="8"/>
      <c r="D274" s="9"/>
    </row>
    <row r="275" spans="1:4" ht="13">
      <c r="A275" s="56"/>
      <c r="B275" s="9"/>
      <c r="C275" s="8"/>
      <c r="D275" s="9"/>
    </row>
    <row r="276" spans="1:4" ht="13">
      <c r="A276" s="56"/>
      <c r="B276" s="9"/>
      <c r="C276" s="8"/>
      <c r="D276" s="9"/>
    </row>
    <row r="277" spans="1:4" ht="13">
      <c r="A277" s="56"/>
      <c r="B277" s="9"/>
      <c r="C277" s="8"/>
      <c r="D277" s="9"/>
    </row>
    <row r="278" spans="1:4" ht="13">
      <c r="A278" s="56"/>
      <c r="B278" s="9"/>
      <c r="C278" s="8"/>
      <c r="D278" s="9"/>
    </row>
    <row r="279" spans="1:4" ht="13">
      <c r="A279" s="56"/>
      <c r="B279" s="9"/>
      <c r="C279" s="8"/>
      <c r="D279" s="9"/>
    </row>
    <row r="280" spans="1:4" ht="13">
      <c r="A280" s="56"/>
      <c r="B280" s="9"/>
      <c r="C280" s="8"/>
      <c r="D280" s="9"/>
    </row>
    <row r="281" spans="1:4" ht="13">
      <c r="A281" s="56"/>
      <c r="B281" s="9"/>
      <c r="C281" s="8"/>
      <c r="D281" s="9"/>
    </row>
    <row r="282" spans="1:4" ht="13">
      <c r="A282" s="56"/>
      <c r="B282" s="9"/>
      <c r="C282" s="8"/>
      <c r="D282" s="9"/>
    </row>
    <row r="283" spans="1:4" ht="13">
      <c r="A283" s="56"/>
      <c r="B283" s="9"/>
      <c r="C283" s="8"/>
      <c r="D283" s="9"/>
    </row>
    <row r="284" spans="1:4" ht="13">
      <c r="A284" s="56"/>
      <c r="B284" s="9"/>
      <c r="C284" s="8"/>
      <c r="D284" s="9"/>
    </row>
    <row r="285" spans="1:4" ht="13">
      <c r="A285" s="56"/>
      <c r="B285" s="9"/>
      <c r="C285" s="8"/>
      <c r="D285" s="9"/>
    </row>
    <row r="286" spans="1:4" ht="13">
      <c r="A286" s="56"/>
      <c r="B286" s="9"/>
      <c r="C286" s="8"/>
      <c r="D286" s="9"/>
    </row>
    <row r="287" spans="1:4" ht="13">
      <c r="A287" s="56"/>
      <c r="B287" s="9"/>
      <c r="C287" s="8"/>
      <c r="D287" s="9"/>
    </row>
    <row r="288" spans="1:4" ht="13">
      <c r="A288" s="56"/>
      <c r="B288" s="9"/>
      <c r="C288" s="8"/>
      <c r="D288" s="9"/>
    </row>
    <row r="289" spans="1:4" ht="13">
      <c r="A289" s="56"/>
      <c r="B289" s="9"/>
      <c r="C289" s="8"/>
      <c r="D289" s="9"/>
    </row>
    <row r="290" spans="1:4" ht="13">
      <c r="A290" s="56"/>
      <c r="B290" s="9"/>
      <c r="C290" s="8"/>
      <c r="D290" s="9"/>
    </row>
    <row r="291" spans="1:4" ht="13">
      <c r="A291" s="56"/>
      <c r="B291" s="9"/>
      <c r="C291" s="8"/>
      <c r="D291" s="9"/>
    </row>
    <row r="292" spans="1:4" ht="13">
      <c r="A292" s="56"/>
      <c r="B292" s="9"/>
      <c r="C292" s="8"/>
      <c r="D292" s="9"/>
    </row>
    <row r="293" spans="1:4" ht="13">
      <c r="A293" s="56"/>
      <c r="B293" s="9"/>
      <c r="C293" s="8"/>
      <c r="D293" s="9"/>
    </row>
    <row r="294" spans="1:4" ht="13">
      <c r="A294" s="56"/>
      <c r="B294" s="9"/>
      <c r="C294" s="8"/>
      <c r="D294" s="9"/>
    </row>
    <row r="295" spans="1:4" ht="13">
      <c r="A295" s="56"/>
      <c r="B295" s="9"/>
      <c r="C295" s="8"/>
      <c r="D295" s="9"/>
    </row>
    <row r="296" spans="1:4" ht="13">
      <c r="A296" s="56"/>
      <c r="B296" s="9"/>
      <c r="C296" s="8"/>
      <c r="D296" s="9"/>
    </row>
    <row r="297" spans="1:4" ht="13">
      <c r="A297" s="56"/>
      <c r="B297" s="9"/>
      <c r="C297" s="8"/>
      <c r="D297" s="9"/>
    </row>
    <row r="298" spans="1:4" ht="13">
      <c r="A298" s="56"/>
      <c r="B298" s="9"/>
      <c r="C298" s="8"/>
      <c r="D298" s="9"/>
    </row>
    <row r="299" spans="1:4" ht="13">
      <c r="A299" s="56"/>
      <c r="B299" s="9"/>
      <c r="C299" s="8"/>
      <c r="D299" s="9"/>
    </row>
    <row r="300" spans="1:4" ht="13">
      <c r="A300" s="56"/>
      <c r="B300" s="9"/>
      <c r="C300" s="8"/>
      <c r="D300" s="9"/>
    </row>
    <row r="301" spans="1:4" ht="13">
      <c r="A301" s="56"/>
      <c r="B301" s="9"/>
      <c r="C301" s="8"/>
      <c r="D301" s="9"/>
    </row>
    <row r="302" spans="1:4" ht="13">
      <c r="A302" s="56"/>
      <c r="B302" s="9"/>
      <c r="C302" s="8"/>
      <c r="D302" s="9"/>
    </row>
    <row r="303" spans="1:4" ht="13">
      <c r="A303" s="56"/>
      <c r="B303" s="9"/>
      <c r="C303" s="8"/>
      <c r="D303" s="9"/>
    </row>
    <row r="304" spans="1:4" ht="13">
      <c r="A304" s="56"/>
      <c r="B304" s="9"/>
      <c r="C304" s="8"/>
      <c r="D304" s="9"/>
    </row>
    <row r="305" spans="1:4" ht="13">
      <c r="A305" s="56"/>
      <c r="B305" s="9"/>
      <c r="C305" s="8"/>
      <c r="D305" s="9"/>
    </row>
    <row r="306" spans="1:4" ht="13">
      <c r="A306" s="56"/>
      <c r="B306" s="9"/>
      <c r="C306" s="8"/>
      <c r="D306" s="9"/>
    </row>
    <row r="307" spans="1:4" ht="13">
      <c r="A307" s="56"/>
      <c r="B307" s="9"/>
      <c r="C307" s="8"/>
      <c r="D307" s="9"/>
    </row>
    <row r="308" spans="1:4" ht="13">
      <c r="A308" s="56"/>
      <c r="B308" s="9"/>
      <c r="C308" s="8"/>
      <c r="D308" s="9"/>
    </row>
    <row r="309" spans="1:4" ht="13">
      <c r="A309" s="56"/>
      <c r="B309" s="9"/>
      <c r="C309" s="8"/>
      <c r="D309" s="9"/>
    </row>
    <row r="310" spans="1:4" ht="13">
      <c r="A310" s="56"/>
      <c r="B310" s="9"/>
      <c r="C310" s="8"/>
      <c r="D310" s="9"/>
    </row>
    <row r="311" spans="1:4" ht="13">
      <c r="A311" s="56"/>
      <c r="B311" s="9"/>
      <c r="C311" s="8"/>
      <c r="D311" s="9"/>
    </row>
    <row r="312" spans="1:4" ht="13">
      <c r="A312" s="56"/>
      <c r="B312" s="9"/>
      <c r="C312" s="8"/>
      <c r="D312" s="9"/>
    </row>
    <row r="313" spans="1:4" ht="13">
      <c r="A313" s="56"/>
      <c r="B313" s="9"/>
      <c r="C313" s="8"/>
      <c r="D313" s="9"/>
    </row>
    <row r="314" spans="1:4" ht="13">
      <c r="A314" s="56"/>
      <c r="B314" s="9"/>
      <c r="C314" s="8"/>
      <c r="D314" s="9"/>
    </row>
    <row r="315" spans="1:4" ht="13">
      <c r="A315" s="56"/>
      <c r="B315" s="9"/>
      <c r="C315" s="8"/>
      <c r="D315" s="9"/>
    </row>
    <row r="316" spans="1:4" ht="13">
      <c r="A316" s="56"/>
      <c r="B316" s="9"/>
      <c r="C316" s="8"/>
      <c r="D316" s="9"/>
    </row>
    <row r="317" spans="1:4" ht="13">
      <c r="A317" s="56"/>
      <c r="B317" s="9"/>
      <c r="C317" s="8"/>
      <c r="D317" s="9"/>
    </row>
    <row r="318" spans="1:4" ht="13">
      <c r="A318" s="56"/>
      <c r="B318" s="9"/>
      <c r="C318" s="8"/>
      <c r="D318" s="9"/>
    </row>
    <row r="319" spans="1:4" ht="13">
      <c r="A319" s="56"/>
      <c r="B319" s="9"/>
      <c r="C319" s="8"/>
      <c r="D319" s="9"/>
    </row>
    <row r="320" spans="1:4" ht="13">
      <c r="A320" s="56"/>
      <c r="B320" s="9"/>
      <c r="C320" s="8"/>
      <c r="D320" s="9"/>
    </row>
    <row r="321" spans="1:4" ht="13">
      <c r="A321" s="56"/>
      <c r="B321" s="9"/>
      <c r="C321" s="8"/>
      <c r="D321" s="9"/>
    </row>
    <row r="322" spans="1:4" ht="13">
      <c r="A322" s="56"/>
      <c r="B322" s="9"/>
      <c r="C322" s="8"/>
      <c r="D322" s="9"/>
    </row>
    <row r="323" spans="1:4" ht="13">
      <c r="A323" s="56"/>
      <c r="B323" s="9"/>
      <c r="C323" s="8"/>
      <c r="D323" s="9"/>
    </row>
    <row r="324" spans="1:4" ht="13">
      <c r="A324" s="56"/>
      <c r="B324" s="9"/>
      <c r="C324" s="8"/>
      <c r="D324" s="9"/>
    </row>
    <row r="325" spans="1:4" ht="13">
      <c r="A325" s="56"/>
      <c r="B325" s="9"/>
      <c r="C325" s="8"/>
      <c r="D325" s="9"/>
    </row>
    <row r="326" spans="1:4" ht="13">
      <c r="A326" s="56"/>
      <c r="B326" s="9"/>
      <c r="C326" s="8"/>
      <c r="D326" s="9"/>
    </row>
    <row r="327" spans="1:4" ht="13">
      <c r="A327" s="56"/>
      <c r="B327" s="9"/>
      <c r="C327" s="8"/>
      <c r="D327" s="9"/>
    </row>
    <row r="328" spans="1:4" ht="13">
      <c r="A328" s="56"/>
      <c r="B328" s="9"/>
      <c r="C328" s="8"/>
      <c r="D328" s="9"/>
    </row>
    <row r="329" spans="1:4" ht="13">
      <c r="A329" s="56"/>
      <c r="B329" s="9"/>
      <c r="C329" s="8"/>
      <c r="D329" s="9"/>
    </row>
    <row r="330" spans="1:4" ht="13">
      <c r="A330" s="56"/>
      <c r="B330" s="9"/>
      <c r="C330" s="8"/>
      <c r="D330" s="9"/>
    </row>
    <row r="331" spans="1:4" ht="13">
      <c r="A331" s="56"/>
      <c r="B331" s="9"/>
      <c r="C331" s="8"/>
      <c r="D331" s="9"/>
    </row>
    <row r="332" spans="1:4" ht="13">
      <c r="A332" s="56"/>
      <c r="B332" s="9"/>
      <c r="C332" s="8"/>
      <c r="D332" s="9"/>
    </row>
    <row r="333" spans="1:4" ht="13">
      <c r="A333" s="56"/>
      <c r="B333" s="9"/>
      <c r="C333" s="8"/>
      <c r="D333" s="9"/>
    </row>
    <row r="334" spans="1:4" ht="13">
      <c r="A334" s="56"/>
      <c r="B334" s="9"/>
      <c r="C334" s="8"/>
      <c r="D334" s="9"/>
    </row>
    <row r="335" spans="1:4" ht="13">
      <c r="A335" s="56"/>
      <c r="B335" s="9"/>
      <c r="C335" s="8"/>
      <c r="D335" s="9"/>
    </row>
    <row r="336" spans="1:4" ht="13">
      <c r="A336" s="56"/>
      <c r="B336" s="9"/>
      <c r="C336" s="8"/>
      <c r="D336" s="9"/>
    </row>
    <row r="337" spans="1:4" ht="13">
      <c r="A337" s="56"/>
      <c r="B337" s="9"/>
      <c r="C337" s="8"/>
      <c r="D337" s="9"/>
    </row>
    <row r="338" spans="1:4" ht="13">
      <c r="A338" s="56"/>
      <c r="B338" s="9"/>
      <c r="C338" s="8"/>
      <c r="D338" s="9"/>
    </row>
    <row r="339" spans="1:4" ht="13">
      <c r="A339" s="56"/>
      <c r="B339" s="9"/>
      <c r="C339" s="8"/>
      <c r="D339" s="9"/>
    </row>
    <row r="340" spans="1:4" ht="13">
      <c r="A340" s="56"/>
      <c r="B340" s="9"/>
      <c r="C340" s="8"/>
      <c r="D340" s="9"/>
    </row>
    <row r="341" spans="1:4" ht="13">
      <c r="A341" s="56"/>
      <c r="B341" s="9"/>
      <c r="C341" s="8"/>
      <c r="D341" s="9"/>
    </row>
    <row r="342" spans="1:4" ht="13">
      <c r="A342" s="56"/>
      <c r="B342" s="9"/>
      <c r="C342" s="8"/>
      <c r="D342" s="9"/>
    </row>
    <row r="343" spans="1:4" ht="13">
      <c r="A343" s="56"/>
      <c r="B343" s="9"/>
      <c r="C343" s="8"/>
      <c r="D343" s="9"/>
    </row>
    <row r="344" spans="1:4" ht="13">
      <c r="A344" s="56"/>
      <c r="B344" s="9"/>
      <c r="C344" s="8"/>
      <c r="D344" s="9"/>
    </row>
    <row r="345" spans="1:4" ht="13">
      <c r="A345" s="56"/>
      <c r="B345" s="9"/>
      <c r="C345" s="8"/>
      <c r="D345" s="9"/>
    </row>
    <row r="346" spans="1:4" ht="13">
      <c r="A346" s="56"/>
      <c r="B346" s="9"/>
      <c r="C346" s="8"/>
      <c r="D346" s="9"/>
    </row>
    <row r="347" spans="1:4" ht="13">
      <c r="A347" s="56"/>
      <c r="B347" s="9"/>
      <c r="C347" s="8"/>
      <c r="D347" s="9"/>
    </row>
    <row r="348" spans="1:4" ht="13">
      <c r="A348" s="56"/>
      <c r="B348" s="9"/>
      <c r="C348" s="8"/>
      <c r="D348" s="9"/>
    </row>
    <row r="349" spans="1:4" ht="13">
      <c r="A349" s="56"/>
      <c r="B349" s="9"/>
      <c r="C349" s="8"/>
      <c r="D349" s="9"/>
    </row>
    <row r="350" spans="1:4" ht="13">
      <c r="A350" s="56"/>
      <c r="B350" s="9"/>
      <c r="C350" s="8"/>
      <c r="D350" s="9"/>
    </row>
    <row r="351" spans="1:4" ht="13">
      <c r="A351" s="56"/>
      <c r="B351" s="9"/>
      <c r="C351" s="8"/>
      <c r="D351" s="9"/>
    </row>
    <row r="352" spans="1:4" ht="13">
      <c r="A352" s="56"/>
      <c r="B352" s="9"/>
      <c r="C352" s="8"/>
      <c r="D352" s="9"/>
    </row>
    <row r="353" spans="1:4" ht="13">
      <c r="A353" s="56"/>
      <c r="B353" s="9"/>
      <c r="C353" s="8"/>
      <c r="D353" s="9"/>
    </row>
    <row r="354" spans="1:4" ht="13">
      <c r="A354" s="56"/>
      <c r="B354" s="9"/>
      <c r="C354" s="8"/>
      <c r="D354" s="9"/>
    </row>
    <row r="355" spans="1:4" ht="13">
      <c r="A355" s="56"/>
      <c r="B355" s="9"/>
      <c r="C355" s="8"/>
      <c r="D355" s="9"/>
    </row>
    <row r="356" spans="1:4" ht="13">
      <c r="A356" s="56"/>
      <c r="B356" s="9"/>
      <c r="C356" s="8"/>
      <c r="D356" s="9"/>
    </row>
    <row r="357" spans="1:4" ht="13">
      <c r="A357" s="56"/>
      <c r="B357" s="9"/>
      <c r="C357" s="8"/>
      <c r="D357" s="9"/>
    </row>
    <row r="358" spans="1:4" ht="13">
      <c r="A358" s="56"/>
      <c r="B358" s="9"/>
      <c r="C358" s="8"/>
      <c r="D358" s="9"/>
    </row>
    <row r="359" spans="1:4" ht="13">
      <c r="A359" s="56"/>
      <c r="B359" s="9"/>
      <c r="C359" s="8"/>
      <c r="D359" s="9"/>
    </row>
    <row r="360" spans="1:4" ht="13">
      <c r="A360" s="56"/>
      <c r="B360" s="9"/>
      <c r="C360" s="8"/>
      <c r="D360" s="9"/>
    </row>
    <row r="361" spans="1:4" ht="13">
      <c r="A361" s="56"/>
      <c r="B361" s="9"/>
      <c r="C361" s="8"/>
      <c r="D361" s="9"/>
    </row>
    <row r="362" spans="1:4" ht="13">
      <c r="A362" s="56"/>
      <c r="B362" s="9"/>
      <c r="C362" s="8"/>
      <c r="D362" s="9"/>
    </row>
    <row r="363" spans="1:4" ht="13">
      <c r="A363" s="56"/>
      <c r="B363" s="9"/>
      <c r="C363" s="8"/>
      <c r="D363" s="9"/>
    </row>
    <row r="364" spans="1:4" ht="13">
      <c r="A364" s="56"/>
      <c r="B364" s="9"/>
      <c r="C364" s="8"/>
      <c r="D364" s="9"/>
    </row>
    <row r="365" spans="1:4" ht="13">
      <c r="A365" s="56"/>
      <c r="B365" s="9"/>
      <c r="C365" s="8"/>
      <c r="D365" s="9"/>
    </row>
    <row r="366" spans="1:4" ht="13">
      <c r="A366" s="56"/>
      <c r="B366" s="9"/>
      <c r="C366" s="8"/>
      <c r="D366" s="9"/>
    </row>
    <row r="367" spans="1:4" ht="13">
      <c r="A367" s="56"/>
      <c r="B367" s="9"/>
      <c r="C367" s="8"/>
      <c r="D367" s="9"/>
    </row>
    <row r="368" spans="1:4" ht="13">
      <c r="A368" s="56"/>
      <c r="B368" s="9"/>
      <c r="C368" s="8"/>
      <c r="D368" s="9"/>
    </row>
    <row r="369" spans="1:4" ht="13">
      <c r="A369" s="56"/>
      <c r="B369" s="9"/>
      <c r="C369" s="8"/>
      <c r="D369" s="9"/>
    </row>
    <row r="370" spans="1:4" ht="13">
      <c r="A370" s="56"/>
      <c r="B370" s="9"/>
      <c r="C370" s="8"/>
      <c r="D370" s="9"/>
    </row>
    <row r="371" spans="1:4" ht="13">
      <c r="A371" s="56"/>
      <c r="B371" s="9"/>
      <c r="C371" s="8"/>
      <c r="D371" s="9"/>
    </row>
    <row r="372" spans="1:4" ht="13">
      <c r="A372" s="56"/>
      <c r="B372" s="9"/>
      <c r="C372" s="8"/>
      <c r="D372" s="9"/>
    </row>
    <row r="373" spans="1:4" ht="13">
      <c r="A373" s="56"/>
      <c r="B373" s="9"/>
      <c r="C373" s="8"/>
      <c r="D373" s="9"/>
    </row>
    <row r="374" spans="1:4" ht="13">
      <c r="A374" s="56"/>
      <c r="B374" s="9"/>
      <c r="C374" s="8"/>
      <c r="D374" s="9"/>
    </row>
    <row r="375" spans="1:4" ht="13">
      <c r="A375" s="56"/>
      <c r="B375" s="9"/>
      <c r="C375" s="8"/>
      <c r="D375" s="9"/>
    </row>
    <row r="376" spans="1:4" ht="13">
      <c r="A376" s="56"/>
      <c r="B376" s="9"/>
      <c r="C376" s="8"/>
      <c r="D376" s="9"/>
    </row>
    <row r="377" spans="1:4" ht="13">
      <c r="A377" s="56"/>
      <c r="B377" s="9"/>
      <c r="C377" s="8"/>
      <c r="D377" s="9"/>
    </row>
    <row r="378" spans="1:4" ht="13">
      <c r="A378" s="56"/>
      <c r="B378" s="9"/>
      <c r="C378" s="8"/>
      <c r="D378" s="9"/>
    </row>
    <row r="379" spans="1:4" ht="13">
      <c r="A379" s="56"/>
      <c r="B379" s="9"/>
      <c r="C379" s="8"/>
      <c r="D379" s="9"/>
    </row>
    <row r="380" spans="1:4" ht="13">
      <c r="A380" s="56"/>
      <c r="B380" s="9"/>
      <c r="C380" s="8"/>
      <c r="D380" s="9"/>
    </row>
    <row r="381" spans="1:4" ht="13">
      <c r="A381" s="56"/>
      <c r="B381" s="9"/>
      <c r="C381" s="8"/>
      <c r="D381" s="9"/>
    </row>
    <row r="382" spans="1:4" ht="13">
      <c r="A382" s="56"/>
      <c r="B382" s="9"/>
      <c r="C382" s="8"/>
      <c r="D382" s="9"/>
    </row>
    <row r="383" spans="1:4" ht="13">
      <c r="A383" s="56"/>
      <c r="B383" s="9"/>
      <c r="C383" s="8"/>
      <c r="D383" s="9"/>
    </row>
    <row r="384" spans="1:4" ht="13">
      <c r="A384" s="56"/>
      <c r="B384" s="9"/>
      <c r="C384" s="8"/>
      <c r="D384" s="9"/>
    </row>
    <row r="385" spans="1:4" ht="13">
      <c r="A385" s="56"/>
      <c r="B385" s="9"/>
      <c r="C385" s="8"/>
      <c r="D385" s="9"/>
    </row>
    <row r="386" spans="1:4" ht="13">
      <c r="A386" s="56"/>
      <c r="B386" s="9"/>
      <c r="C386" s="8"/>
      <c r="D386" s="9"/>
    </row>
    <row r="387" spans="1:4" ht="13">
      <c r="A387" s="56"/>
      <c r="B387" s="9"/>
      <c r="C387" s="8"/>
      <c r="D387" s="9"/>
    </row>
    <row r="388" spans="1:4" ht="13">
      <c r="A388" s="56"/>
      <c r="B388" s="9"/>
      <c r="C388" s="8"/>
      <c r="D388" s="9"/>
    </row>
    <row r="389" spans="1:4" ht="13">
      <c r="A389" s="56"/>
      <c r="B389" s="9"/>
      <c r="C389" s="8"/>
      <c r="D389" s="9"/>
    </row>
    <row r="390" spans="1:4" ht="13">
      <c r="A390" s="56"/>
      <c r="B390" s="9"/>
      <c r="C390" s="8"/>
      <c r="D390" s="9"/>
    </row>
    <row r="391" spans="1:4" ht="13">
      <c r="A391" s="56"/>
      <c r="B391" s="9"/>
      <c r="C391" s="8"/>
      <c r="D391" s="9"/>
    </row>
    <row r="392" spans="1:4" ht="13">
      <c r="A392" s="56"/>
      <c r="B392" s="9"/>
      <c r="C392" s="8"/>
      <c r="D392" s="9"/>
    </row>
    <row r="393" spans="1:4" ht="13">
      <c r="A393" s="56"/>
      <c r="B393" s="9"/>
      <c r="C393" s="8"/>
      <c r="D393" s="9"/>
    </row>
    <row r="394" spans="1:4" ht="13">
      <c r="A394" s="56"/>
      <c r="B394" s="9"/>
      <c r="C394" s="8"/>
      <c r="D394" s="9"/>
    </row>
    <row r="395" spans="1:4" ht="13">
      <c r="A395" s="56"/>
      <c r="B395" s="9"/>
      <c r="C395" s="8"/>
      <c r="D395" s="9"/>
    </row>
    <row r="396" spans="1:4" ht="13">
      <c r="A396" s="56"/>
      <c r="B396" s="9"/>
      <c r="C396" s="8"/>
      <c r="D396" s="9"/>
    </row>
    <row r="397" spans="1:4" ht="13">
      <c r="A397" s="56"/>
      <c r="B397" s="9"/>
      <c r="C397" s="8"/>
      <c r="D397" s="9"/>
    </row>
    <row r="398" spans="1:4" ht="13">
      <c r="A398" s="56"/>
      <c r="B398" s="9"/>
      <c r="C398" s="8"/>
      <c r="D398" s="9"/>
    </row>
    <row r="399" spans="1:4" ht="13">
      <c r="A399" s="56"/>
      <c r="B399" s="9"/>
      <c r="C399" s="8"/>
      <c r="D399" s="9"/>
    </row>
    <row r="400" spans="1:4" ht="13">
      <c r="A400" s="56"/>
      <c r="B400" s="9"/>
      <c r="C400" s="8"/>
      <c r="D400" s="9"/>
    </row>
    <row r="401" spans="1:4" ht="13">
      <c r="A401" s="56"/>
      <c r="B401" s="9"/>
      <c r="C401" s="8"/>
      <c r="D401" s="9"/>
    </row>
    <row r="402" spans="1:4" ht="13">
      <c r="A402" s="56"/>
      <c r="B402" s="9"/>
      <c r="C402" s="8"/>
      <c r="D402" s="9"/>
    </row>
    <row r="403" spans="1:4" ht="13">
      <c r="A403" s="56"/>
      <c r="B403" s="9"/>
      <c r="C403" s="8"/>
      <c r="D403" s="9"/>
    </row>
    <row r="404" spans="1:4" ht="13">
      <c r="A404" s="56"/>
      <c r="B404" s="9"/>
      <c r="C404" s="8"/>
      <c r="D404" s="9"/>
    </row>
    <row r="405" spans="1:4" ht="13">
      <c r="A405" s="56"/>
      <c r="B405" s="9"/>
      <c r="C405" s="8"/>
      <c r="D405" s="9"/>
    </row>
    <row r="406" spans="1:4" ht="13">
      <c r="A406" s="56"/>
      <c r="B406" s="9"/>
      <c r="C406" s="8"/>
      <c r="D406" s="9"/>
    </row>
    <row r="407" spans="1:4" ht="13">
      <c r="A407" s="56"/>
      <c r="B407" s="9"/>
      <c r="C407" s="8"/>
      <c r="D407" s="9"/>
    </row>
    <row r="408" spans="1:4" ht="13">
      <c r="A408" s="56"/>
      <c r="B408" s="9"/>
      <c r="C408" s="8"/>
      <c r="D408" s="9"/>
    </row>
    <row r="409" spans="1:4" ht="13">
      <c r="A409" s="56"/>
      <c r="B409" s="9"/>
      <c r="C409" s="8"/>
      <c r="D409" s="9"/>
    </row>
    <row r="410" spans="1:4" ht="13">
      <c r="A410" s="56"/>
      <c r="B410" s="9"/>
      <c r="C410" s="8"/>
      <c r="D410" s="9"/>
    </row>
    <row r="411" spans="1:4" ht="13">
      <c r="A411" s="56"/>
      <c r="B411" s="9"/>
      <c r="C411" s="8"/>
      <c r="D411" s="9"/>
    </row>
    <row r="412" spans="1:4" ht="13">
      <c r="A412" s="56"/>
      <c r="B412" s="9"/>
      <c r="C412" s="8"/>
      <c r="D412" s="9"/>
    </row>
    <row r="413" spans="1:4" ht="13">
      <c r="A413" s="56"/>
      <c r="B413" s="9"/>
      <c r="C413" s="8"/>
      <c r="D413" s="9"/>
    </row>
    <row r="414" spans="1:4" ht="13">
      <c r="A414" s="56"/>
      <c r="B414" s="9"/>
      <c r="C414" s="8"/>
      <c r="D414" s="9"/>
    </row>
    <row r="415" spans="1:4" ht="13">
      <c r="A415" s="56"/>
      <c r="B415" s="9"/>
      <c r="C415" s="8"/>
      <c r="D415" s="9"/>
    </row>
    <row r="416" spans="1:4" ht="13">
      <c r="A416" s="56"/>
      <c r="B416" s="9"/>
      <c r="C416" s="8"/>
      <c r="D416" s="9"/>
    </row>
    <row r="417" spans="1:4" ht="13">
      <c r="A417" s="56"/>
      <c r="B417" s="9"/>
      <c r="C417" s="8"/>
      <c r="D417" s="9"/>
    </row>
    <row r="418" spans="1:4" ht="13">
      <c r="A418" s="56"/>
      <c r="B418" s="9"/>
      <c r="C418" s="8"/>
      <c r="D418" s="9"/>
    </row>
    <row r="419" spans="1:4" ht="13">
      <c r="A419" s="56"/>
      <c r="B419" s="9"/>
      <c r="C419" s="8"/>
      <c r="D419" s="9"/>
    </row>
    <row r="420" spans="1:4" ht="13">
      <c r="A420" s="56"/>
      <c r="B420" s="9"/>
      <c r="C420" s="8"/>
      <c r="D420" s="9"/>
    </row>
    <row r="421" spans="1:4" ht="13">
      <c r="A421" s="56"/>
      <c r="B421" s="9"/>
      <c r="C421" s="8"/>
      <c r="D421" s="9"/>
    </row>
    <row r="422" spans="1:4" ht="13">
      <c r="A422" s="56"/>
      <c r="B422" s="9"/>
      <c r="C422" s="8"/>
      <c r="D422" s="9"/>
    </row>
    <row r="423" spans="1:4" ht="13">
      <c r="A423" s="56"/>
      <c r="B423" s="9"/>
      <c r="C423" s="8"/>
      <c r="D423" s="9"/>
    </row>
    <row r="424" spans="1:4" ht="13">
      <c r="A424" s="56"/>
      <c r="B424" s="9"/>
      <c r="C424" s="8"/>
      <c r="D424" s="9"/>
    </row>
    <row r="425" spans="1:4" ht="13">
      <c r="A425" s="56"/>
      <c r="B425" s="9"/>
      <c r="C425" s="8"/>
      <c r="D425" s="9"/>
    </row>
    <row r="426" spans="1:4" ht="13">
      <c r="A426" s="56"/>
      <c r="B426" s="9"/>
      <c r="C426" s="8"/>
      <c r="D426" s="9"/>
    </row>
    <row r="427" spans="1:4" ht="13">
      <c r="A427" s="56"/>
      <c r="B427" s="9"/>
      <c r="C427" s="8"/>
      <c r="D427" s="9"/>
    </row>
    <row r="428" spans="1:4" ht="13">
      <c r="A428" s="56"/>
      <c r="B428" s="9"/>
      <c r="C428" s="8"/>
      <c r="D428" s="9"/>
    </row>
    <row r="429" spans="1:4" ht="13">
      <c r="A429" s="56"/>
      <c r="B429" s="9"/>
      <c r="C429" s="8"/>
      <c r="D429" s="9"/>
    </row>
    <row r="430" spans="1:4" ht="13">
      <c r="A430" s="56"/>
      <c r="B430" s="9"/>
      <c r="C430" s="8"/>
      <c r="D430" s="9"/>
    </row>
    <row r="431" spans="1:4" ht="13">
      <c r="A431" s="56"/>
      <c r="B431" s="9"/>
      <c r="C431" s="8"/>
      <c r="D431" s="9"/>
    </row>
    <row r="432" spans="1:4" ht="13">
      <c r="A432" s="56"/>
      <c r="B432" s="9"/>
      <c r="C432" s="8"/>
      <c r="D432" s="9"/>
    </row>
    <row r="433" spans="1:4" ht="13">
      <c r="A433" s="56"/>
      <c r="B433" s="9"/>
      <c r="C433" s="8"/>
      <c r="D433" s="9"/>
    </row>
    <row r="434" spans="1:4" ht="13">
      <c r="A434" s="56"/>
      <c r="B434" s="9"/>
      <c r="C434" s="8"/>
      <c r="D434" s="9"/>
    </row>
    <row r="435" spans="1:4" ht="13">
      <c r="A435" s="56"/>
      <c r="B435" s="9"/>
      <c r="C435" s="8"/>
      <c r="D435" s="9"/>
    </row>
    <row r="436" spans="1:4" ht="13">
      <c r="A436" s="56"/>
      <c r="B436" s="9"/>
      <c r="C436" s="8"/>
      <c r="D436" s="9"/>
    </row>
    <row r="437" spans="1:4" ht="13">
      <c r="A437" s="56"/>
      <c r="B437" s="9"/>
      <c r="C437" s="8"/>
      <c r="D437" s="9"/>
    </row>
    <row r="438" spans="1:4" ht="13">
      <c r="A438" s="56"/>
      <c r="B438" s="9"/>
      <c r="C438" s="8"/>
      <c r="D438" s="9"/>
    </row>
    <row r="439" spans="1:4" ht="13">
      <c r="A439" s="56"/>
      <c r="B439" s="9"/>
      <c r="C439" s="8"/>
      <c r="D439" s="9"/>
    </row>
    <row r="440" spans="1:4" ht="13">
      <c r="A440" s="56"/>
      <c r="B440" s="9"/>
      <c r="C440" s="8"/>
      <c r="D440" s="9"/>
    </row>
    <row r="441" spans="1:4" ht="13">
      <c r="A441" s="56"/>
      <c r="B441" s="9"/>
      <c r="C441" s="8"/>
      <c r="D441" s="9"/>
    </row>
    <row r="442" spans="1:4" ht="13">
      <c r="A442" s="56"/>
      <c r="B442" s="9"/>
      <c r="C442" s="8"/>
      <c r="D442" s="9"/>
    </row>
    <row r="443" spans="1:4" ht="13">
      <c r="A443" s="56"/>
      <c r="B443" s="9"/>
      <c r="C443" s="8"/>
      <c r="D443" s="9"/>
    </row>
    <row r="444" spans="1:4" ht="13">
      <c r="A444" s="56"/>
      <c r="B444" s="9"/>
      <c r="C444" s="8"/>
      <c r="D444" s="9"/>
    </row>
    <row r="445" spans="1:4" ht="13">
      <c r="A445" s="56"/>
      <c r="B445" s="9"/>
      <c r="C445" s="8"/>
      <c r="D445" s="9"/>
    </row>
    <row r="446" spans="1:4" ht="13">
      <c r="A446" s="56"/>
      <c r="B446" s="9"/>
      <c r="C446" s="8"/>
      <c r="D446" s="9"/>
    </row>
    <row r="447" spans="1:4" ht="13">
      <c r="A447" s="56"/>
      <c r="B447" s="9"/>
      <c r="C447" s="8"/>
      <c r="D447" s="9"/>
    </row>
    <row r="448" spans="1:4" ht="13">
      <c r="A448" s="56"/>
      <c r="B448" s="9"/>
      <c r="C448" s="8"/>
      <c r="D448" s="9"/>
    </row>
    <row r="449" spans="1:4" ht="13">
      <c r="A449" s="56"/>
      <c r="B449" s="9"/>
      <c r="C449" s="8"/>
      <c r="D449" s="9"/>
    </row>
    <row r="450" spans="1:4" ht="13">
      <c r="A450" s="56"/>
      <c r="B450" s="9"/>
      <c r="C450" s="8"/>
      <c r="D450" s="9"/>
    </row>
    <row r="451" spans="1:4" ht="13">
      <c r="A451" s="56"/>
      <c r="B451" s="9"/>
      <c r="C451" s="8"/>
      <c r="D451" s="9"/>
    </row>
    <row r="452" spans="1:4" ht="13">
      <c r="A452" s="56"/>
      <c r="B452" s="9"/>
      <c r="C452" s="8"/>
      <c r="D452" s="9"/>
    </row>
    <row r="453" spans="1:4" ht="13">
      <c r="A453" s="56"/>
      <c r="B453" s="9"/>
      <c r="C453" s="8"/>
      <c r="D453" s="9"/>
    </row>
    <row r="454" spans="1:4" ht="13">
      <c r="A454" s="56"/>
      <c r="B454" s="9"/>
      <c r="C454" s="8"/>
      <c r="D454" s="9"/>
    </row>
    <row r="455" spans="1:4" ht="13">
      <c r="A455" s="56"/>
      <c r="B455" s="9"/>
      <c r="C455" s="8"/>
      <c r="D455" s="9"/>
    </row>
    <row r="456" spans="1:4" ht="13">
      <c r="A456" s="56"/>
      <c r="B456" s="9"/>
      <c r="C456" s="8"/>
      <c r="D456" s="9"/>
    </row>
    <row r="457" spans="1:4" ht="13">
      <c r="A457" s="56"/>
      <c r="B457" s="9"/>
      <c r="C457" s="8"/>
      <c r="D457" s="9"/>
    </row>
    <row r="458" spans="1:4" ht="13">
      <c r="A458" s="56"/>
      <c r="B458" s="9"/>
      <c r="C458" s="8"/>
      <c r="D458" s="9"/>
    </row>
    <row r="459" spans="1:4" ht="13">
      <c r="A459" s="56"/>
      <c r="B459" s="9"/>
      <c r="C459" s="8"/>
      <c r="D459" s="9"/>
    </row>
    <row r="460" spans="1:4" ht="13">
      <c r="A460" s="56"/>
      <c r="B460" s="9"/>
      <c r="C460" s="8"/>
      <c r="D460" s="9"/>
    </row>
    <row r="461" spans="1:4" ht="13">
      <c r="A461" s="56"/>
      <c r="B461" s="9"/>
      <c r="C461" s="8"/>
      <c r="D461" s="9"/>
    </row>
    <row r="462" spans="1:4" ht="13">
      <c r="A462" s="56"/>
      <c r="B462" s="9"/>
      <c r="C462" s="8"/>
      <c r="D462" s="9"/>
    </row>
    <row r="463" spans="1:4" ht="13">
      <c r="A463" s="56"/>
      <c r="B463" s="9"/>
      <c r="C463" s="8"/>
      <c r="D463" s="9"/>
    </row>
    <row r="464" spans="1:4" ht="13">
      <c r="A464" s="56"/>
      <c r="B464" s="9"/>
      <c r="C464" s="8"/>
      <c r="D464" s="9"/>
    </row>
    <row r="465" spans="1:4" ht="13">
      <c r="A465" s="56"/>
      <c r="B465" s="9"/>
      <c r="C465" s="8"/>
      <c r="D465" s="9"/>
    </row>
    <row r="466" spans="1:4" ht="13">
      <c r="A466" s="56"/>
      <c r="B466" s="9"/>
      <c r="C466" s="8"/>
      <c r="D466" s="9"/>
    </row>
    <row r="467" spans="1:4" ht="13">
      <c r="A467" s="56"/>
      <c r="B467" s="9"/>
      <c r="C467" s="8"/>
      <c r="D467" s="9"/>
    </row>
    <row r="468" spans="1:4" ht="13">
      <c r="A468" s="56"/>
      <c r="B468" s="9"/>
      <c r="C468" s="8"/>
      <c r="D468" s="9"/>
    </row>
    <row r="469" spans="1:4" ht="13">
      <c r="A469" s="56"/>
      <c r="B469" s="9"/>
      <c r="C469" s="8"/>
      <c r="D469" s="9"/>
    </row>
    <row r="470" spans="1:4" ht="13">
      <c r="A470" s="56"/>
      <c r="B470" s="9"/>
      <c r="C470" s="8"/>
      <c r="D470" s="9"/>
    </row>
    <row r="471" spans="1:4" ht="13">
      <c r="A471" s="56"/>
      <c r="B471" s="9"/>
      <c r="C471" s="8"/>
      <c r="D471" s="9"/>
    </row>
    <row r="472" spans="1:4" ht="13">
      <c r="A472" s="56"/>
      <c r="B472" s="9"/>
      <c r="C472" s="8"/>
      <c r="D472" s="9"/>
    </row>
    <row r="473" spans="1:4" ht="13">
      <c r="A473" s="56"/>
      <c r="B473" s="9"/>
      <c r="C473" s="8"/>
      <c r="D473" s="9"/>
    </row>
    <row r="474" spans="1:4" ht="13">
      <c r="A474" s="56"/>
      <c r="B474" s="9"/>
      <c r="C474" s="8"/>
      <c r="D474" s="9"/>
    </row>
    <row r="475" spans="1:4" ht="13">
      <c r="A475" s="56"/>
      <c r="B475" s="9"/>
      <c r="C475" s="8"/>
      <c r="D475" s="9"/>
    </row>
    <row r="476" spans="1:4" ht="13">
      <c r="A476" s="56"/>
      <c r="B476" s="9"/>
      <c r="C476" s="8"/>
      <c r="D476" s="9"/>
    </row>
    <row r="477" spans="1:4" ht="13">
      <c r="A477" s="56"/>
      <c r="B477" s="9"/>
      <c r="C477" s="8"/>
      <c r="D477" s="9"/>
    </row>
    <row r="478" spans="1:4" ht="13">
      <c r="A478" s="56"/>
      <c r="B478" s="9"/>
      <c r="C478" s="8"/>
      <c r="D478" s="9"/>
    </row>
    <row r="479" spans="1:4" ht="13">
      <c r="A479" s="56"/>
      <c r="B479" s="9"/>
      <c r="C479" s="8"/>
      <c r="D479" s="9"/>
    </row>
    <row r="480" spans="1:4" ht="13">
      <c r="A480" s="56"/>
      <c r="B480" s="9"/>
      <c r="C480" s="8"/>
      <c r="D480" s="9"/>
    </row>
    <row r="481" spans="1:4" ht="13">
      <c r="A481" s="56"/>
      <c r="B481" s="9"/>
      <c r="C481" s="8"/>
      <c r="D481" s="9"/>
    </row>
    <row r="482" spans="1:4" ht="13">
      <c r="A482" s="56"/>
      <c r="B482" s="9"/>
      <c r="C482" s="8"/>
      <c r="D482" s="9"/>
    </row>
    <row r="483" spans="1:4" ht="13">
      <c r="A483" s="56"/>
      <c r="B483" s="9"/>
      <c r="C483" s="8"/>
      <c r="D483" s="9"/>
    </row>
    <row r="484" spans="1:4" ht="13">
      <c r="A484" s="56"/>
      <c r="B484" s="9"/>
      <c r="C484" s="8"/>
      <c r="D484" s="9"/>
    </row>
    <row r="485" spans="1:4" ht="13">
      <c r="A485" s="56"/>
      <c r="B485" s="9"/>
      <c r="C485" s="8"/>
      <c r="D485" s="9"/>
    </row>
    <row r="486" spans="1:4" ht="13">
      <c r="A486" s="56"/>
      <c r="B486" s="9"/>
      <c r="C486" s="8"/>
      <c r="D486" s="9"/>
    </row>
    <row r="487" spans="1:4" ht="13">
      <c r="A487" s="56"/>
      <c r="B487" s="9"/>
      <c r="C487" s="8"/>
      <c r="D487" s="9"/>
    </row>
    <row r="488" spans="1:4" ht="13">
      <c r="A488" s="56"/>
      <c r="B488" s="9"/>
      <c r="C488" s="8"/>
      <c r="D488" s="9"/>
    </row>
    <row r="489" spans="1:4" ht="13">
      <c r="A489" s="56"/>
      <c r="B489" s="9"/>
      <c r="C489" s="8"/>
      <c r="D489" s="9"/>
    </row>
    <row r="490" spans="1:4" ht="13">
      <c r="A490" s="56"/>
      <c r="B490" s="9"/>
      <c r="C490" s="8"/>
      <c r="D490" s="9"/>
    </row>
    <row r="491" spans="1:4" ht="13">
      <c r="A491" s="56"/>
      <c r="B491" s="9"/>
      <c r="C491" s="8"/>
      <c r="D491" s="9"/>
    </row>
    <row r="492" spans="1:4" ht="13">
      <c r="A492" s="56"/>
      <c r="B492" s="9"/>
      <c r="C492" s="8"/>
      <c r="D492" s="9"/>
    </row>
    <row r="493" spans="1:4" ht="13">
      <c r="A493" s="56"/>
      <c r="B493" s="9"/>
      <c r="C493" s="8"/>
      <c r="D493" s="9"/>
    </row>
    <row r="494" spans="1:4" ht="13">
      <c r="A494" s="56"/>
      <c r="B494" s="9"/>
      <c r="C494" s="8"/>
      <c r="D494" s="9"/>
    </row>
    <row r="495" spans="1:4" ht="13">
      <c r="A495" s="56"/>
      <c r="B495" s="9"/>
      <c r="C495" s="8"/>
      <c r="D495" s="9"/>
    </row>
    <row r="496" spans="1:4" ht="13">
      <c r="A496" s="56"/>
      <c r="B496" s="9"/>
      <c r="C496" s="8"/>
      <c r="D496" s="9"/>
    </row>
    <row r="497" spans="1:4" ht="13">
      <c r="A497" s="56"/>
      <c r="B497" s="9"/>
      <c r="C497" s="8"/>
      <c r="D497" s="9"/>
    </row>
    <row r="498" spans="1:4" ht="13">
      <c r="A498" s="56"/>
      <c r="B498" s="9"/>
      <c r="C498" s="8"/>
      <c r="D498" s="9"/>
    </row>
    <row r="499" spans="1:4" ht="13">
      <c r="A499" s="56"/>
      <c r="B499" s="9"/>
      <c r="C499" s="8"/>
      <c r="D499" s="9"/>
    </row>
    <row r="500" spans="1:4" ht="13">
      <c r="A500" s="56"/>
      <c r="B500" s="9"/>
      <c r="C500" s="8"/>
      <c r="D500" s="9"/>
    </row>
    <row r="501" spans="1:4" ht="13">
      <c r="A501" s="56"/>
      <c r="B501" s="9"/>
      <c r="C501" s="8"/>
      <c r="D501" s="9"/>
    </row>
    <row r="502" spans="1:4" ht="13">
      <c r="A502" s="56"/>
      <c r="B502" s="9"/>
      <c r="C502" s="8"/>
      <c r="D502" s="9"/>
    </row>
    <row r="503" spans="1:4" ht="13">
      <c r="A503" s="56"/>
      <c r="B503" s="9"/>
      <c r="C503" s="8"/>
      <c r="D503" s="9"/>
    </row>
    <row r="504" spans="1:4" ht="13">
      <c r="A504" s="56"/>
      <c r="B504" s="9"/>
      <c r="C504" s="8"/>
      <c r="D504" s="9"/>
    </row>
    <row r="505" spans="1:4" ht="13">
      <c r="A505" s="56"/>
      <c r="B505" s="9"/>
      <c r="C505" s="8"/>
      <c r="D505" s="9"/>
    </row>
    <row r="506" spans="1:4" ht="13">
      <c r="A506" s="56"/>
      <c r="B506" s="9"/>
      <c r="C506" s="8"/>
      <c r="D506" s="9"/>
    </row>
    <row r="507" spans="1:4" ht="13">
      <c r="A507" s="56"/>
      <c r="B507" s="9"/>
      <c r="C507" s="8"/>
      <c r="D507" s="9"/>
    </row>
    <row r="508" spans="1:4" ht="13">
      <c r="A508" s="56"/>
      <c r="B508" s="9"/>
      <c r="C508" s="8"/>
      <c r="D508" s="9"/>
    </row>
    <row r="509" spans="1:4" ht="13">
      <c r="A509" s="56"/>
      <c r="B509" s="9"/>
      <c r="C509" s="8"/>
      <c r="D509" s="9"/>
    </row>
    <row r="510" spans="1:4" ht="13">
      <c r="A510" s="56"/>
      <c r="B510" s="9"/>
      <c r="C510" s="8"/>
      <c r="D510" s="9"/>
    </row>
    <row r="511" spans="1:4" ht="13">
      <c r="A511" s="56"/>
      <c r="B511" s="9"/>
      <c r="C511" s="8"/>
      <c r="D511" s="9"/>
    </row>
    <row r="512" spans="1:4" ht="13">
      <c r="A512" s="56"/>
      <c r="B512" s="9"/>
      <c r="C512" s="8"/>
      <c r="D512" s="9"/>
    </row>
    <row r="513" spans="1:4" ht="13">
      <c r="A513" s="56"/>
      <c r="B513" s="9"/>
      <c r="C513" s="8"/>
      <c r="D513" s="9"/>
    </row>
    <row r="514" spans="1:4" ht="13">
      <c r="A514" s="56"/>
      <c r="B514" s="9"/>
      <c r="C514" s="8"/>
      <c r="D514" s="9"/>
    </row>
    <row r="515" spans="1:4" ht="13">
      <c r="A515" s="56"/>
      <c r="B515" s="9"/>
      <c r="C515" s="8"/>
      <c r="D515" s="9"/>
    </row>
    <row r="516" spans="1:4" ht="13">
      <c r="A516" s="56"/>
      <c r="B516" s="9"/>
      <c r="C516" s="8"/>
      <c r="D516" s="9"/>
    </row>
    <row r="517" spans="1:4" ht="13">
      <c r="A517" s="56"/>
      <c r="B517" s="9"/>
      <c r="C517" s="8"/>
      <c r="D517" s="9"/>
    </row>
    <row r="518" spans="1:4" ht="13">
      <c r="A518" s="56"/>
      <c r="B518" s="9"/>
      <c r="C518" s="8"/>
      <c r="D518" s="9"/>
    </row>
    <row r="519" spans="1:4" ht="13">
      <c r="A519" s="56"/>
      <c r="B519" s="9"/>
      <c r="C519" s="8"/>
      <c r="D519" s="9"/>
    </row>
    <row r="520" spans="1:4" ht="13">
      <c r="A520" s="56"/>
      <c r="B520" s="9"/>
      <c r="C520" s="8"/>
      <c r="D520" s="9"/>
    </row>
    <row r="521" spans="1:4" ht="13">
      <c r="A521" s="56"/>
      <c r="B521" s="9"/>
      <c r="C521" s="8"/>
      <c r="D521" s="9"/>
    </row>
    <row r="522" spans="1:4" ht="13">
      <c r="A522" s="56"/>
      <c r="B522" s="9"/>
      <c r="C522" s="8"/>
      <c r="D522" s="9"/>
    </row>
    <row r="523" spans="1:4" ht="13">
      <c r="A523" s="56"/>
      <c r="B523" s="9"/>
      <c r="C523" s="8"/>
      <c r="D523" s="9"/>
    </row>
    <row r="524" spans="1:4" ht="13">
      <c r="A524" s="56"/>
      <c r="B524" s="9"/>
      <c r="C524" s="8"/>
      <c r="D524" s="9"/>
    </row>
    <row r="525" spans="1:4" ht="13">
      <c r="A525" s="56"/>
      <c r="B525" s="9"/>
      <c r="C525" s="8"/>
      <c r="D525" s="9"/>
    </row>
    <row r="526" spans="1:4" ht="13">
      <c r="A526" s="56"/>
      <c r="B526" s="9"/>
      <c r="C526" s="8"/>
      <c r="D526" s="9"/>
    </row>
    <row r="527" spans="1:4" ht="13">
      <c r="A527" s="56"/>
      <c r="B527" s="9"/>
      <c r="C527" s="8"/>
      <c r="D527" s="9"/>
    </row>
    <row r="528" spans="1:4" ht="13">
      <c r="A528" s="56"/>
      <c r="B528" s="9"/>
      <c r="C528" s="8"/>
      <c r="D528" s="9"/>
    </row>
    <row r="529" spans="1:4" ht="13">
      <c r="A529" s="56"/>
      <c r="B529" s="9"/>
      <c r="C529" s="8"/>
      <c r="D529" s="9"/>
    </row>
    <row r="530" spans="1:4" ht="13">
      <c r="A530" s="56"/>
      <c r="B530" s="9"/>
      <c r="C530" s="8"/>
      <c r="D530" s="9"/>
    </row>
    <row r="531" spans="1:4" ht="13">
      <c r="A531" s="56"/>
      <c r="B531" s="9"/>
      <c r="C531" s="8"/>
      <c r="D531" s="9"/>
    </row>
    <row r="532" spans="1:4" ht="13">
      <c r="A532" s="56"/>
      <c r="B532" s="9"/>
      <c r="C532" s="8"/>
      <c r="D532" s="9"/>
    </row>
    <row r="533" spans="1:4" ht="13">
      <c r="A533" s="56"/>
      <c r="B533" s="9"/>
      <c r="C533" s="8"/>
      <c r="D533" s="9"/>
    </row>
    <row r="534" spans="1:4" ht="13">
      <c r="A534" s="56"/>
      <c r="B534" s="9"/>
      <c r="C534" s="8"/>
      <c r="D534" s="9"/>
    </row>
    <row r="535" spans="1:4" ht="13">
      <c r="A535" s="56"/>
      <c r="B535" s="9"/>
      <c r="C535" s="8"/>
      <c r="D535" s="9"/>
    </row>
    <row r="536" spans="1:4" ht="13">
      <c r="A536" s="56"/>
      <c r="B536" s="9"/>
      <c r="C536" s="8"/>
      <c r="D536" s="9"/>
    </row>
    <row r="537" spans="1:4" ht="13">
      <c r="A537" s="56"/>
      <c r="B537" s="9"/>
      <c r="C537" s="8"/>
      <c r="D537" s="9"/>
    </row>
    <row r="538" spans="1:4" ht="13">
      <c r="A538" s="56"/>
      <c r="B538" s="9"/>
      <c r="C538" s="8"/>
      <c r="D538" s="9"/>
    </row>
    <row r="539" spans="1:4" ht="13">
      <c r="A539" s="56"/>
      <c r="B539" s="9"/>
      <c r="C539" s="8"/>
      <c r="D539" s="9"/>
    </row>
    <row r="540" spans="1:4" ht="13">
      <c r="A540" s="56"/>
      <c r="B540" s="9"/>
      <c r="C540" s="8"/>
      <c r="D540" s="9"/>
    </row>
    <row r="541" spans="1:4" ht="13">
      <c r="A541" s="56"/>
      <c r="B541" s="9"/>
      <c r="C541" s="8"/>
      <c r="D541" s="9"/>
    </row>
    <row r="542" spans="1:4" ht="13">
      <c r="A542" s="56"/>
      <c r="B542" s="9"/>
      <c r="C542" s="8"/>
      <c r="D542" s="9"/>
    </row>
    <row r="543" spans="1:4" ht="13">
      <c r="A543" s="56"/>
      <c r="B543" s="9"/>
      <c r="C543" s="8"/>
      <c r="D543" s="9"/>
    </row>
    <row r="544" spans="1:4" ht="13">
      <c r="A544" s="56"/>
      <c r="B544" s="9"/>
      <c r="C544" s="8"/>
      <c r="D544" s="9"/>
    </row>
    <row r="545" spans="1:4" ht="13">
      <c r="A545" s="56"/>
      <c r="B545" s="9"/>
      <c r="C545" s="8"/>
      <c r="D545" s="9"/>
    </row>
    <row r="546" spans="1:4" ht="13">
      <c r="A546" s="56"/>
      <c r="B546" s="9"/>
      <c r="C546" s="8"/>
      <c r="D546" s="9"/>
    </row>
    <row r="547" spans="1:4" ht="13">
      <c r="A547" s="56"/>
      <c r="B547" s="9"/>
      <c r="C547" s="8"/>
      <c r="D547" s="9"/>
    </row>
    <row r="548" spans="1:4" ht="13">
      <c r="A548" s="56"/>
      <c r="B548" s="9"/>
      <c r="C548" s="8"/>
      <c r="D548" s="9"/>
    </row>
    <row r="549" spans="1:4" ht="13">
      <c r="A549" s="56"/>
      <c r="B549" s="9"/>
      <c r="C549" s="8"/>
      <c r="D549" s="9"/>
    </row>
    <row r="550" spans="1:4" ht="13">
      <c r="A550" s="56"/>
      <c r="B550" s="9"/>
      <c r="C550" s="8"/>
      <c r="D550" s="9"/>
    </row>
    <row r="551" spans="1:4" ht="13">
      <c r="A551" s="56"/>
      <c r="B551" s="9"/>
      <c r="C551" s="8"/>
      <c r="D551" s="9"/>
    </row>
    <row r="552" spans="1:4" ht="13">
      <c r="A552" s="56"/>
      <c r="B552" s="9"/>
      <c r="C552" s="8"/>
      <c r="D552" s="9"/>
    </row>
    <row r="553" spans="1:4" ht="13">
      <c r="A553" s="56"/>
      <c r="B553" s="9"/>
      <c r="C553" s="8"/>
      <c r="D553" s="9"/>
    </row>
    <row r="554" spans="1:4" ht="13">
      <c r="A554" s="56"/>
      <c r="B554" s="9"/>
      <c r="C554" s="8"/>
      <c r="D554" s="9"/>
    </row>
    <row r="555" spans="1:4" ht="13">
      <c r="A555" s="56"/>
      <c r="B555" s="9"/>
      <c r="C555" s="8"/>
      <c r="D555" s="9"/>
    </row>
    <row r="556" spans="1:4" ht="13">
      <c r="A556" s="56"/>
      <c r="B556" s="9"/>
      <c r="C556" s="8"/>
      <c r="D556" s="9"/>
    </row>
    <row r="557" spans="1:4" ht="13">
      <c r="A557" s="56"/>
      <c r="B557" s="9"/>
      <c r="C557" s="8"/>
      <c r="D557" s="9"/>
    </row>
    <row r="558" spans="1:4" ht="13">
      <c r="A558" s="56"/>
      <c r="B558" s="9"/>
      <c r="C558" s="8"/>
      <c r="D558" s="9"/>
    </row>
    <row r="559" spans="1:4" ht="13">
      <c r="A559" s="56"/>
      <c r="B559" s="9"/>
      <c r="C559" s="8"/>
      <c r="D559" s="9"/>
    </row>
    <row r="560" spans="1:4" ht="13">
      <c r="A560" s="56"/>
      <c r="B560" s="9"/>
      <c r="C560" s="8"/>
      <c r="D560" s="9"/>
    </row>
    <row r="561" spans="1:4" ht="13">
      <c r="A561" s="56"/>
      <c r="B561" s="9"/>
      <c r="C561" s="8"/>
      <c r="D561" s="9"/>
    </row>
    <row r="562" spans="1:4" ht="13">
      <c r="A562" s="56"/>
      <c r="B562" s="9"/>
      <c r="C562" s="8"/>
      <c r="D562" s="9"/>
    </row>
    <row r="563" spans="1:4" ht="13">
      <c r="A563" s="56"/>
      <c r="B563" s="9"/>
      <c r="C563" s="8"/>
      <c r="D563" s="9"/>
    </row>
    <row r="564" spans="1:4" ht="13">
      <c r="A564" s="56"/>
      <c r="B564" s="9"/>
      <c r="C564" s="8"/>
      <c r="D564" s="9"/>
    </row>
    <row r="565" spans="1:4" ht="13">
      <c r="A565" s="56"/>
      <c r="B565" s="9"/>
      <c r="C565" s="8"/>
      <c r="D565" s="9"/>
    </row>
    <row r="566" spans="1:4" ht="13">
      <c r="A566" s="56"/>
      <c r="B566" s="9"/>
      <c r="C566" s="8"/>
      <c r="D566" s="9"/>
    </row>
    <row r="567" spans="1:4" ht="13">
      <c r="A567" s="56"/>
      <c r="B567" s="9"/>
      <c r="C567" s="8"/>
      <c r="D567" s="9"/>
    </row>
    <row r="568" spans="1:4" ht="13">
      <c r="A568" s="56"/>
      <c r="B568" s="9"/>
      <c r="C568" s="8"/>
      <c r="D568" s="9"/>
    </row>
    <row r="569" spans="1:4" ht="13">
      <c r="A569" s="56"/>
      <c r="B569" s="9"/>
      <c r="C569" s="8"/>
      <c r="D569" s="9"/>
    </row>
    <row r="570" spans="1:4" ht="13">
      <c r="A570" s="56"/>
      <c r="B570" s="9"/>
      <c r="C570" s="8"/>
      <c r="D570" s="9"/>
    </row>
    <row r="571" spans="1:4" ht="13">
      <c r="A571" s="56"/>
      <c r="B571" s="9"/>
      <c r="C571" s="8"/>
      <c r="D571" s="9"/>
    </row>
    <row r="572" spans="1:4" ht="13">
      <c r="A572" s="56"/>
      <c r="B572" s="9"/>
      <c r="C572" s="8"/>
      <c r="D572" s="9"/>
    </row>
    <row r="573" spans="1:4" ht="13">
      <c r="A573" s="56"/>
      <c r="B573" s="9"/>
      <c r="C573" s="8"/>
      <c r="D573" s="9"/>
    </row>
    <row r="574" spans="1:4" ht="13">
      <c r="A574" s="56"/>
      <c r="B574" s="9"/>
      <c r="C574" s="8"/>
      <c r="D574" s="9"/>
    </row>
    <row r="575" spans="1:4" ht="13">
      <c r="A575" s="56"/>
      <c r="B575" s="9"/>
      <c r="C575" s="8"/>
      <c r="D575" s="9"/>
    </row>
    <row r="576" spans="1:4" ht="13">
      <c r="A576" s="56"/>
      <c r="B576" s="9"/>
      <c r="C576" s="8"/>
      <c r="D576" s="9"/>
    </row>
    <row r="577" spans="1:4" ht="13">
      <c r="A577" s="56"/>
      <c r="B577" s="9"/>
      <c r="C577" s="8"/>
      <c r="D577" s="9"/>
    </row>
    <row r="578" spans="1:4" ht="13">
      <c r="A578" s="56"/>
      <c r="B578" s="9"/>
      <c r="C578" s="8"/>
      <c r="D578" s="9"/>
    </row>
    <row r="579" spans="1:4" ht="13">
      <c r="A579" s="56"/>
      <c r="B579" s="9"/>
      <c r="C579" s="8"/>
      <c r="D579" s="9"/>
    </row>
    <row r="580" spans="1:4" ht="13">
      <c r="A580" s="56"/>
      <c r="B580" s="9"/>
      <c r="C580" s="8"/>
      <c r="D580" s="9"/>
    </row>
    <row r="581" spans="1:4" ht="13">
      <c r="A581" s="56"/>
      <c r="B581" s="9"/>
      <c r="C581" s="8"/>
      <c r="D581" s="9"/>
    </row>
    <row r="582" spans="1:4" ht="13">
      <c r="A582" s="56"/>
      <c r="B582" s="9"/>
      <c r="C582" s="8"/>
      <c r="D582" s="9"/>
    </row>
    <row r="583" spans="1:4" ht="13">
      <c r="A583" s="56"/>
      <c r="B583" s="9"/>
      <c r="C583" s="8"/>
      <c r="D583" s="9"/>
    </row>
    <row r="584" spans="1:4" ht="13">
      <c r="A584" s="56"/>
      <c r="B584" s="9"/>
      <c r="C584" s="8"/>
      <c r="D584" s="9"/>
    </row>
    <row r="585" spans="1:4" ht="13">
      <c r="A585" s="56"/>
      <c r="B585" s="9"/>
      <c r="C585" s="8"/>
      <c r="D585" s="9"/>
    </row>
    <row r="586" spans="1:4" ht="13">
      <c r="A586" s="56"/>
      <c r="B586" s="9"/>
      <c r="C586" s="8"/>
      <c r="D586" s="9"/>
    </row>
    <row r="587" spans="1:4" ht="13">
      <c r="A587" s="56"/>
      <c r="B587" s="9"/>
      <c r="C587" s="8"/>
      <c r="D587" s="9"/>
    </row>
    <row r="588" spans="1:4" ht="13">
      <c r="A588" s="56"/>
      <c r="B588" s="9"/>
      <c r="C588" s="8"/>
      <c r="D588" s="9"/>
    </row>
    <row r="589" spans="1:4" ht="13">
      <c r="A589" s="56"/>
      <c r="B589" s="9"/>
      <c r="C589" s="8"/>
      <c r="D589" s="9"/>
    </row>
    <row r="590" spans="1:4" ht="13">
      <c r="A590" s="56"/>
      <c r="B590" s="9"/>
      <c r="C590" s="8"/>
      <c r="D590" s="9"/>
    </row>
    <row r="591" spans="1:4" ht="13">
      <c r="A591" s="56"/>
      <c r="B591" s="9"/>
      <c r="C591" s="8"/>
      <c r="D591" s="9"/>
    </row>
    <row r="592" spans="1:4" ht="13">
      <c r="A592" s="56"/>
      <c r="B592" s="9"/>
      <c r="C592" s="8"/>
      <c r="D592" s="9"/>
    </row>
    <row r="593" spans="1:4" ht="13">
      <c r="A593" s="56"/>
      <c r="B593" s="9"/>
      <c r="C593" s="8"/>
      <c r="D593" s="9"/>
    </row>
    <row r="594" spans="1:4" ht="13">
      <c r="A594" s="56"/>
      <c r="B594" s="9"/>
      <c r="C594" s="8"/>
      <c r="D594" s="9"/>
    </row>
    <row r="595" spans="1:4" ht="13">
      <c r="A595" s="56"/>
      <c r="B595" s="9"/>
      <c r="C595" s="8"/>
      <c r="D595" s="9"/>
    </row>
    <row r="596" spans="1:4" ht="13">
      <c r="A596" s="56"/>
      <c r="B596" s="9"/>
      <c r="C596" s="8"/>
      <c r="D596" s="9"/>
    </row>
    <row r="597" spans="1:4" ht="13">
      <c r="A597" s="56"/>
      <c r="B597" s="9"/>
      <c r="C597" s="8"/>
      <c r="D597" s="9"/>
    </row>
    <row r="598" spans="1:4" ht="13">
      <c r="A598" s="56"/>
      <c r="B598" s="9"/>
      <c r="C598" s="8"/>
      <c r="D598" s="9"/>
    </row>
    <row r="599" spans="1:4" ht="13">
      <c r="A599" s="56"/>
      <c r="B599" s="9"/>
      <c r="C599" s="8"/>
      <c r="D599" s="9"/>
    </row>
    <row r="600" spans="1:4" ht="13">
      <c r="A600" s="56"/>
      <c r="B600" s="9"/>
      <c r="C600" s="8"/>
      <c r="D600" s="9"/>
    </row>
    <row r="601" spans="1:4" ht="13">
      <c r="A601" s="56"/>
      <c r="B601" s="9"/>
      <c r="C601" s="8"/>
      <c r="D601" s="9"/>
    </row>
    <row r="602" spans="1:4" ht="13">
      <c r="A602" s="56"/>
      <c r="B602" s="9"/>
      <c r="C602" s="8"/>
      <c r="D602" s="9"/>
    </row>
    <row r="603" spans="1:4" ht="13">
      <c r="A603" s="56"/>
      <c r="B603" s="9"/>
      <c r="C603" s="8"/>
      <c r="D603" s="9"/>
    </row>
    <row r="604" spans="1:4" ht="13">
      <c r="A604" s="56"/>
      <c r="B604" s="9"/>
      <c r="C604" s="8"/>
      <c r="D604" s="9"/>
    </row>
    <row r="605" spans="1:4" ht="13">
      <c r="A605" s="56"/>
      <c r="B605" s="9"/>
      <c r="C605" s="8"/>
      <c r="D605" s="9"/>
    </row>
    <row r="606" spans="1:4" ht="13">
      <c r="A606" s="56"/>
      <c r="B606" s="9"/>
      <c r="C606" s="8"/>
      <c r="D606" s="9"/>
    </row>
    <row r="607" spans="1:4" ht="13">
      <c r="A607" s="56"/>
      <c r="B607" s="9"/>
      <c r="C607" s="8"/>
      <c r="D607" s="9"/>
    </row>
    <row r="608" spans="1:4" ht="13">
      <c r="A608" s="56"/>
      <c r="B608" s="9"/>
      <c r="C608" s="8"/>
      <c r="D608" s="9"/>
    </row>
    <row r="609" spans="1:4" ht="13">
      <c r="A609" s="56"/>
      <c r="B609" s="9"/>
      <c r="C609" s="8"/>
      <c r="D609" s="9"/>
    </row>
    <row r="610" spans="1:4" ht="13">
      <c r="A610" s="56"/>
      <c r="B610" s="9"/>
      <c r="C610" s="8"/>
      <c r="D610" s="9"/>
    </row>
    <row r="611" spans="1:4" ht="13">
      <c r="A611" s="56"/>
      <c r="B611" s="9"/>
      <c r="C611" s="8"/>
      <c r="D611" s="9"/>
    </row>
    <row r="612" spans="1:4" ht="13">
      <c r="A612" s="56"/>
      <c r="B612" s="9"/>
      <c r="C612" s="8"/>
      <c r="D612" s="9"/>
    </row>
    <row r="613" spans="1:4" ht="13">
      <c r="A613" s="56"/>
      <c r="B613" s="9"/>
      <c r="C613" s="8"/>
      <c r="D613" s="9"/>
    </row>
    <row r="614" spans="1:4" ht="13">
      <c r="A614" s="56"/>
      <c r="B614" s="9"/>
      <c r="C614" s="8"/>
      <c r="D614" s="9"/>
    </row>
    <row r="615" spans="1:4" ht="13">
      <c r="A615" s="56"/>
      <c r="B615" s="9"/>
      <c r="C615" s="8"/>
      <c r="D615" s="9"/>
    </row>
    <row r="616" spans="1:4" ht="13">
      <c r="A616" s="56"/>
      <c r="B616" s="9"/>
      <c r="C616" s="8"/>
      <c r="D616" s="9"/>
    </row>
    <row r="617" spans="1:4" ht="13">
      <c r="A617" s="56"/>
      <c r="B617" s="9"/>
      <c r="C617" s="8"/>
      <c r="D617" s="9"/>
    </row>
    <row r="618" spans="1:4" ht="13">
      <c r="A618" s="56"/>
      <c r="B618" s="9"/>
      <c r="C618" s="8"/>
      <c r="D618" s="9"/>
    </row>
    <row r="619" spans="1:4" ht="13">
      <c r="A619" s="56"/>
      <c r="B619" s="9"/>
      <c r="C619" s="8"/>
      <c r="D619" s="9"/>
    </row>
    <row r="620" spans="1:4" ht="13">
      <c r="A620" s="56"/>
      <c r="B620" s="9"/>
      <c r="C620" s="8"/>
      <c r="D620" s="9"/>
    </row>
    <row r="621" spans="1:4" ht="13">
      <c r="A621" s="56"/>
      <c r="B621" s="9"/>
      <c r="C621" s="8"/>
      <c r="D621" s="9"/>
    </row>
    <row r="622" spans="1:4" ht="13">
      <c r="A622" s="56"/>
      <c r="B622" s="9"/>
      <c r="C622" s="8"/>
      <c r="D622" s="9"/>
    </row>
    <row r="623" spans="1:4" ht="13">
      <c r="A623" s="56"/>
      <c r="B623" s="9"/>
      <c r="C623" s="8"/>
      <c r="D623" s="9"/>
    </row>
    <row r="624" spans="1:4" ht="13">
      <c r="A624" s="56"/>
      <c r="B624" s="9"/>
      <c r="C624" s="8"/>
      <c r="D624" s="9"/>
    </row>
    <row r="625" spans="1:4" ht="13">
      <c r="A625" s="56"/>
      <c r="B625" s="9"/>
      <c r="C625" s="8"/>
      <c r="D625" s="9"/>
    </row>
    <row r="626" spans="1:4" ht="13">
      <c r="A626" s="56"/>
      <c r="B626" s="9"/>
      <c r="C626" s="8"/>
      <c r="D626" s="9"/>
    </row>
    <row r="627" spans="1:4" ht="13">
      <c r="A627" s="56"/>
      <c r="B627" s="9"/>
      <c r="C627" s="8"/>
      <c r="D627" s="9"/>
    </row>
    <row r="628" spans="1:4" ht="13">
      <c r="A628" s="56"/>
      <c r="B628" s="9"/>
      <c r="C628" s="8"/>
      <c r="D628" s="9"/>
    </row>
    <row r="629" spans="1:4" ht="13">
      <c r="A629" s="56"/>
      <c r="B629" s="9"/>
      <c r="C629" s="8"/>
      <c r="D629" s="9"/>
    </row>
    <row r="630" spans="1:4" ht="13">
      <c r="A630" s="56"/>
      <c r="B630" s="9"/>
      <c r="C630" s="8"/>
      <c r="D630" s="9"/>
    </row>
    <row r="631" spans="1:4" ht="13">
      <c r="A631" s="56"/>
      <c r="B631" s="9"/>
      <c r="C631" s="8"/>
      <c r="D631" s="9"/>
    </row>
    <row r="632" spans="1:4" ht="13">
      <c r="A632" s="56"/>
      <c r="B632" s="9"/>
      <c r="C632" s="8"/>
      <c r="D632" s="9"/>
    </row>
    <row r="633" spans="1:4" ht="13">
      <c r="A633" s="56"/>
      <c r="B633" s="9"/>
      <c r="C633" s="8"/>
      <c r="D633" s="9"/>
    </row>
    <row r="634" spans="1:4" ht="13">
      <c r="A634" s="56"/>
      <c r="B634" s="9"/>
      <c r="C634" s="8"/>
      <c r="D634" s="9"/>
    </row>
    <row r="635" spans="1:4" ht="13">
      <c r="A635" s="56"/>
      <c r="B635" s="9"/>
      <c r="C635" s="8"/>
      <c r="D635" s="9"/>
    </row>
    <row r="636" spans="1:4" ht="13">
      <c r="A636" s="56"/>
      <c r="B636" s="9"/>
      <c r="C636" s="8"/>
      <c r="D636" s="9"/>
    </row>
    <row r="637" spans="1:4" ht="13">
      <c r="A637" s="56"/>
      <c r="B637" s="9"/>
      <c r="C637" s="8"/>
      <c r="D637" s="9"/>
    </row>
    <row r="638" spans="1:4" ht="13">
      <c r="A638" s="56"/>
      <c r="B638" s="9"/>
      <c r="C638" s="8"/>
      <c r="D638" s="9"/>
    </row>
    <row r="639" spans="1:4" ht="13">
      <c r="A639" s="56"/>
      <c r="B639" s="9"/>
      <c r="C639" s="8"/>
      <c r="D639" s="9"/>
    </row>
    <row r="640" spans="1:4" ht="13">
      <c r="A640" s="56"/>
      <c r="B640" s="9"/>
      <c r="C640" s="8"/>
      <c r="D640" s="9"/>
    </row>
    <row r="641" spans="1:4" ht="13">
      <c r="A641" s="56"/>
      <c r="B641" s="9"/>
      <c r="C641" s="8"/>
      <c r="D641" s="9"/>
    </row>
    <row r="642" spans="1:4" ht="13">
      <c r="A642" s="56"/>
      <c r="B642" s="9"/>
      <c r="C642" s="8"/>
      <c r="D642" s="9"/>
    </row>
    <row r="643" spans="1:4" ht="13">
      <c r="A643" s="56"/>
      <c r="B643" s="9"/>
      <c r="C643" s="8"/>
      <c r="D643" s="9"/>
    </row>
    <row r="644" spans="1:4" ht="13">
      <c r="A644" s="56"/>
      <c r="B644" s="9"/>
      <c r="C644" s="8"/>
      <c r="D644" s="9"/>
    </row>
    <row r="645" spans="1:4" ht="13">
      <c r="A645" s="56"/>
      <c r="B645" s="9"/>
      <c r="C645" s="8"/>
      <c r="D645" s="9"/>
    </row>
    <row r="646" spans="1:4" ht="13">
      <c r="A646" s="56"/>
      <c r="B646" s="9"/>
      <c r="C646" s="8"/>
      <c r="D646" s="9"/>
    </row>
    <row r="647" spans="1:4" ht="13">
      <c r="A647" s="56"/>
      <c r="B647" s="9"/>
      <c r="C647" s="8"/>
      <c r="D647" s="9"/>
    </row>
    <row r="648" spans="1:4" ht="13">
      <c r="A648" s="56"/>
      <c r="B648" s="9"/>
      <c r="C648" s="8"/>
      <c r="D648" s="9"/>
    </row>
    <row r="649" spans="1:4" ht="13">
      <c r="A649" s="56"/>
      <c r="B649" s="9"/>
      <c r="C649" s="8"/>
      <c r="D649" s="9"/>
    </row>
    <row r="650" spans="1:4" ht="13">
      <c r="A650" s="56"/>
      <c r="B650" s="9"/>
      <c r="C650" s="8"/>
      <c r="D650" s="9"/>
    </row>
    <row r="651" spans="1:4" ht="13">
      <c r="A651" s="56"/>
      <c r="B651" s="9"/>
      <c r="C651" s="8"/>
      <c r="D651" s="9"/>
    </row>
    <row r="652" spans="1:4" ht="13">
      <c r="A652" s="56"/>
      <c r="B652" s="9"/>
      <c r="C652" s="8"/>
      <c r="D652" s="9"/>
    </row>
    <row r="653" spans="1:4" ht="13">
      <c r="A653" s="56"/>
      <c r="B653" s="9"/>
      <c r="C653" s="8"/>
      <c r="D653" s="9"/>
    </row>
    <row r="654" spans="1:4" ht="13">
      <c r="A654" s="56"/>
      <c r="B654" s="9"/>
      <c r="C654" s="8"/>
      <c r="D654" s="9"/>
    </row>
    <row r="655" spans="1:4" ht="13">
      <c r="A655" s="56"/>
      <c r="B655" s="9"/>
      <c r="C655" s="8"/>
      <c r="D655" s="9"/>
    </row>
    <row r="656" spans="1:4" ht="13">
      <c r="A656" s="56"/>
      <c r="B656" s="9"/>
      <c r="C656" s="8"/>
      <c r="D656" s="9"/>
    </row>
    <row r="657" spans="1:4" ht="13">
      <c r="A657" s="56"/>
      <c r="B657" s="9"/>
      <c r="C657" s="8"/>
      <c r="D657" s="9"/>
    </row>
    <row r="658" spans="1:4" ht="13">
      <c r="A658" s="56"/>
      <c r="B658" s="9"/>
      <c r="C658" s="8"/>
      <c r="D658" s="9"/>
    </row>
    <row r="659" spans="1:4" ht="13">
      <c r="A659" s="56"/>
      <c r="B659" s="9"/>
      <c r="C659" s="8"/>
      <c r="D659" s="9"/>
    </row>
    <row r="660" spans="1:4" ht="13">
      <c r="A660" s="56"/>
      <c r="B660" s="9"/>
      <c r="C660" s="8"/>
      <c r="D660" s="9"/>
    </row>
    <row r="661" spans="1:4" ht="13">
      <c r="A661" s="56"/>
      <c r="B661" s="9"/>
      <c r="C661" s="8"/>
      <c r="D661" s="9"/>
    </row>
    <row r="662" spans="1:4" ht="13">
      <c r="A662" s="56"/>
      <c r="B662" s="9"/>
      <c r="C662" s="8"/>
      <c r="D662" s="9"/>
    </row>
    <row r="663" spans="1:4" ht="13">
      <c r="A663" s="56"/>
      <c r="B663" s="9"/>
      <c r="C663" s="8"/>
      <c r="D663" s="9"/>
    </row>
    <row r="664" spans="1:4" ht="13">
      <c r="A664" s="56"/>
      <c r="B664" s="9"/>
      <c r="C664" s="8"/>
      <c r="D664" s="9"/>
    </row>
    <row r="665" spans="1:4" ht="13">
      <c r="A665" s="56"/>
      <c r="B665" s="9"/>
      <c r="C665" s="8"/>
      <c r="D665" s="9"/>
    </row>
    <row r="666" spans="1:4" ht="13">
      <c r="A666" s="56"/>
      <c r="B666" s="9"/>
      <c r="C666" s="8"/>
      <c r="D666" s="9"/>
    </row>
    <row r="667" spans="1:4" ht="13">
      <c r="A667" s="56"/>
      <c r="B667" s="9"/>
      <c r="C667" s="8"/>
      <c r="D667" s="9"/>
    </row>
    <row r="668" spans="1:4" ht="13">
      <c r="A668" s="56"/>
      <c r="B668" s="9"/>
      <c r="C668" s="8"/>
      <c r="D668" s="9"/>
    </row>
    <row r="669" spans="1:4" ht="13">
      <c r="A669" s="56"/>
      <c r="B669" s="9"/>
      <c r="C669" s="8"/>
      <c r="D669" s="9"/>
    </row>
    <row r="670" spans="1:4" ht="13">
      <c r="A670" s="56"/>
      <c r="B670" s="9"/>
      <c r="C670" s="8"/>
      <c r="D670" s="9"/>
    </row>
    <row r="671" spans="1:4" ht="13">
      <c r="A671" s="56"/>
      <c r="B671" s="9"/>
      <c r="C671" s="8"/>
      <c r="D671" s="9"/>
    </row>
    <row r="672" spans="1:4" ht="13">
      <c r="A672" s="56"/>
      <c r="B672" s="9"/>
      <c r="C672" s="8"/>
      <c r="D672" s="9"/>
    </row>
    <row r="673" spans="1:4" ht="13">
      <c r="A673" s="56"/>
      <c r="B673" s="9"/>
      <c r="C673" s="8"/>
      <c r="D673" s="9"/>
    </row>
    <row r="674" spans="1:4" ht="13">
      <c r="A674" s="56"/>
      <c r="B674" s="9"/>
      <c r="C674" s="8"/>
      <c r="D674" s="9"/>
    </row>
    <row r="675" spans="1:4" ht="13">
      <c r="A675" s="56"/>
      <c r="B675" s="9"/>
      <c r="C675" s="8"/>
      <c r="D675" s="9"/>
    </row>
    <row r="676" spans="1:4" ht="13">
      <c r="A676" s="56"/>
      <c r="B676" s="9"/>
      <c r="C676" s="8"/>
      <c r="D676" s="9"/>
    </row>
    <row r="677" spans="1:4" ht="13">
      <c r="A677" s="56"/>
      <c r="B677" s="9"/>
      <c r="C677" s="8"/>
      <c r="D677" s="9"/>
    </row>
    <row r="678" spans="1:4" ht="13">
      <c r="A678" s="56"/>
      <c r="B678" s="9"/>
      <c r="C678" s="8"/>
      <c r="D678" s="9"/>
    </row>
    <row r="679" spans="1:4" ht="13">
      <c r="A679" s="56"/>
      <c r="B679" s="9"/>
      <c r="C679" s="8"/>
      <c r="D679" s="9"/>
    </row>
    <row r="680" spans="1:4" ht="13">
      <c r="A680" s="56"/>
      <c r="B680" s="9"/>
      <c r="C680" s="8"/>
      <c r="D680" s="9"/>
    </row>
    <row r="681" spans="1:4" ht="13">
      <c r="A681" s="56"/>
      <c r="B681" s="9"/>
      <c r="C681" s="8"/>
      <c r="D681" s="9"/>
    </row>
    <row r="682" spans="1:4" ht="13">
      <c r="A682" s="56"/>
      <c r="B682" s="9"/>
      <c r="C682" s="8"/>
      <c r="D682" s="9"/>
    </row>
    <row r="683" spans="1:4" ht="13">
      <c r="A683" s="56"/>
      <c r="B683" s="9"/>
      <c r="C683" s="8"/>
      <c r="D683" s="9"/>
    </row>
    <row r="684" spans="1:4" ht="13">
      <c r="A684" s="56"/>
      <c r="B684" s="9"/>
      <c r="C684" s="8"/>
      <c r="D684" s="9"/>
    </row>
    <row r="685" spans="1:4" ht="13">
      <c r="A685" s="56"/>
      <c r="B685" s="9"/>
      <c r="C685" s="8"/>
      <c r="D685" s="9"/>
    </row>
    <row r="686" spans="1:4" ht="13">
      <c r="A686" s="56"/>
      <c r="B686" s="9"/>
      <c r="C686" s="8"/>
      <c r="D686" s="9"/>
    </row>
    <row r="687" spans="1:4" ht="13">
      <c r="A687" s="56"/>
      <c r="B687" s="9"/>
      <c r="C687" s="8"/>
      <c r="D687" s="9"/>
    </row>
    <row r="688" spans="1:4" ht="13">
      <c r="A688" s="56"/>
      <c r="B688" s="9"/>
      <c r="C688" s="8"/>
      <c r="D688" s="9"/>
    </row>
    <row r="689" spans="1:4" ht="13">
      <c r="A689" s="56"/>
      <c r="B689" s="9"/>
      <c r="C689" s="8"/>
      <c r="D689" s="9"/>
    </row>
    <row r="690" spans="1:4" ht="13">
      <c r="A690" s="56"/>
      <c r="B690" s="9"/>
      <c r="C690" s="8"/>
      <c r="D690" s="9"/>
    </row>
    <row r="691" spans="1:4" ht="13">
      <c r="A691" s="56"/>
      <c r="B691" s="9"/>
      <c r="C691" s="8"/>
      <c r="D691" s="9"/>
    </row>
    <row r="692" spans="1:4" ht="13">
      <c r="A692" s="56"/>
      <c r="B692" s="9"/>
      <c r="C692" s="8"/>
      <c r="D692" s="9"/>
    </row>
    <row r="693" spans="1:4" ht="13">
      <c r="A693" s="56"/>
      <c r="B693" s="9"/>
      <c r="C693" s="8"/>
      <c r="D693" s="9"/>
    </row>
    <row r="694" spans="1:4" ht="13">
      <c r="A694" s="56"/>
      <c r="B694" s="9"/>
      <c r="C694" s="8"/>
      <c r="D694" s="9"/>
    </row>
    <row r="695" spans="1:4" ht="13">
      <c r="A695" s="56"/>
      <c r="B695" s="9"/>
      <c r="C695" s="8"/>
      <c r="D695" s="9"/>
    </row>
    <row r="696" spans="1:4" ht="13">
      <c r="A696" s="56"/>
      <c r="B696" s="9"/>
      <c r="C696" s="8"/>
      <c r="D696" s="9"/>
    </row>
    <row r="697" spans="1:4" ht="13">
      <c r="A697" s="56"/>
      <c r="B697" s="9"/>
      <c r="C697" s="8"/>
      <c r="D697" s="9"/>
    </row>
    <row r="698" spans="1:4" ht="13">
      <c r="A698" s="56"/>
      <c r="B698" s="9"/>
      <c r="C698" s="8"/>
      <c r="D698" s="9"/>
    </row>
    <row r="699" spans="1:4" ht="13">
      <c r="A699" s="56"/>
      <c r="B699" s="9"/>
      <c r="C699" s="8"/>
      <c r="D699" s="9"/>
    </row>
    <row r="700" spans="1:4" ht="13">
      <c r="A700" s="56"/>
      <c r="B700" s="9"/>
      <c r="C700" s="8"/>
      <c r="D700" s="9"/>
    </row>
    <row r="701" spans="1:4" ht="13">
      <c r="A701" s="56"/>
      <c r="B701" s="9"/>
      <c r="C701" s="8"/>
      <c r="D701" s="9"/>
    </row>
    <row r="702" spans="1:4" ht="13">
      <c r="A702" s="56"/>
      <c r="B702" s="9"/>
      <c r="C702" s="8"/>
      <c r="D702" s="9"/>
    </row>
    <row r="703" spans="1:4" ht="13">
      <c r="A703" s="56"/>
      <c r="B703" s="9"/>
      <c r="C703" s="8"/>
      <c r="D703" s="9"/>
    </row>
    <row r="704" spans="1:4" ht="13">
      <c r="A704" s="56"/>
      <c r="B704" s="9"/>
      <c r="C704" s="8"/>
      <c r="D704" s="9"/>
    </row>
    <row r="705" spans="1:4" ht="13">
      <c r="A705" s="56"/>
      <c r="B705" s="9"/>
      <c r="C705" s="8"/>
      <c r="D705" s="9"/>
    </row>
    <row r="706" spans="1:4" ht="13">
      <c r="A706" s="56"/>
      <c r="B706" s="9"/>
      <c r="C706" s="8"/>
      <c r="D706" s="9"/>
    </row>
    <row r="707" spans="1:4" ht="13">
      <c r="A707" s="56"/>
      <c r="B707" s="9"/>
      <c r="C707" s="8"/>
      <c r="D707" s="9"/>
    </row>
    <row r="708" spans="1:4" ht="13">
      <c r="A708" s="56"/>
      <c r="B708" s="9"/>
      <c r="C708" s="8"/>
      <c r="D708" s="9"/>
    </row>
    <row r="709" spans="1:4" ht="13">
      <c r="A709" s="56"/>
      <c r="B709" s="9"/>
      <c r="C709" s="8"/>
      <c r="D709" s="9"/>
    </row>
    <row r="710" spans="1:4" ht="13">
      <c r="A710" s="56"/>
      <c r="B710" s="9"/>
      <c r="C710" s="8"/>
      <c r="D710" s="9"/>
    </row>
    <row r="711" spans="1:4" ht="13">
      <c r="A711" s="56"/>
      <c r="B711" s="9"/>
      <c r="C711" s="8"/>
      <c r="D711" s="9"/>
    </row>
    <row r="712" spans="1:4" ht="13">
      <c r="A712" s="56"/>
      <c r="B712" s="9"/>
      <c r="C712" s="8"/>
      <c r="D712" s="9"/>
    </row>
    <row r="713" spans="1:4" ht="13">
      <c r="A713" s="56"/>
      <c r="B713" s="9"/>
      <c r="C713" s="8"/>
      <c r="D713" s="9"/>
    </row>
    <row r="714" spans="1:4" ht="13">
      <c r="A714" s="56"/>
      <c r="B714" s="9"/>
      <c r="C714" s="8"/>
      <c r="D714" s="9"/>
    </row>
    <row r="715" spans="1:4" ht="13">
      <c r="A715" s="56"/>
      <c r="B715" s="9"/>
      <c r="C715" s="8"/>
      <c r="D715" s="9"/>
    </row>
    <row r="716" spans="1:4" ht="13">
      <c r="A716" s="56"/>
      <c r="B716" s="9"/>
      <c r="C716" s="8"/>
      <c r="D716" s="9"/>
    </row>
    <row r="717" spans="1:4" ht="13">
      <c r="A717" s="56"/>
      <c r="B717" s="9"/>
      <c r="C717" s="8"/>
      <c r="D717" s="9"/>
    </row>
    <row r="718" spans="1:4" ht="13">
      <c r="A718" s="56"/>
      <c r="B718" s="9"/>
      <c r="C718" s="8"/>
      <c r="D718" s="9"/>
    </row>
    <row r="719" spans="1:4" ht="13">
      <c r="A719" s="56"/>
      <c r="B719" s="9"/>
      <c r="C719" s="8"/>
      <c r="D719" s="9"/>
    </row>
    <row r="720" spans="1:4" ht="13">
      <c r="A720" s="56"/>
      <c r="B720" s="9"/>
      <c r="C720" s="8"/>
      <c r="D720" s="9"/>
    </row>
    <row r="721" spans="1:4" ht="13">
      <c r="A721" s="56"/>
      <c r="B721" s="9"/>
      <c r="C721" s="8"/>
      <c r="D721" s="9"/>
    </row>
    <row r="722" spans="1:4" ht="13">
      <c r="A722" s="56"/>
      <c r="B722" s="9"/>
      <c r="C722" s="8"/>
      <c r="D722" s="9"/>
    </row>
    <row r="723" spans="1:4" ht="13">
      <c r="A723" s="56"/>
      <c r="B723" s="9"/>
      <c r="C723" s="8"/>
      <c r="D723" s="9"/>
    </row>
    <row r="724" spans="1:4" ht="13">
      <c r="A724" s="56"/>
      <c r="B724" s="9"/>
      <c r="C724" s="8"/>
      <c r="D724" s="9"/>
    </row>
    <row r="725" spans="1:4" ht="13">
      <c r="A725" s="56"/>
      <c r="B725" s="9"/>
      <c r="C725" s="8"/>
      <c r="D725" s="9"/>
    </row>
    <row r="726" spans="1:4" ht="13">
      <c r="A726" s="56"/>
      <c r="B726" s="9"/>
      <c r="C726" s="8"/>
      <c r="D726" s="9"/>
    </row>
    <row r="727" spans="1:4" ht="13">
      <c r="A727" s="56"/>
      <c r="B727" s="9"/>
      <c r="C727" s="8"/>
      <c r="D727" s="9"/>
    </row>
    <row r="728" spans="1:4" ht="13">
      <c r="A728" s="56"/>
      <c r="B728" s="9"/>
      <c r="C728" s="8"/>
      <c r="D728" s="9"/>
    </row>
    <row r="729" spans="1:4" ht="13">
      <c r="A729" s="56"/>
      <c r="B729" s="9"/>
      <c r="C729" s="8"/>
      <c r="D729" s="9"/>
    </row>
    <row r="730" spans="1:4" ht="13">
      <c r="A730" s="56"/>
      <c r="B730" s="9"/>
      <c r="C730" s="8"/>
      <c r="D730" s="9"/>
    </row>
    <row r="731" spans="1:4" ht="13">
      <c r="A731" s="56"/>
      <c r="B731" s="9"/>
      <c r="C731" s="8"/>
      <c r="D731" s="9"/>
    </row>
    <row r="732" spans="1:4" ht="13">
      <c r="A732" s="56"/>
      <c r="B732" s="9"/>
      <c r="C732" s="8"/>
      <c r="D732" s="9"/>
    </row>
    <row r="733" spans="1:4" ht="13">
      <c r="A733" s="56"/>
      <c r="B733" s="9"/>
      <c r="C733" s="8"/>
      <c r="D733" s="9"/>
    </row>
    <row r="734" spans="1:4" ht="13">
      <c r="A734" s="56"/>
      <c r="B734" s="9"/>
      <c r="C734" s="8"/>
      <c r="D734" s="9"/>
    </row>
    <row r="735" spans="1:4" ht="13">
      <c r="A735" s="56"/>
      <c r="B735" s="9"/>
      <c r="C735" s="8"/>
      <c r="D735" s="9"/>
    </row>
    <row r="736" spans="1:4" ht="13">
      <c r="A736" s="56"/>
      <c r="B736" s="9"/>
      <c r="C736" s="8"/>
      <c r="D736" s="9"/>
    </row>
    <row r="737" spans="1:4" ht="13">
      <c r="A737" s="56"/>
      <c r="B737" s="9"/>
      <c r="C737" s="8"/>
      <c r="D737" s="9"/>
    </row>
    <row r="738" spans="1:4" ht="13">
      <c r="A738" s="56"/>
      <c r="B738" s="9"/>
      <c r="C738" s="8"/>
      <c r="D738" s="9"/>
    </row>
    <row r="739" spans="1:4" ht="13">
      <c r="A739" s="56"/>
      <c r="B739" s="9"/>
      <c r="C739" s="8"/>
      <c r="D739" s="9"/>
    </row>
    <row r="740" spans="1:4" ht="13">
      <c r="A740" s="56"/>
      <c r="B740" s="9"/>
      <c r="C740" s="8"/>
      <c r="D740" s="9"/>
    </row>
    <row r="741" spans="1:4" ht="13">
      <c r="A741" s="56"/>
      <c r="B741" s="9"/>
      <c r="C741" s="8"/>
      <c r="D741" s="9"/>
    </row>
    <row r="742" spans="1:4" ht="13">
      <c r="A742" s="56"/>
      <c r="B742" s="9"/>
      <c r="C742" s="8"/>
      <c r="D742" s="9"/>
    </row>
    <row r="743" spans="1:4" ht="13">
      <c r="A743" s="56"/>
      <c r="B743" s="9"/>
      <c r="C743" s="8"/>
      <c r="D743" s="9"/>
    </row>
    <row r="744" spans="1:4" ht="13">
      <c r="A744" s="56"/>
      <c r="B744" s="9"/>
      <c r="C744" s="8"/>
      <c r="D744" s="9"/>
    </row>
    <row r="745" spans="1:4" ht="13">
      <c r="A745" s="56"/>
      <c r="B745" s="9"/>
      <c r="C745" s="8"/>
      <c r="D745" s="9"/>
    </row>
    <row r="746" spans="1:4" ht="13">
      <c r="A746" s="56"/>
      <c r="B746" s="9"/>
      <c r="C746" s="8"/>
      <c r="D746" s="9"/>
    </row>
    <row r="747" spans="1:4" ht="13">
      <c r="A747" s="56"/>
      <c r="B747" s="9"/>
      <c r="C747" s="8"/>
      <c r="D747" s="9"/>
    </row>
    <row r="748" spans="1:4" ht="13">
      <c r="A748" s="56"/>
      <c r="B748" s="9"/>
      <c r="C748" s="8"/>
      <c r="D748" s="9"/>
    </row>
    <row r="749" spans="1:4" ht="13">
      <c r="A749" s="56"/>
      <c r="B749" s="9"/>
      <c r="C749" s="8"/>
      <c r="D749" s="9"/>
    </row>
    <row r="750" spans="1:4" ht="13">
      <c r="A750" s="56"/>
      <c r="B750" s="9"/>
      <c r="C750" s="8"/>
      <c r="D750" s="9"/>
    </row>
    <row r="751" spans="1:4" ht="13">
      <c r="A751" s="56"/>
      <c r="B751" s="9"/>
      <c r="C751" s="8"/>
      <c r="D751" s="9"/>
    </row>
    <row r="752" spans="1:4" ht="13">
      <c r="A752" s="56"/>
      <c r="B752" s="9"/>
      <c r="C752" s="8"/>
      <c r="D752" s="9"/>
    </row>
    <row r="753" spans="1:4" ht="13">
      <c r="A753" s="56"/>
      <c r="B753" s="9"/>
      <c r="C753" s="8"/>
      <c r="D753" s="9"/>
    </row>
    <row r="754" spans="1:4" ht="13">
      <c r="A754" s="56"/>
      <c r="B754" s="9"/>
      <c r="C754" s="8"/>
      <c r="D754" s="9"/>
    </row>
    <row r="755" spans="1:4" ht="13">
      <c r="A755" s="56"/>
      <c r="B755" s="9"/>
      <c r="C755" s="8"/>
      <c r="D755" s="9"/>
    </row>
    <row r="756" spans="1:4" ht="13">
      <c r="A756" s="56"/>
      <c r="B756" s="9"/>
      <c r="C756" s="8"/>
      <c r="D756" s="9"/>
    </row>
    <row r="757" spans="1:4" ht="13">
      <c r="A757" s="56"/>
      <c r="B757" s="9"/>
      <c r="C757" s="8"/>
      <c r="D757" s="9"/>
    </row>
    <row r="758" spans="1:4" ht="13">
      <c r="A758" s="56"/>
      <c r="B758" s="9"/>
      <c r="C758" s="8"/>
      <c r="D758" s="9"/>
    </row>
    <row r="759" spans="1:4" ht="13">
      <c r="A759" s="56"/>
      <c r="B759" s="9"/>
      <c r="C759" s="8"/>
      <c r="D759" s="9"/>
    </row>
    <row r="760" spans="1:4" ht="13">
      <c r="A760" s="56"/>
      <c r="B760" s="9"/>
      <c r="C760" s="8"/>
      <c r="D760" s="9"/>
    </row>
    <row r="761" spans="1:4" ht="13">
      <c r="A761" s="56"/>
      <c r="B761" s="9"/>
      <c r="C761" s="8"/>
      <c r="D761" s="9"/>
    </row>
    <row r="762" spans="1:4" ht="13">
      <c r="A762" s="56"/>
      <c r="B762" s="9"/>
      <c r="C762" s="8"/>
      <c r="D762" s="9"/>
    </row>
    <row r="763" spans="1:4" ht="13">
      <c r="A763" s="56"/>
      <c r="B763" s="9"/>
      <c r="C763" s="8"/>
      <c r="D763" s="9"/>
    </row>
    <row r="764" spans="1:4" ht="13">
      <c r="A764" s="56"/>
      <c r="B764" s="9"/>
      <c r="C764" s="8"/>
      <c r="D764" s="9"/>
    </row>
    <row r="765" spans="1:4" ht="13">
      <c r="A765" s="56"/>
      <c r="B765" s="9"/>
      <c r="C765" s="8"/>
      <c r="D765" s="9"/>
    </row>
    <row r="766" spans="1:4" ht="13">
      <c r="A766" s="56"/>
      <c r="B766" s="9"/>
      <c r="C766" s="8"/>
      <c r="D766" s="9"/>
    </row>
    <row r="767" spans="1:4" ht="13">
      <c r="A767" s="56"/>
      <c r="B767" s="9"/>
      <c r="C767" s="8"/>
      <c r="D767" s="9"/>
    </row>
    <row r="768" spans="1:4" ht="13">
      <c r="A768" s="56"/>
      <c r="B768" s="9"/>
      <c r="C768" s="8"/>
      <c r="D768" s="9"/>
    </row>
    <row r="769" spans="1:4" ht="13">
      <c r="A769" s="56"/>
      <c r="B769" s="9"/>
      <c r="C769" s="8"/>
      <c r="D769" s="9"/>
    </row>
    <row r="770" spans="1:4" ht="13">
      <c r="A770" s="56"/>
      <c r="B770" s="9"/>
      <c r="C770" s="8"/>
      <c r="D770" s="9"/>
    </row>
    <row r="771" spans="1:4" ht="13">
      <c r="A771" s="56"/>
      <c r="B771" s="9"/>
      <c r="C771" s="8"/>
      <c r="D771" s="9"/>
    </row>
    <row r="772" spans="1:4" ht="13">
      <c r="A772" s="56"/>
      <c r="B772" s="9"/>
      <c r="C772" s="8"/>
      <c r="D772" s="9"/>
    </row>
    <row r="773" spans="1:4" ht="13">
      <c r="A773" s="56"/>
      <c r="B773" s="9"/>
      <c r="C773" s="8"/>
      <c r="D773" s="9"/>
    </row>
    <row r="774" spans="1:4" ht="13">
      <c r="A774" s="56"/>
      <c r="B774" s="9"/>
      <c r="C774" s="8"/>
      <c r="D774" s="9"/>
    </row>
    <row r="775" spans="1:4" ht="13">
      <c r="A775" s="56"/>
      <c r="B775" s="9"/>
      <c r="C775" s="8"/>
      <c r="D775" s="9"/>
    </row>
    <row r="776" spans="1:4" ht="13">
      <c r="A776" s="56"/>
      <c r="B776" s="9"/>
      <c r="C776" s="8"/>
      <c r="D776" s="9"/>
    </row>
    <row r="777" spans="1:4" ht="13">
      <c r="A777" s="56"/>
      <c r="B777" s="9"/>
      <c r="C777" s="8"/>
      <c r="D777" s="9"/>
    </row>
    <row r="778" spans="1:4" ht="13">
      <c r="A778" s="56"/>
      <c r="B778" s="9"/>
      <c r="C778" s="8"/>
      <c r="D778" s="9"/>
    </row>
    <row r="779" spans="1:4" ht="13">
      <c r="A779" s="56"/>
      <c r="B779" s="9"/>
      <c r="C779" s="8"/>
      <c r="D779" s="9"/>
    </row>
    <row r="780" spans="1:4" ht="13">
      <c r="A780" s="56"/>
      <c r="B780" s="9"/>
      <c r="C780" s="8"/>
      <c r="D780" s="9"/>
    </row>
    <row r="781" spans="1:4" ht="13">
      <c r="A781" s="56"/>
      <c r="B781" s="9"/>
      <c r="C781" s="8"/>
      <c r="D781" s="9"/>
    </row>
    <row r="782" spans="1:4" ht="13">
      <c r="A782" s="56"/>
      <c r="B782" s="9"/>
      <c r="C782" s="8"/>
      <c r="D782" s="9"/>
    </row>
    <row r="783" spans="1:4" ht="13">
      <c r="A783" s="56"/>
      <c r="B783" s="9"/>
      <c r="C783" s="8"/>
      <c r="D783" s="9"/>
    </row>
    <row r="784" spans="1:4" ht="13">
      <c r="A784" s="56"/>
      <c r="B784" s="9"/>
      <c r="C784" s="8"/>
      <c r="D784" s="9"/>
    </row>
    <row r="785" spans="1:4" ht="13">
      <c r="A785" s="56"/>
      <c r="B785" s="9"/>
      <c r="C785" s="8"/>
      <c r="D785" s="9"/>
    </row>
    <row r="786" spans="1:4" ht="13">
      <c r="A786" s="56"/>
      <c r="B786" s="9"/>
      <c r="C786" s="8"/>
      <c r="D786" s="9"/>
    </row>
    <row r="787" spans="1:4" ht="13">
      <c r="A787" s="56"/>
      <c r="B787" s="9"/>
      <c r="C787" s="8"/>
      <c r="D787" s="9"/>
    </row>
    <row r="788" spans="1:4" ht="13">
      <c r="A788" s="56"/>
      <c r="B788" s="9"/>
      <c r="C788" s="8"/>
      <c r="D788" s="9"/>
    </row>
    <row r="789" spans="1:4" ht="13">
      <c r="A789" s="56"/>
      <c r="B789" s="9"/>
      <c r="C789" s="8"/>
      <c r="D789" s="9"/>
    </row>
    <row r="790" spans="1:4" ht="13">
      <c r="A790" s="56"/>
      <c r="B790" s="9"/>
      <c r="C790" s="8"/>
      <c r="D790" s="9"/>
    </row>
    <row r="791" spans="1:4" ht="13">
      <c r="A791" s="56"/>
      <c r="B791" s="9"/>
      <c r="C791" s="8"/>
      <c r="D791" s="9"/>
    </row>
    <row r="792" spans="1:4" ht="13">
      <c r="A792" s="56"/>
      <c r="B792" s="9"/>
      <c r="C792" s="8"/>
      <c r="D792" s="9"/>
    </row>
    <row r="793" spans="1:4" ht="13">
      <c r="A793" s="56"/>
      <c r="B793" s="9"/>
      <c r="C793" s="8"/>
      <c r="D793" s="9"/>
    </row>
    <row r="794" spans="1:4" ht="13">
      <c r="A794" s="56"/>
      <c r="B794" s="9"/>
      <c r="C794" s="8"/>
      <c r="D794" s="9"/>
    </row>
    <row r="795" spans="1:4" ht="13">
      <c r="A795" s="56"/>
      <c r="B795" s="9"/>
      <c r="C795" s="8"/>
      <c r="D795" s="9"/>
    </row>
    <row r="796" spans="1:4" ht="13">
      <c r="A796" s="56"/>
      <c r="B796" s="9"/>
      <c r="C796" s="8"/>
      <c r="D796" s="9"/>
    </row>
    <row r="797" spans="1:4" ht="13">
      <c r="A797" s="56"/>
      <c r="B797" s="9"/>
      <c r="C797" s="8"/>
      <c r="D797" s="9"/>
    </row>
    <row r="798" spans="1:4" ht="13">
      <c r="A798" s="56"/>
      <c r="B798" s="9"/>
      <c r="C798" s="8"/>
      <c r="D798" s="9"/>
    </row>
    <row r="799" spans="1:4" ht="13">
      <c r="A799" s="56"/>
      <c r="B799" s="9"/>
      <c r="C799" s="8"/>
      <c r="D799" s="9"/>
    </row>
    <row r="800" spans="1:4" ht="13">
      <c r="A800" s="56"/>
      <c r="B800" s="9"/>
      <c r="C800" s="8"/>
      <c r="D800" s="9"/>
    </row>
    <row r="801" spans="1:4" ht="13">
      <c r="A801" s="56"/>
      <c r="B801" s="9"/>
      <c r="C801" s="8"/>
      <c r="D801" s="9"/>
    </row>
    <row r="802" spans="1:4" ht="13">
      <c r="A802" s="56"/>
      <c r="B802" s="9"/>
      <c r="C802" s="8"/>
      <c r="D802" s="9"/>
    </row>
    <row r="803" spans="1:4" ht="13">
      <c r="A803" s="56"/>
      <c r="B803" s="9"/>
      <c r="C803" s="8"/>
      <c r="D803" s="9"/>
    </row>
    <row r="804" spans="1:4" ht="13">
      <c r="A804" s="56"/>
      <c r="B804" s="9"/>
      <c r="C804" s="8"/>
      <c r="D804" s="9"/>
    </row>
    <row r="805" spans="1:4" ht="13">
      <c r="A805" s="56"/>
      <c r="B805" s="9"/>
      <c r="C805" s="8"/>
      <c r="D805" s="9"/>
    </row>
    <row r="806" spans="1:4" ht="13">
      <c r="A806" s="56"/>
      <c r="B806" s="9"/>
      <c r="C806" s="8"/>
      <c r="D806" s="9"/>
    </row>
    <row r="807" spans="1:4" ht="13">
      <c r="A807" s="56"/>
      <c r="B807" s="9"/>
      <c r="C807" s="8"/>
      <c r="D807" s="9"/>
    </row>
    <row r="808" spans="1:4" ht="13">
      <c r="A808" s="56"/>
      <c r="B808" s="9"/>
      <c r="C808" s="8"/>
      <c r="D808" s="9"/>
    </row>
    <row r="809" spans="1:4" ht="13">
      <c r="A809" s="56"/>
      <c r="B809" s="9"/>
      <c r="C809" s="8"/>
      <c r="D809" s="9"/>
    </row>
    <row r="810" spans="1:4" ht="13">
      <c r="A810" s="56"/>
      <c r="B810" s="9"/>
      <c r="C810" s="8"/>
      <c r="D810" s="9"/>
    </row>
    <row r="811" spans="1:4" ht="13">
      <c r="A811" s="56"/>
      <c r="B811" s="9"/>
      <c r="C811" s="8"/>
      <c r="D811" s="9"/>
    </row>
    <row r="812" spans="1:4" ht="13">
      <c r="A812" s="56"/>
      <c r="B812" s="9"/>
      <c r="C812" s="8"/>
      <c r="D812" s="9"/>
    </row>
    <row r="813" spans="1:4" ht="13">
      <c r="A813" s="56"/>
      <c r="B813" s="9"/>
      <c r="C813" s="8"/>
      <c r="D813" s="9"/>
    </row>
    <row r="814" spans="1:4" ht="13">
      <c r="A814" s="56"/>
      <c r="B814" s="9"/>
      <c r="C814" s="8"/>
      <c r="D814" s="9"/>
    </row>
    <row r="815" spans="1:4" ht="13">
      <c r="A815" s="56"/>
      <c r="B815" s="9"/>
      <c r="C815" s="8"/>
      <c r="D815" s="9"/>
    </row>
    <row r="816" spans="1:4" ht="13">
      <c r="A816" s="56"/>
      <c r="B816" s="9"/>
      <c r="C816" s="8"/>
      <c r="D816" s="9"/>
    </row>
    <row r="817" spans="1:4" ht="13">
      <c r="A817" s="56"/>
      <c r="B817" s="9"/>
      <c r="C817" s="8"/>
      <c r="D817" s="9"/>
    </row>
    <row r="818" spans="1:4" ht="13">
      <c r="A818" s="56"/>
      <c r="B818" s="9"/>
      <c r="C818" s="8"/>
      <c r="D818" s="9"/>
    </row>
    <row r="819" spans="1:4" ht="13">
      <c r="A819" s="56"/>
      <c r="B819" s="9"/>
      <c r="C819" s="8"/>
      <c r="D819" s="9"/>
    </row>
    <row r="820" spans="1:4" ht="13">
      <c r="A820" s="56"/>
      <c r="B820" s="9"/>
      <c r="C820" s="8"/>
      <c r="D820" s="9"/>
    </row>
    <row r="821" spans="1:4" ht="13">
      <c r="A821" s="56"/>
      <c r="B821" s="9"/>
      <c r="C821" s="8"/>
      <c r="D821" s="9"/>
    </row>
    <row r="822" spans="1:4" ht="13">
      <c r="A822" s="56"/>
      <c r="B822" s="9"/>
      <c r="C822" s="8"/>
      <c r="D822" s="9"/>
    </row>
    <row r="823" spans="1:4" ht="13">
      <c r="A823" s="56"/>
      <c r="B823" s="9"/>
      <c r="C823" s="8"/>
      <c r="D823" s="9"/>
    </row>
    <row r="824" spans="1:4" ht="13">
      <c r="A824" s="56"/>
      <c r="B824" s="9"/>
      <c r="C824" s="8"/>
      <c r="D824" s="9"/>
    </row>
    <row r="825" spans="1:4" ht="13">
      <c r="A825" s="56"/>
      <c r="B825" s="9"/>
      <c r="C825" s="8"/>
      <c r="D825" s="9"/>
    </row>
    <row r="826" spans="1:4" ht="13">
      <c r="A826" s="56"/>
      <c r="B826" s="9"/>
      <c r="C826" s="8"/>
      <c r="D826" s="9"/>
    </row>
    <row r="827" spans="1:4" ht="13">
      <c r="A827" s="56"/>
      <c r="B827" s="9"/>
      <c r="C827" s="8"/>
      <c r="D827" s="9"/>
    </row>
    <row r="828" spans="1:4" ht="13">
      <c r="A828" s="56"/>
      <c r="B828" s="9"/>
      <c r="C828" s="8"/>
      <c r="D828" s="9"/>
    </row>
    <row r="829" spans="1:4" ht="13">
      <c r="A829" s="56"/>
      <c r="B829" s="9"/>
      <c r="C829" s="8"/>
      <c r="D829" s="9"/>
    </row>
    <row r="830" spans="1:4" ht="13">
      <c r="A830" s="56"/>
      <c r="B830" s="9"/>
      <c r="C830" s="8"/>
      <c r="D830" s="9"/>
    </row>
    <row r="831" spans="1:4" ht="13">
      <c r="A831" s="56"/>
      <c r="B831" s="9"/>
      <c r="C831" s="8"/>
      <c r="D831" s="9"/>
    </row>
    <row r="832" spans="1:4" ht="13">
      <c r="A832" s="56"/>
      <c r="B832" s="9"/>
      <c r="C832" s="8"/>
      <c r="D832" s="9"/>
    </row>
    <row r="833" spans="1:4" ht="13">
      <c r="A833" s="56"/>
      <c r="B833" s="9"/>
      <c r="C833" s="8"/>
      <c r="D833" s="9"/>
    </row>
    <row r="834" spans="1:4" ht="13">
      <c r="A834" s="56"/>
      <c r="B834" s="9"/>
      <c r="C834" s="8"/>
      <c r="D834" s="9"/>
    </row>
    <row r="835" spans="1:4" ht="13">
      <c r="A835" s="56"/>
      <c r="B835" s="9"/>
      <c r="C835" s="8"/>
      <c r="D835" s="9"/>
    </row>
    <row r="836" spans="1:4" ht="13">
      <c r="A836" s="56"/>
      <c r="B836" s="9"/>
      <c r="C836" s="8"/>
      <c r="D836" s="9"/>
    </row>
    <row r="837" spans="1:4" ht="13">
      <c r="A837" s="56"/>
      <c r="B837" s="9"/>
      <c r="C837" s="8"/>
      <c r="D837" s="9"/>
    </row>
    <row r="838" spans="1:4" ht="13">
      <c r="A838" s="56"/>
      <c r="B838" s="9"/>
      <c r="C838" s="8"/>
      <c r="D838" s="9"/>
    </row>
    <row r="839" spans="1:4" ht="13">
      <c r="A839" s="56"/>
      <c r="B839" s="9"/>
      <c r="C839" s="8"/>
      <c r="D839" s="9"/>
    </row>
    <row r="840" spans="1:4" ht="13">
      <c r="A840" s="56"/>
      <c r="B840" s="9"/>
      <c r="C840" s="8"/>
      <c r="D840" s="9"/>
    </row>
    <row r="841" spans="1:4" ht="13">
      <c r="A841" s="56"/>
      <c r="B841" s="9"/>
      <c r="C841" s="8"/>
      <c r="D841" s="9"/>
    </row>
    <row r="842" spans="1:4" ht="13">
      <c r="A842" s="56"/>
      <c r="B842" s="9"/>
      <c r="C842" s="8"/>
      <c r="D842" s="9"/>
    </row>
    <row r="843" spans="1:4" ht="13">
      <c r="A843" s="56"/>
      <c r="B843" s="9"/>
      <c r="C843" s="8"/>
      <c r="D843" s="9"/>
    </row>
    <row r="844" spans="1:4" ht="13">
      <c r="A844" s="56"/>
      <c r="B844" s="9"/>
      <c r="C844" s="8"/>
      <c r="D844" s="9"/>
    </row>
    <row r="845" spans="1:4" ht="13">
      <c r="A845" s="56"/>
      <c r="B845" s="9"/>
      <c r="C845" s="8"/>
      <c r="D845" s="9"/>
    </row>
    <row r="846" spans="1:4" ht="13">
      <c r="A846" s="56"/>
      <c r="B846" s="9"/>
      <c r="C846" s="8"/>
      <c r="D846" s="9"/>
    </row>
    <row r="847" spans="1:4" ht="13">
      <c r="A847" s="56"/>
      <c r="B847" s="9"/>
      <c r="C847" s="8"/>
      <c r="D847" s="9"/>
    </row>
    <row r="848" spans="1:4" ht="13">
      <c r="A848" s="56"/>
      <c r="B848" s="9"/>
      <c r="C848" s="8"/>
      <c r="D848" s="9"/>
    </row>
    <row r="849" spans="1:4" ht="13">
      <c r="A849" s="56"/>
      <c r="B849" s="9"/>
      <c r="C849" s="8"/>
      <c r="D849" s="9"/>
    </row>
    <row r="850" spans="1:4" ht="13">
      <c r="A850" s="56"/>
      <c r="B850" s="9"/>
      <c r="C850" s="8"/>
      <c r="D850" s="9"/>
    </row>
    <row r="851" spans="1:4" ht="13">
      <c r="A851" s="56"/>
      <c r="B851" s="9"/>
      <c r="C851" s="8"/>
      <c r="D851" s="9"/>
    </row>
    <row r="852" spans="1:4" ht="13">
      <c r="A852" s="56"/>
      <c r="B852" s="9"/>
      <c r="C852" s="8"/>
      <c r="D852" s="9"/>
    </row>
    <row r="853" spans="1:4" ht="13">
      <c r="A853" s="56"/>
      <c r="B853" s="9"/>
      <c r="C853" s="8"/>
      <c r="D853" s="9"/>
    </row>
    <row r="854" spans="1:4" ht="13">
      <c r="A854" s="56"/>
      <c r="B854" s="9"/>
      <c r="C854" s="8"/>
      <c r="D854" s="9"/>
    </row>
    <row r="855" spans="1:4" ht="13">
      <c r="A855" s="56"/>
      <c r="B855" s="9"/>
      <c r="C855" s="8"/>
      <c r="D855" s="9"/>
    </row>
    <row r="856" spans="1:4" ht="13">
      <c r="A856" s="56"/>
      <c r="B856" s="9"/>
      <c r="C856" s="8"/>
      <c r="D856" s="9"/>
    </row>
    <row r="857" spans="1:4" ht="13">
      <c r="A857" s="56"/>
      <c r="B857" s="9"/>
      <c r="C857" s="8"/>
      <c r="D857" s="9"/>
    </row>
    <row r="858" spans="1:4" ht="13">
      <c r="A858" s="56"/>
      <c r="B858" s="9"/>
      <c r="C858" s="8"/>
      <c r="D858" s="9"/>
    </row>
    <row r="859" spans="1:4" ht="13">
      <c r="A859" s="56"/>
      <c r="B859" s="9"/>
      <c r="C859" s="8"/>
      <c r="D859" s="9"/>
    </row>
    <row r="860" spans="1:4" ht="13">
      <c r="A860" s="56"/>
      <c r="B860" s="9"/>
      <c r="C860" s="8"/>
      <c r="D860" s="9"/>
    </row>
    <row r="861" spans="1:4" ht="13">
      <c r="A861" s="56"/>
      <c r="B861" s="9"/>
      <c r="C861" s="8"/>
      <c r="D861" s="9"/>
    </row>
    <row r="862" spans="1:4" ht="13">
      <c r="A862" s="56"/>
      <c r="B862" s="9"/>
      <c r="C862" s="8"/>
      <c r="D862" s="9"/>
    </row>
    <row r="863" spans="1:4" ht="13">
      <c r="A863" s="56"/>
      <c r="B863" s="9"/>
      <c r="C863" s="8"/>
      <c r="D863" s="9"/>
    </row>
    <row r="864" spans="1:4" ht="13">
      <c r="A864" s="56"/>
      <c r="B864" s="9"/>
      <c r="C864" s="8"/>
      <c r="D864" s="9"/>
    </row>
    <row r="865" spans="1:4" ht="13">
      <c r="A865" s="56"/>
      <c r="B865" s="9"/>
      <c r="C865" s="8"/>
      <c r="D865" s="9"/>
    </row>
    <row r="866" spans="1:4" ht="13">
      <c r="A866" s="56"/>
      <c r="B866" s="9"/>
      <c r="C866" s="8"/>
      <c r="D866" s="9"/>
    </row>
    <row r="867" spans="1:4" ht="13">
      <c r="A867" s="56"/>
      <c r="B867" s="9"/>
      <c r="C867" s="8"/>
      <c r="D867" s="9"/>
    </row>
    <row r="868" spans="1:4" ht="13">
      <c r="A868" s="56"/>
      <c r="B868" s="9"/>
      <c r="C868" s="8"/>
      <c r="D868" s="9"/>
    </row>
    <row r="869" spans="1:4" ht="13">
      <c r="A869" s="56"/>
      <c r="B869" s="9"/>
      <c r="C869" s="8"/>
      <c r="D869" s="9"/>
    </row>
    <row r="870" spans="1:4" ht="13">
      <c r="A870" s="56"/>
      <c r="B870" s="9"/>
      <c r="C870" s="8"/>
      <c r="D870" s="9"/>
    </row>
    <row r="871" spans="1:4" ht="13">
      <c r="A871" s="56"/>
      <c r="B871" s="9"/>
      <c r="C871" s="8"/>
      <c r="D871" s="9"/>
    </row>
    <row r="872" spans="1:4" ht="13">
      <c r="A872" s="56"/>
      <c r="B872" s="9"/>
      <c r="C872" s="8"/>
      <c r="D872" s="9"/>
    </row>
    <row r="873" spans="1:4" ht="13">
      <c r="A873" s="56"/>
      <c r="B873" s="9"/>
      <c r="C873" s="8"/>
      <c r="D873" s="9"/>
    </row>
    <row r="874" spans="1:4" ht="13">
      <c r="A874" s="56"/>
      <c r="B874" s="9"/>
      <c r="C874" s="8"/>
      <c r="D874" s="9"/>
    </row>
    <row r="875" spans="1:4" ht="13">
      <c r="A875" s="56"/>
      <c r="B875" s="9"/>
      <c r="C875" s="8"/>
      <c r="D875" s="9"/>
    </row>
    <row r="876" spans="1:4" ht="13">
      <c r="A876" s="56"/>
      <c r="B876" s="9"/>
      <c r="C876" s="8"/>
      <c r="D876" s="9"/>
    </row>
    <row r="877" spans="1:4" ht="13">
      <c r="A877" s="56"/>
      <c r="B877" s="9"/>
      <c r="C877" s="8"/>
      <c r="D877" s="9"/>
    </row>
    <row r="878" spans="1:4" ht="13">
      <c r="A878" s="56"/>
      <c r="B878" s="9"/>
      <c r="C878" s="8"/>
      <c r="D878" s="9"/>
    </row>
    <row r="879" spans="1:4" ht="13">
      <c r="A879" s="56"/>
      <c r="B879" s="9"/>
      <c r="C879" s="8"/>
      <c r="D879" s="9"/>
    </row>
    <row r="880" spans="1:4" ht="13">
      <c r="A880" s="56"/>
      <c r="B880" s="9"/>
      <c r="C880" s="8"/>
      <c r="D880" s="9"/>
    </row>
    <row r="881" spans="1:4" ht="13">
      <c r="A881" s="56"/>
      <c r="B881" s="9"/>
      <c r="C881" s="8"/>
      <c r="D881" s="9"/>
    </row>
    <row r="882" spans="1:4" ht="13">
      <c r="A882" s="56"/>
      <c r="B882" s="9"/>
      <c r="C882" s="8"/>
      <c r="D882" s="9"/>
    </row>
    <row r="883" spans="1:4" ht="13">
      <c r="A883" s="56"/>
      <c r="B883" s="9"/>
      <c r="C883" s="8"/>
      <c r="D883" s="9"/>
    </row>
    <row r="884" spans="1:4" ht="13">
      <c r="A884" s="56"/>
      <c r="B884" s="9"/>
      <c r="C884" s="8"/>
      <c r="D884" s="9"/>
    </row>
    <row r="885" spans="1:4" ht="13">
      <c r="A885" s="56"/>
      <c r="B885" s="9"/>
      <c r="C885" s="8"/>
      <c r="D885" s="9"/>
    </row>
    <row r="886" spans="1:4" ht="13">
      <c r="A886" s="56"/>
      <c r="B886" s="9"/>
      <c r="C886" s="8"/>
      <c r="D886" s="9"/>
    </row>
    <row r="887" spans="1:4" ht="13">
      <c r="A887" s="56"/>
      <c r="B887" s="9"/>
      <c r="C887" s="8"/>
      <c r="D887" s="9"/>
    </row>
    <row r="888" spans="1:4" ht="13">
      <c r="A888" s="56"/>
      <c r="B888" s="9"/>
      <c r="C888" s="8"/>
      <c r="D888" s="9"/>
    </row>
    <row r="889" spans="1:4" ht="13">
      <c r="A889" s="56"/>
      <c r="B889" s="9"/>
      <c r="C889" s="8"/>
      <c r="D889" s="9"/>
    </row>
    <row r="890" spans="1:4" ht="13">
      <c r="A890" s="56"/>
      <c r="B890" s="9"/>
      <c r="C890" s="8"/>
      <c r="D890" s="9"/>
    </row>
    <row r="891" spans="1:4" ht="13">
      <c r="A891" s="56"/>
      <c r="B891" s="9"/>
      <c r="C891" s="8"/>
      <c r="D891" s="9"/>
    </row>
    <row r="892" spans="1:4" ht="13">
      <c r="A892" s="56"/>
      <c r="B892" s="9"/>
      <c r="C892" s="8"/>
      <c r="D892" s="9"/>
    </row>
    <row r="893" spans="1:4" ht="13">
      <c r="A893" s="56"/>
      <c r="B893" s="9"/>
      <c r="C893" s="8"/>
      <c r="D893" s="9"/>
    </row>
    <row r="894" spans="1:4" ht="13">
      <c r="A894" s="56"/>
      <c r="B894" s="9"/>
      <c r="C894" s="8"/>
      <c r="D894" s="9"/>
    </row>
    <row r="895" spans="1:4" ht="13">
      <c r="A895" s="56"/>
      <c r="B895" s="9"/>
      <c r="C895" s="8"/>
      <c r="D895" s="9"/>
    </row>
    <row r="896" spans="1:4" ht="13">
      <c r="A896" s="56"/>
      <c r="B896" s="9"/>
      <c r="C896" s="8"/>
      <c r="D896" s="9"/>
    </row>
    <row r="897" spans="1:4" ht="13">
      <c r="A897" s="56"/>
      <c r="B897" s="9"/>
      <c r="C897" s="8"/>
      <c r="D897" s="9"/>
    </row>
    <row r="898" spans="1:4" ht="13">
      <c r="A898" s="56"/>
      <c r="B898" s="9"/>
      <c r="C898" s="8"/>
      <c r="D898" s="9"/>
    </row>
    <row r="899" spans="1:4" ht="13">
      <c r="A899" s="56"/>
      <c r="B899" s="9"/>
      <c r="C899" s="8"/>
      <c r="D899" s="9"/>
    </row>
    <row r="900" spans="1:4" ht="13">
      <c r="A900" s="56"/>
      <c r="B900" s="9"/>
      <c r="C900" s="8"/>
      <c r="D900" s="9"/>
    </row>
    <row r="901" spans="1:4" ht="13">
      <c r="A901" s="56"/>
      <c r="B901" s="9"/>
      <c r="C901" s="8"/>
      <c r="D901" s="9"/>
    </row>
    <row r="902" spans="1:4" ht="13">
      <c r="A902" s="56"/>
      <c r="B902" s="9"/>
      <c r="C902" s="8"/>
      <c r="D902" s="9"/>
    </row>
    <row r="903" spans="1:4" ht="13">
      <c r="A903" s="56"/>
      <c r="B903" s="9"/>
      <c r="C903" s="8"/>
      <c r="D903" s="9"/>
    </row>
    <row r="904" spans="1:4" ht="13">
      <c r="A904" s="56"/>
      <c r="B904" s="9"/>
      <c r="C904" s="8"/>
      <c r="D904" s="9"/>
    </row>
    <row r="905" spans="1:4" ht="13">
      <c r="A905" s="56"/>
      <c r="B905" s="9"/>
      <c r="C905" s="8"/>
      <c r="D905" s="9"/>
    </row>
    <row r="906" spans="1:4" ht="13">
      <c r="A906" s="56"/>
      <c r="B906" s="9"/>
      <c r="C906" s="8"/>
      <c r="D906" s="9"/>
    </row>
    <row r="907" spans="1:4" ht="13">
      <c r="A907" s="56"/>
      <c r="B907" s="9"/>
      <c r="C907" s="8"/>
      <c r="D907" s="9"/>
    </row>
    <row r="908" spans="1:4" ht="13">
      <c r="A908" s="56"/>
      <c r="B908" s="9"/>
      <c r="C908" s="8"/>
      <c r="D908" s="9"/>
    </row>
    <row r="909" spans="1:4" ht="13">
      <c r="A909" s="56"/>
      <c r="B909" s="9"/>
      <c r="C909" s="8"/>
      <c r="D909" s="9"/>
    </row>
    <row r="910" spans="1:4" ht="13">
      <c r="A910" s="56"/>
      <c r="B910" s="9"/>
      <c r="C910" s="8"/>
      <c r="D910" s="9"/>
    </row>
    <row r="911" spans="1:4" ht="13">
      <c r="A911" s="56"/>
      <c r="B911" s="9"/>
      <c r="C911" s="8"/>
      <c r="D911" s="9"/>
    </row>
    <row r="912" spans="1:4" ht="13">
      <c r="A912" s="56"/>
      <c r="B912" s="9"/>
      <c r="C912" s="8"/>
      <c r="D912" s="9"/>
    </row>
    <row r="913" spans="1:4" ht="13">
      <c r="A913" s="56"/>
      <c r="B913" s="9"/>
      <c r="C913" s="8"/>
      <c r="D913" s="9"/>
    </row>
    <row r="914" spans="1:4" ht="13">
      <c r="A914" s="56"/>
      <c r="B914" s="9"/>
      <c r="C914" s="8"/>
      <c r="D914" s="9"/>
    </row>
    <row r="915" spans="1:4" ht="13">
      <c r="A915" s="56"/>
      <c r="B915" s="9"/>
      <c r="C915" s="8"/>
      <c r="D915" s="9"/>
    </row>
    <row r="916" spans="1:4" ht="13">
      <c r="A916" s="56"/>
      <c r="B916" s="9"/>
      <c r="C916" s="8"/>
      <c r="D916" s="9"/>
    </row>
    <row r="917" spans="1:4" ht="13">
      <c r="A917" s="56"/>
      <c r="B917" s="9"/>
      <c r="C917" s="8"/>
      <c r="D917" s="9"/>
    </row>
    <row r="918" spans="1:4" ht="13">
      <c r="A918" s="56"/>
      <c r="B918" s="9"/>
      <c r="C918" s="8"/>
      <c r="D918" s="9"/>
    </row>
    <row r="919" spans="1:4" ht="13">
      <c r="A919" s="56"/>
      <c r="B919" s="9"/>
      <c r="C919" s="8"/>
      <c r="D919" s="9"/>
    </row>
    <row r="920" spans="1:4" ht="13">
      <c r="A920" s="56"/>
      <c r="B920" s="9"/>
      <c r="C920" s="8"/>
      <c r="D920" s="9"/>
    </row>
    <row r="921" spans="1:4" ht="13">
      <c r="A921" s="56"/>
      <c r="B921" s="9"/>
      <c r="C921" s="8"/>
      <c r="D921" s="9"/>
    </row>
    <row r="922" spans="1:4" ht="13">
      <c r="A922" s="56"/>
      <c r="B922" s="9"/>
      <c r="C922" s="8"/>
      <c r="D922" s="9"/>
    </row>
    <row r="923" spans="1:4" ht="13">
      <c r="A923" s="56"/>
      <c r="B923" s="9"/>
      <c r="C923" s="8"/>
      <c r="D923" s="9"/>
    </row>
    <row r="924" spans="1:4" ht="13">
      <c r="A924" s="56"/>
      <c r="B924" s="9"/>
      <c r="C924" s="8"/>
      <c r="D924" s="9"/>
    </row>
    <row r="925" spans="1:4" ht="13">
      <c r="A925" s="56"/>
      <c r="B925" s="9"/>
      <c r="C925" s="8"/>
      <c r="D925" s="9"/>
    </row>
    <row r="926" spans="1:4" ht="13">
      <c r="A926" s="56"/>
      <c r="B926" s="9"/>
      <c r="C926" s="8"/>
      <c r="D926" s="9"/>
    </row>
    <row r="927" spans="1:4" ht="13">
      <c r="A927" s="56"/>
      <c r="B927" s="9"/>
      <c r="C927" s="8"/>
      <c r="D927" s="9"/>
    </row>
    <row r="928" spans="1:4" ht="13">
      <c r="A928" s="56"/>
      <c r="B928" s="9"/>
      <c r="C928" s="8"/>
      <c r="D928" s="9"/>
    </row>
    <row r="929" spans="1:4" ht="13">
      <c r="A929" s="56"/>
      <c r="B929" s="9"/>
      <c r="C929" s="8"/>
      <c r="D929" s="9"/>
    </row>
    <row r="930" spans="1:4" ht="13">
      <c r="A930" s="56"/>
      <c r="B930" s="9"/>
      <c r="C930" s="8"/>
      <c r="D930" s="9"/>
    </row>
    <row r="931" spans="1:4" ht="13">
      <c r="A931" s="56"/>
      <c r="B931" s="9"/>
      <c r="C931" s="8"/>
      <c r="D931" s="9"/>
    </row>
    <row r="932" spans="1:4" ht="13">
      <c r="A932" s="56"/>
      <c r="B932" s="9"/>
      <c r="C932" s="8"/>
      <c r="D932" s="9"/>
    </row>
    <row r="933" spans="1:4" ht="13">
      <c r="A933" s="56"/>
      <c r="B933" s="9"/>
      <c r="C933" s="8"/>
      <c r="D933" s="9"/>
    </row>
    <row r="934" spans="1:4" ht="13">
      <c r="A934" s="56"/>
      <c r="B934" s="9"/>
      <c r="C934" s="8"/>
      <c r="D934" s="9"/>
    </row>
    <row r="935" spans="1:4" ht="13">
      <c r="A935" s="56"/>
      <c r="B935" s="9"/>
      <c r="C935" s="8"/>
      <c r="D935" s="9"/>
    </row>
    <row r="936" spans="1:4" ht="13">
      <c r="A936" s="56"/>
      <c r="B936" s="9"/>
      <c r="C936" s="8"/>
      <c r="D936" s="9"/>
    </row>
    <row r="937" spans="1:4" ht="13">
      <c r="A937" s="56"/>
      <c r="B937" s="9"/>
      <c r="C937" s="8"/>
      <c r="D937" s="9"/>
    </row>
    <row r="938" spans="1:4" ht="13">
      <c r="A938" s="56"/>
      <c r="B938" s="9"/>
      <c r="C938" s="8"/>
      <c r="D938" s="9"/>
    </row>
    <row r="939" spans="1:4" ht="13">
      <c r="A939" s="56"/>
      <c r="B939" s="9"/>
      <c r="C939" s="8"/>
      <c r="D939" s="9"/>
    </row>
    <row r="940" spans="1:4" ht="13">
      <c r="A940" s="56"/>
      <c r="B940" s="9"/>
      <c r="C940" s="8"/>
      <c r="D940" s="9"/>
    </row>
    <row r="941" spans="1:4" ht="13">
      <c r="A941" s="56"/>
      <c r="B941" s="9"/>
      <c r="C941" s="8"/>
      <c r="D941" s="9"/>
    </row>
    <row r="942" spans="1:4" ht="13">
      <c r="A942" s="56"/>
      <c r="B942" s="9"/>
      <c r="C942" s="8"/>
      <c r="D942" s="9"/>
    </row>
    <row r="943" spans="1:4" ht="13">
      <c r="A943" s="56"/>
      <c r="B943" s="9"/>
      <c r="C943" s="8"/>
      <c r="D943" s="9"/>
    </row>
    <row r="944" spans="1:4" ht="13">
      <c r="A944" s="56"/>
      <c r="B944" s="9"/>
      <c r="C944" s="8"/>
      <c r="D944" s="9"/>
    </row>
    <row r="945" spans="1:4" ht="13">
      <c r="A945" s="56"/>
      <c r="B945" s="9"/>
      <c r="C945" s="8"/>
      <c r="D945" s="9"/>
    </row>
    <row r="946" spans="1:4" ht="13">
      <c r="A946" s="56"/>
      <c r="B946" s="9"/>
      <c r="C946" s="8"/>
      <c r="D946" s="9"/>
    </row>
    <row r="947" spans="1:4" ht="13">
      <c r="A947" s="56"/>
      <c r="B947" s="9"/>
      <c r="C947" s="8"/>
      <c r="D947" s="9"/>
    </row>
    <row r="948" spans="1:4" ht="13">
      <c r="A948" s="56"/>
      <c r="B948" s="9"/>
      <c r="C948" s="8"/>
      <c r="D948" s="9"/>
    </row>
    <row r="949" spans="1:4" ht="13">
      <c r="A949" s="56"/>
      <c r="B949" s="9"/>
      <c r="C949" s="8"/>
      <c r="D949" s="9"/>
    </row>
    <row r="950" spans="1:4" ht="13">
      <c r="A950" s="56"/>
      <c r="B950" s="9"/>
      <c r="C950" s="8"/>
      <c r="D950" s="9"/>
    </row>
    <row r="951" spans="1:4" ht="13">
      <c r="A951" s="56"/>
      <c r="B951" s="9"/>
      <c r="C951" s="8"/>
      <c r="D951" s="9"/>
    </row>
    <row r="952" spans="1:4" ht="13">
      <c r="A952" s="56"/>
      <c r="B952" s="9"/>
      <c r="C952" s="8"/>
      <c r="D952" s="9"/>
    </row>
    <row r="953" spans="1:4" ht="13">
      <c r="A953" s="56"/>
      <c r="B953" s="9"/>
      <c r="C953" s="8"/>
      <c r="D953" s="9"/>
    </row>
    <row r="954" spans="1:4" ht="13">
      <c r="A954" s="56"/>
      <c r="B954" s="9"/>
      <c r="C954" s="8"/>
      <c r="D954" s="9"/>
    </row>
    <row r="955" spans="1:4" ht="13">
      <c r="A955" s="56"/>
      <c r="B955" s="9"/>
      <c r="C955" s="8"/>
      <c r="D955" s="9"/>
    </row>
    <row r="956" spans="1:4" ht="13">
      <c r="A956" s="56"/>
      <c r="B956" s="9"/>
      <c r="C956" s="8"/>
      <c r="D956" s="9"/>
    </row>
    <row r="957" spans="1:4" ht="13">
      <c r="A957" s="56"/>
      <c r="B957" s="9"/>
      <c r="C957" s="8"/>
      <c r="D957" s="9"/>
    </row>
    <row r="958" spans="1:4" ht="13">
      <c r="A958" s="56"/>
      <c r="B958" s="9"/>
      <c r="C958" s="8"/>
      <c r="D958" s="9"/>
    </row>
    <row r="959" spans="1:4" ht="13">
      <c r="A959" s="56"/>
      <c r="B959" s="9"/>
      <c r="C959" s="8"/>
      <c r="D959" s="9"/>
    </row>
    <row r="960" spans="1:4" ht="13">
      <c r="A960" s="56"/>
      <c r="B960" s="9"/>
      <c r="C960" s="8"/>
      <c r="D960" s="9"/>
    </row>
    <row r="961" spans="1:4" ht="13">
      <c r="A961" s="56"/>
      <c r="B961" s="9"/>
      <c r="C961" s="8"/>
      <c r="D961" s="9"/>
    </row>
    <row r="962" spans="1:4" ht="13">
      <c r="A962" s="56"/>
      <c r="B962" s="9"/>
      <c r="C962" s="8"/>
      <c r="D962" s="9"/>
    </row>
    <row r="963" spans="1:4" ht="13">
      <c r="A963" s="56"/>
      <c r="B963" s="9"/>
      <c r="C963" s="8"/>
      <c r="D963" s="9"/>
    </row>
    <row r="964" spans="1:4" ht="13">
      <c r="A964" s="56"/>
      <c r="B964" s="9"/>
      <c r="C964" s="8"/>
      <c r="D964" s="9"/>
    </row>
    <row r="965" spans="1:4" ht="13">
      <c r="A965" s="56"/>
      <c r="B965" s="9"/>
      <c r="C965" s="8"/>
      <c r="D965" s="9"/>
    </row>
    <row r="966" spans="1:4" ht="13">
      <c r="A966" s="56"/>
      <c r="B966" s="9"/>
      <c r="C966" s="8"/>
      <c r="D966" s="9"/>
    </row>
    <row r="967" spans="1:4" ht="13">
      <c r="A967" s="56"/>
      <c r="B967" s="9"/>
      <c r="C967" s="8"/>
      <c r="D967" s="9"/>
    </row>
    <row r="968" spans="1:4" ht="13">
      <c r="A968" s="56"/>
      <c r="B968" s="9"/>
      <c r="C968" s="8"/>
      <c r="D968" s="9"/>
    </row>
    <row r="969" spans="1:4" ht="13">
      <c r="A969" s="56"/>
      <c r="B969" s="9"/>
      <c r="C969" s="8"/>
      <c r="D969" s="9"/>
    </row>
    <row r="970" spans="1:4" ht="13">
      <c r="A970" s="56"/>
      <c r="B970" s="9"/>
      <c r="C970" s="8"/>
      <c r="D970" s="9"/>
    </row>
    <row r="971" spans="1:4" ht="13">
      <c r="A971" s="56"/>
      <c r="B971" s="9"/>
      <c r="C971" s="8"/>
      <c r="D971" s="9"/>
    </row>
    <row r="972" spans="1:4" ht="13">
      <c r="A972" s="56"/>
      <c r="B972" s="9"/>
      <c r="C972" s="8"/>
      <c r="D972" s="9"/>
    </row>
    <row r="973" spans="1:4" ht="13">
      <c r="A973" s="56"/>
      <c r="B973" s="9"/>
      <c r="C973" s="8"/>
      <c r="D973" s="9"/>
    </row>
    <row r="974" spans="1:4" ht="13">
      <c r="A974" s="56"/>
      <c r="B974" s="9"/>
      <c r="C974" s="8"/>
      <c r="D974" s="9"/>
    </row>
    <row r="975" spans="1:4" ht="13">
      <c r="A975" s="56"/>
      <c r="B975" s="9"/>
      <c r="C975" s="8"/>
      <c r="D975" s="9"/>
    </row>
    <row r="976" spans="1:4" ht="13">
      <c r="A976" s="56"/>
      <c r="B976" s="9"/>
      <c r="C976" s="8"/>
      <c r="D976" s="9"/>
    </row>
    <row r="977" spans="1:4" ht="13">
      <c r="A977" s="56"/>
      <c r="B977" s="9"/>
      <c r="C977" s="8"/>
      <c r="D977" s="9"/>
    </row>
    <row r="978" spans="1:4" ht="13">
      <c r="A978" s="56"/>
      <c r="B978" s="9"/>
      <c r="C978" s="8"/>
      <c r="D978" s="9"/>
    </row>
    <row r="979" spans="1:4" ht="13">
      <c r="A979" s="56"/>
      <c r="B979" s="9"/>
      <c r="C979" s="8"/>
      <c r="D979" s="9"/>
    </row>
    <row r="980" spans="1:4" ht="13">
      <c r="A980" s="56"/>
      <c r="B980" s="9"/>
      <c r="C980" s="8"/>
      <c r="D980" s="9"/>
    </row>
    <row r="981" spans="1:4" ht="13">
      <c r="A981" s="56"/>
      <c r="B981" s="9"/>
      <c r="C981" s="8"/>
      <c r="D981" s="9"/>
    </row>
    <row r="982" spans="1:4" ht="13">
      <c r="A982" s="56"/>
      <c r="B982" s="9"/>
      <c r="C982" s="8"/>
      <c r="D982" s="9"/>
    </row>
    <row r="983" spans="1:4" ht="13">
      <c r="A983" s="56"/>
      <c r="B983" s="9"/>
      <c r="C983" s="8"/>
      <c r="D983" s="9"/>
    </row>
    <row r="984" spans="1:4" ht="13">
      <c r="A984" s="56"/>
      <c r="B984" s="9"/>
      <c r="C984" s="8"/>
      <c r="D984" s="9"/>
    </row>
    <row r="985" spans="1:4" ht="13">
      <c r="A985" s="56"/>
      <c r="B985" s="9"/>
      <c r="C985" s="8"/>
      <c r="D985" s="9"/>
    </row>
    <row r="986" spans="1:4" ht="13">
      <c r="A986" s="56"/>
      <c r="B986" s="9"/>
      <c r="C986" s="8"/>
      <c r="D986" s="9"/>
    </row>
    <row r="987" spans="1:4" ht="13">
      <c r="A987" s="56"/>
      <c r="B987" s="9"/>
      <c r="C987" s="8"/>
      <c r="D987" s="9"/>
    </row>
    <row r="988" spans="1:4" ht="13">
      <c r="A988" s="56"/>
      <c r="B988" s="9"/>
      <c r="C988" s="8"/>
      <c r="D988" s="9"/>
    </row>
    <row r="989" spans="1:4" ht="13">
      <c r="A989" s="56"/>
      <c r="B989" s="9"/>
      <c r="C989" s="8"/>
      <c r="D989" s="9"/>
    </row>
    <row r="990" spans="1:4" ht="13">
      <c r="A990" s="56"/>
      <c r="B990" s="9"/>
      <c r="C990" s="8"/>
      <c r="D990" s="9"/>
    </row>
    <row r="991" spans="1:4" ht="13">
      <c r="A991" s="56"/>
      <c r="B991" s="9"/>
      <c r="C991" s="8"/>
      <c r="D991" s="9"/>
    </row>
    <row r="992" spans="1:4" ht="13">
      <c r="A992" s="56"/>
      <c r="B992" s="9"/>
      <c r="C992" s="8"/>
      <c r="D992" s="9"/>
    </row>
    <row r="993" spans="1:4" ht="13">
      <c r="A993" s="56"/>
      <c r="B993" s="9"/>
      <c r="C993" s="8"/>
      <c r="D993" s="9"/>
    </row>
    <row r="994" spans="1:4" ht="13">
      <c r="A994" s="56"/>
      <c r="B994" s="9"/>
      <c r="C994" s="8"/>
      <c r="D994" s="9"/>
    </row>
    <row r="995" spans="1:4" ht="13">
      <c r="A995" s="56"/>
      <c r="B995" s="9"/>
      <c r="C995" s="8"/>
      <c r="D995" s="9"/>
    </row>
    <row r="996" spans="1:4" ht="13">
      <c r="A996" s="56"/>
      <c r="B996" s="9"/>
      <c r="C996" s="8"/>
      <c r="D996" s="9"/>
    </row>
    <row r="997" spans="1:4" ht="13">
      <c r="A997" s="56"/>
      <c r="B997" s="9"/>
      <c r="C997" s="8"/>
      <c r="D997" s="9"/>
    </row>
    <row r="998" spans="1:4" ht="13">
      <c r="A998" s="56"/>
      <c r="B998" s="9"/>
      <c r="C998" s="8"/>
      <c r="D998" s="9"/>
    </row>
    <row r="999" spans="1:4" ht="13">
      <c r="A999" s="56"/>
      <c r="B999" s="9"/>
      <c r="C999" s="8"/>
      <c r="D999" s="9"/>
    </row>
    <row r="1000" spans="1:4" ht="13">
      <c r="A1000" s="56"/>
      <c r="B1000" s="9"/>
      <c r="C1000" s="8"/>
      <c r="D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Yiriden Transactions 2025</vt:lpstr>
      <vt:lpstr>Yiriden Transactions 2023</vt:lpstr>
      <vt:lpstr>Yiriden 2023 Loans</vt:lpstr>
      <vt:lpstr>Sanoun Transactions 2024</vt:lpstr>
      <vt:lpstr>Sanoun Transactions 2025</vt:lpstr>
      <vt:lpstr>2024 Shea butter shipping</vt:lpstr>
      <vt:lpstr>Yiriden mileages</vt:lpstr>
      <vt:lpstr>Truck Revenue Projections</vt:lpstr>
      <vt:lpstr>Yiriden 2022</vt:lpstr>
      <vt:lpstr>Real Estate - Horton 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Cheick Berthe</cp:lastModifiedBy>
  <dcterms:modified xsi:type="dcterms:W3CDTF">2025-06-29T05:44:51Z</dcterms:modified>
</cp:coreProperties>
</file>