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MAKSACOD PC\Desktop\"/>
    </mc:Choice>
  </mc:AlternateContent>
  <bookViews>
    <workbookView xWindow="0" yWindow="0" windowWidth="20490" windowHeight="90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G58" i="1"/>
  <c r="G57" i="1"/>
  <c r="G56" i="1"/>
  <c r="F55" i="1"/>
  <c r="E55" i="1"/>
  <c r="D55" i="1"/>
  <c r="G55" i="1" s="1"/>
  <c r="G54" i="1"/>
  <c r="G53" i="1"/>
  <c r="G52" i="1"/>
  <c r="G51" i="1"/>
  <c r="G50" i="1"/>
  <c r="G49" i="1"/>
  <c r="G48" i="1"/>
  <c r="F48" i="1"/>
  <c r="E48" i="1"/>
  <c r="G47" i="1"/>
  <c r="G46" i="1"/>
  <c r="G45" i="1"/>
  <c r="G44" i="1"/>
  <c r="E43" i="1"/>
  <c r="G43" i="1" s="1"/>
  <c r="G42" i="1"/>
  <c r="E41" i="1"/>
  <c r="G41" i="1" s="1"/>
  <c r="G40" i="1"/>
  <c r="G39" i="1"/>
  <c r="E38" i="1"/>
  <c r="D38" i="1"/>
  <c r="G38" i="1" s="1"/>
  <c r="G37" i="1"/>
  <c r="G36" i="1"/>
  <c r="G35" i="1"/>
  <c r="G34" i="1"/>
  <c r="G33" i="1"/>
  <c r="E33" i="1"/>
  <c r="E32" i="1"/>
  <c r="E59" i="1" s="1"/>
  <c r="D32" i="1"/>
  <c r="D59" i="1" s="1"/>
  <c r="G29" i="1"/>
  <c r="G28" i="1"/>
  <c r="G27" i="1"/>
  <c r="G26" i="1"/>
  <c r="F25" i="1"/>
  <c r="F30" i="1" s="1"/>
  <c r="F60" i="1" s="1"/>
  <c r="E25" i="1"/>
  <c r="D25" i="1"/>
  <c r="G25" i="1" s="1"/>
  <c r="G24" i="1"/>
  <c r="G23" i="1"/>
  <c r="G22" i="1"/>
  <c r="G21" i="1"/>
  <c r="E21" i="1"/>
  <c r="G20" i="1"/>
  <c r="G19" i="1"/>
  <c r="F18" i="1"/>
  <c r="E18" i="1"/>
  <c r="D18" i="1"/>
  <c r="G18" i="1" s="1"/>
  <c r="F17" i="1"/>
  <c r="E17" i="1"/>
  <c r="D17" i="1"/>
  <c r="G17" i="1" s="1"/>
  <c r="G16" i="1"/>
  <c r="E16" i="1"/>
  <c r="E15" i="1"/>
  <c r="E30" i="1" s="1"/>
  <c r="E60" i="1" s="1"/>
  <c r="G14" i="1"/>
  <c r="G13" i="1"/>
  <c r="G12" i="1"/>
  <c r="G11" i="1"/>
  <c r="G10" i="1"/>
  <c r="G9" i="1"/>
  <c r="G8" i="1"/>
  <c r="G7" i="1"/>
  <c r="D7" i="1"/>
  <c r="D30" i="1" s="1"/>
  <c r="D60" i="1" s="1"/>
  <c r="G6" i="1"/>
  <c r="G5" i="1"/>
  <c r="G15" i="1" l="1"/>
  <c r="G30" i="1" s="1"/>
  <c r="G60" i="1" s="1"/>
  <c r="G32" i="1"/>
  <c r="G59" i="1" s="1"/>
</calcChain>
</file>

<file path=xl/sharedStrings.xml><?xml version="1.0" encoding="utf-8"?>
<sst xmlns="http://schemas.openxmlformats.org/spreadsheetml/2006/main" count="137" uniqueCount="115">
  <si>
    <t>PLAN TRIENNAL D’INVESTISSEMENTS DE TENGHORI (2023-2025)</t>
  </si>
  <si>
    <t xml:space="preserve">ACTIONS </t>
  </si>
  <si>
    <t>LOCALISATION</t>
  </si>
  <si>
    <t xml:space="preserve">BUDGET </t>
  </si>
  <si>
    <t>TOTAL</t>
  </si>
  <si>
    <t>Secteurs sociaux</t>
  </si>
  <si>
    <t>SANTE</t>
  </si>
  <si>
    <t>Construction des murs de clôture de 2 postes de santés sur 700m chacun</t>
  </si>
  <si>
    <t>Tendieme, Mangoulé centre</t>
  </si>
  <si>
    <t>Construction , équipement et clôture de 02 postes de santé</t>
  </si>
  <si>
    <t>Tenghory Barouck , Château d'eau  sud</t>
  </si>
  <si>
    <t>Construction de 02 logements ( sage femme, ICP) poste de santé</t>
  </si>
  <si>
    <t xml:space="preserve">Tenghory Arrondissement </t>
  </si>
  <si>
    <t>Achèvement et équipement d'une maternité</t>
  </si>
  <si>
    <t>Badiouré</t>
  </si>
  <si>
    <t>Construction et équipement d'une case de santé</t>
  </si>
  <si>
    <t>Diarone</t>
  </si>
  <si>
    <t xml:space="preserve">Réhabilitation et équipement de la case </t>
  </si>
  <si>
    <t>Falmère</t>
  </si>
  <si>
    <t>Construction des murs de clôtures des postes du case de santé( 140 m)</t>
  </si>
  <si>
    <t>Oubéme</t>
  </si>
  <si>
    <t>Achèvement et équipement du case de santé</t>
  </si>
  <si>
    <t>kafesse</t>
  </si>
  <si>
    <t>Equipement de la case de santé</t>
  </si>
  <si>
    <t>Diakine</t>
  </si>
  <si>
    <t xml:space="preserve">Clôture de la case de santé sur 300 m </t>
  </si>
  <si>
    <t xml:space="preserve">Acquisition de  02 ambulances  des postes de santé de la commune </t>
  </si>
  <si>
    <t>Commune Tenghory</t>
  </si>
  <si>
    <t>EDUCATION</t>
  </si>
  <si>
    <t>Construction du murs de clôture du lycée sur 800 m</t>
  </si>
  <si>
    <t xml:space="preserve">Construction et équipement de 09 salles de classe( Djilondine = 02,  = Tenghory Trans gambienne = 05,  Nialor = 02 ) </t>
  </si>
  <si>
    <t>Djilondine, Tenghory Trans gambienne ,  Nialor</t>
  </si>
  <si>
    <t>Réhabilitation des CEM (03)  (Tenghory Commune = 10 classes et murs de clôture = 800m; Tendieme = 03 classes et murs de clôture = 800m;  soutou =4 classes et murs de clôture = 800m)</t>
  </si>
  <si>
    <t>Tenghory commune, Tendieme, Soutou</t>
  </si>
  <si>
    <t>Construction et équipement d'1 école maternelles</t>
  </si>
  <si>
    <t>Réhabilitation et équipement d' 1 école maternelle</t>
  </si>
  <si>
    <t xml:space="preserve">Construction d'une école élémentaire de 03  salles de classe </t>
  </si>
  <si>
    <t>Thianghouth</t>
  </si>
  <si>
    <t>HYDRAULIQUE</t>
  </si>
  <si>
    <t>Fonçage d'un forage et réseau de 30km( Mangoulé)  et construction d'un château d'eau (Petit koulaye)</t>
  </si>
  <si>
    <t>Mangoulé, Petit Koulaye</t>
  </si>
  <si>
    <t>Densification d'un réseau hydraulique sur 25km</t>
  </si>
  <si>
    <t>Tendième</t>
  </si>
  <si>
    <t>ASSAINISSEMENT</t>
  </si>
  <si>
    <t xml:space="preserve">Aménagement de voies de circulation </t>
  </si>
  <si>
    <t xml:space="preserve">Tenghory - Trans gambienne , Tenghory Arrondissement </t>
  </si>
  <si>
    <t>PM</t>
  </si>
  <si>
    <t xml:space="preserve">Construction de  50 latrines publiques </t>
  </si>
  <si>
    <t>Gestion des ordures ménagères ( ramassage et création des dépôt d'ordures et relance de l'inter territorialité )</t>
  </si>
  <si>
    <t>Tenghory, Niamone, Bignona</t>
  </si>
  <si>
    <t xml:space="preserve"> </t>
  </si>
  <si>
    <t>ENVIRONNEMENT ET CADRE DE VIE</t>
  </si>
  <si>
    <t xml:space="preserve">Création de 25 bois d' écoles et  de villages </t>
  </si>
  <si>
    <t>kalounaye</t>
  </si>
  <si>
    <t>JEUNESSE/SPORTS/ CULTURE/LOISIRS</t>
  </si>
  <si>
    <t>Construction de 05 terrains de sport multi-fonctionnel</t>
  </si>
  <si>
    <t>Tenghory Arrondissement , Tendième, Oubéne , Kafesse , Tenghory Trans gambienne</t>
  </si>
  <si>
    <t xml:space="preserve">Construction d'un centre polyvalent </t>
  </si>
  <si>
    <t>Tenghory Trans gambienne</t>
  </si>
  <si>
    <t>Sous-total 1</t>
  </si>
  <si>
    <t>Secteurs économiques</t>
  </si>
  <si>
    <t>AGRICULTURE</t>
  </si>
  <si>
    <t>Acquisition de 05  tracteurs et 05 motoculteurs</t>
  </si>
  <si>
    <t>Tenghory Arrondissement , Koulaye, Oubéne , Niassarang, Tendième</t>
  </si>
  <si>
    <t>Construction de la clôture de la ferme de kafesse de 03 km de périmètre</t>
  </si>
  <si>
    <t>Kafesse</t>
  </si>
  <si>
    <t>Construction d'un magasin de stockage</t>
  </si>
  <si>
    <t>Tenghory Arrondissement ( chef de la commune)</t>
  </si>
  <si>
    <t>ELEVAGE</t>
  </si>
  <si>
    <t xml:space="preserve">Aménagement de 05 mares pastorales </t>
  </si>
  <si>
    <t xml:space="preserve">Réhabilitation de 04 abreuvoirs </t>
  </si>
  <si>
    <t>Tendieme, Falmère, Tenghory Arrondissement, Niassarang</t>
  </si>
  <si>
    <t xml:space="preserve">Création d'un abreuvoir </t>
  </si>
  <si>
    <t xml:space="preserve">Badiouré </t>
  </si>
  <si>
    <t xml:space="preserve">Construction de 05 parcs de vaccins </t>
  </si>
  <si>
    <t>Tenghory Arrondissement , Koulaye , Oubéne , Niassarang, Tendieme</t>
  </si>
  <si>
    <t xml:space="preserve">Construction de 03 fourrière </t>
  </si>
  <si>
    <t>Kalounaye, Koutenghor, Mangouléne</t>
  </si>
  <si>
    <t xml:space="preserve">Réhabilitation fourrière </t>
  </si>
  <si>
    <t>Tenghory Arrondissement</t>
  </si>
  <si>
    <t>PECHE</t>
  </si>
  <si>
    <t>Construction de 10 bassins pisciculture et acquisition de matériels adéquat</t>
  </si>
  <si>
    <t>Tenghory</t>
  </si>
  <si>
    <t>FORESTERIE</t>
  </si>
  <si>
    <t>Création d'une pépinière communautaire</t>
  </si>
  <si>
    <t>Acquisition de matériel contre les feux de brousse ( 400 brouettes, 400 pelles, 400 coupe-coupe, 400 bottes, 400 râteaux, 400 arrosoirs, 200 pulvérisateurs )</t>
  </si>
  <si>
    <t>Reboisement et suivi</t>
  </si>
  <si>
    <t>COMMERCE ET ARTISANAT</t>
  </si>
  <si>
    <t>Construction de 03 marchés et équipement (Construction d'un magasin de stockage , Construction d'une Chambre Froide)</t>
  </si>
  <si>
    <t>Tenghory Arrondissement, Tenghory Trans gambienne, Badiouré</t>
  </si>
  <si>
    <t>Construction d'une unité de transformation et équipement</t>
  </si>
  <si>
    <t>Construction d'un centre polyvalent et équipement adéquat</t>
  </si>
  <si>
    <t>Tendieme</t>
  </si>
  <si>
    <t>TRANSPORT ET COMMUNICATION</t>
  </si>
  <si>
    <t>Construction des pistes dans la commune de Tenghory de 61 km ( Axe koulaye- Kafesse = 25 km;  Axe Bindage- Djilonguine = 25 km ; Axe Tenghory Arrondissement- Mangoulé centre - Badjimal = 27 km)</t>
  </si>
  <si>
    <t xml:space="preserve"> koulaye- Kafesse ;  Bindage- Djilonguine ; Tenghory Arrondissement- Mangoulé centre - Badjimal </t>
  </si>
  <si>
    <t>extension du réseau téléphonique avec implantation de 04 antennes paraboliques</t>
  </si>
  <si>
    <t xml:space="preserve">Construction de 05 ouvrages de franchissement </t>
  </si>
  <si>
    <t>MICROFINANCE</t>
  </si>
  <si>
    <t>Ouverture des lignes de crédits pour les activités génératrices de revenus</t>
  </si>
  <si>
    <t>Réhabilitation et équipement de 10 unités d' information et de formation en appui aux filières agricoles</t>
  </si>
  <si>
    <t>ENERGIE</t>
  </si>
  <si>
    <t>Extension du réseau électrique ( pose d'un poste transformateur MT sur 30 km)</t>
  </si>
  <si>
    <t>Mangoule</t>
  </si>
  <si>
    <t>Electrification 25km( Djilondine, Niassarang, Kassila, Kaoundioul ); électrification 4km ( Djiva, Takeme) , électrification 03 km ( Djimakakor)</t>
  </si>
  <si>
    <t>Djilondine, Niassarang, Kassila, Kaoundioul ,  Djiva, Takeme  , Djimakakor</t>
  </si>
  <si>
    <t>Electrification en lampadaires solaire sur 600</t>
  </si>
  <si>
    <t>Tenghory Arrondissement , Tenghory Trans gambienne</t>
  </si>
  <si>
    <t>Extension 1,5km</t>
  </si>
  <si>
    <t>INDUSTRIE/MINES</t>
  </si>
  <si>
    <t>Construction d'une unité de transformation et de conditionnement dans la fermes de kafesse</t>
  </si>
  <si>
    <t>TOURISME</t>
  </si>
  <si>
    <t>Construction d'un village artisanal</t>
  </si>
  <si>
    <t>Sous-total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</si>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</sst>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CC2E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164" fontId="6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7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164" fontId="5" fillId="5" borderId="1" xfId="1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4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wrapText="1"/>
    </xf>
    <xf numFmtId="164" fontId="5" fillId="2" borderId="1" xfId="1" applyNumberFormat="1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sqref="A1:G60"/>
    </sheetView>
  </sheetViews>
  <sheetFormatPr baseColWidth="10" defaultRowHeight="15" x14ac:dyDescent="0.25"/>
  <cols>
    <col min="2" max="2" width="28" customWidth="1"/>
    <col min="3" max="3" width="18.28515625" bestFit="1" customWidth="1"/>
    <col min="4" max="6" width="15.5703125" bestFit="1" customWidth="1"/>
    <col min="7" max="7" width="65.5703125" customWidth="1"/>
  </cols>
  <sheetData>
    <row r="1" spans="1:7" ht="22.5" x14ac:dyDescent="0.25">
      <c r="A1" s="1" t="s">
        <v>0</v>
      </c>
      <c r="B1" s="1"/>
      <c r="C1" s="1"/>
      <c r="D1" s="1"/>
      <c r="E1" s="1"/>
      <c r="F1" s="1"/>
      <c r="G1" s="1"/>
    </row>
    <row r="2" spans="1:7" ht="15.75" x14ac:dyDescent="0.25">
      <c r="A2" s="2"/>
      <c r="B2" s="3" t="s">
        <v>1</v>
      </c>
      <c r="C2" s="3" t="s">
        <v>2</v>
      </c>
      <c r="D2" s="4" t="s">
        <v>3</v>
      </c>
      <c r="E2" s="4"/>
      <c r="F2" s="4"/>
      <c r="G2" s="4"/>
    </row>
    <row r="3" spans="1:7" ht="15.75" x14ac:dyDescent="0.25">
      <c r="A3" s="2"/>
      <c r="B3" s="3"/>
      <c r="C3" s="3"/>
      <c r="D3" s="5">
        <v>2023</v>
      </c>
      <c r="E3" s="5">
        <v>2024</v>
      </c>
      <c r="F3" s="5">
        <v>2025</v>
      </c>
      <c r="G3" s="6" t="s">
        <v>4</v>
      </c>
    </row>
    <row r="4" spans="1:7" ht="20.25" x14ac:dyDescent="0.25">
      <c r="A4" s="7" t="s">
        <v>5</v>
      </c>
      <c r="B4" s="8"/>
      <c r="C4" s="8"/>
      <c r="D4" s="8"/>
      <c r="E4" s="8"/>
      <c r="F4" s="8"/>
      <c r="G4" s="9"/>
    </row>
    <row r="5" spans="1:7" ht="105" x14ac:dyDescent="0.25">
      <c r="A5" s="10" t="s">
        <v>6</v>
      </c>
      <c r="B5" s="11" t="s">
        <v>7</v>
      </c>
      <c r="C5" s="12" t="s">
        <v>8</v>
      </c>
      <c r="D5" s="13">
        <v>28000000</v>
      </c>
      <c r="E5" s="13">
        <v>28000000</v>
      </c>
      <c r="F5" s="13"/>
      <c r="G5" s="14">
        <f>SUM(D5:F5)</f>
        <v>56000000</v>
      </c>
    </row>
    <row r="6" spans="1:7" ht="90" x14ac:dyDescent="0.25">
      <c r="A6" s="10"/>
      <c r="B6" s="15" t="s">
        <v>9</v>
      </c>
      <c r="C6" s="12" t="s">
        <v>10</v>
      </c>
      <c r="D6" s="13">
        <v>94000000</v>
      </c>
      <c r="E6" s="13">
        <v>94000000</v>
      </c>
      <c r="F6" s="13"/>
      <c r="G6" s="14">
        <f>SUM(D6:F6)</f>
        <v>188000000</v>
      </c>
    </row>
    <row r="7" spans="1:7" ht="105" x14ac:dyDescent="0.25">
      <c r="A7" s="10"/>
      <c r="B7" s="15" t="s">
        <v>11</v>
      </c>
      <c r="C7" s="12" t="s">
        <v>12</v>
      </c>
      <c r="D7" s="13">
        <f>17000000*2</f>
        <v>34000000</v>
      </c>
      <c r="E7" s="13"/>
      <c r="F7" s="13"/>
      <c r="G7" s="14">
        <f t="shared" ref="G7:G19" si="0">SUM(D7:F7)</f>
        <v>34000000</v>
      </c>
    </row>
    <row r="8" spans="1:7" ht="75" x14ac:dyDescent="0.25">
      <c r="A8" s="10"/>
      <c r="B8" s="15" t="s">
        <v>13</v>
      </c>
      <c r="C8" s="12" t="s">
        <v>14</v>
      </c>
      <c r="D8" s="13">
        <v>10000000</v>
      </c>
      <c r="E8" s="13"/>
      <c r="F8" s="13"/>
      <c r="G8" s="14">
        <f t="shared" si="0"/>
        <v>10000000</v>
      </c>
    </row>
    <row r="9" spans="1:7" ht="75" x14ac:dyDescent="0.25">
      <c r="A9" s="10"/>
      <c r="B9" s="15" t="s">
        <v>15</v>
      </c>
      <c r="C9" s="12" t="s">
        <v>16</v>
      </c>
      <c r="D9" s="13"/>
      <c r="E9" s="13">
        <v>16000000</v>
      </c>
      <c r="F9" s="13"/>
      <c r="G9" s="14">
        <f t="shared" si="0"/>
        <v>16000000</v>
      </c>
    </row>
    <row r="10" spans="1:7" ht="60" x14ac:dyDescent="0.25">
      <c r="A10" s="10"/>
      <c r="B10" s="15" t="s">
        <v>17</v>
      </c>
      <c r="C10" s="12" t="s">
        <v>18</v>
      </c>
      <c r="D10" s="13"/>
      <c r="E10" s="13">
        <v>8500000</v>
      </c>
      <c r="F10" s="13"/>
      <c r="G10" s="14">
        <f t="shared" si="0"/>
        <v>8500000</v>
      </c>
    </row>
    <row r="11" spans="1:7" ht="105" x14ac:dyDescent="0.25">
      <c r="A11" s="10"/>
      <c r="B11" s="15" t="s">
        <v>19</v>
      </c>
      <c r="C11" s="12" t="s">
        <v>20</v>
      </c>
      <c r="D11" s="13">
        <v>5600000</v>
      </c>
      <c r="E11" s="13"/>
      <c r="F11" s="13"/>
      <c r="G11" s="14">
        <f t="shared" si="0"/>
        <v>5600000</v>
      </c>
    </row>
    <row r="12" spans="1:7" ht="75" x14ac:dyDescent="0.25">
      <c r="A12" s="10"/>
      <c r="B12" s="15" t="s">
        <v>21</v>
      </c>
      <c r="C12" s="12" t="s">
        <v>22</v>
      </c>
      <c r="D12" s="13"/>
      <c r="E12" s="13">
        <v>8500000</v>
      </c>
      <c r="F12" s="13"/>
      <c r="G12" s="14">
        <f t="shared" si="0"/>
        <v>8500000</v>
      </c>
    </row>
    <row r="13" spans="1:7" ht="45" x14ac:dyDescent="0.25">
      <c r="A13" s="10"/>
      <c r="B13" s="11" t="s">
        <v>23</v>
      </c>
      <c r="C13" s="12" t="s">
        <v>24</v>
      </c>
      <c r="D13" s="13">
        <v>3500000</v>
      </c>
      <c r="E13" s="13"/>
      <c r="F13" s="13"/>
      <c r="G13" s="14">
        <f t="shared" si="0"/>
        <v>3500000</v>
      </c>
    </row>
    <row r="14" spans="1:7" ht="60" x14ac:dyDescent="0.25">
      <c r="A14" s="10"/>
      <c r="B14" s="11" t="s">
        <v>25</v>
      </c>
      <c r="C14" s="15" t="s">
        <v>24</v>
      </c>
      <c r="D14" s="16">
        <v>12000000</v>
      </c>
      <c r="E14" s="16"/>
      <c r="F14" s="13"/>
      <c r="G14" s="14">
        <f t="shared" si="0"/>
        <v>12000000</v>
      </c>
    </row>
    <row r="15" spans="1:7" ht="90" x14ac:dyDescent="0.25">
      <c r="A15" s="10"/>
      <c r="B15" s="15" t="s">
        <v>26</v>
      </c>
      <c r="C15" s="15" t="s">
        <v>27</v>
      </c>
      <c r="D15" s="16"/>
      <c r="E15" s="16">
        <f>50000000*2</f>
        <v>100000000</v>
      </c>
      <c r="F15" s="13"/>
      <c r="G15" s="14">
        <f t="shared" si="0"/>
        <v>100000000</v>
      </c>
    </row>
    <row r="16" spans="1:7" ht="75" x14ac:dyDescent="0.25">
      <c r="A16" s="10" t="s">
        <v>28</v>
      </c>
      <c r="B16" s="15" t="s">
        <v>29</v>
      </c>
      <c r="C16" s="15" t="s">
        <v>12</v>
      </c>
      <c r="D16" s="13"/>
      <c r="E16" s="16">
        <f>40000*800</f>
        <v>32000000</v>
      </c>
      <c r="F16" s="16"/>
      <c r="G16" s="14">
        <f t="shared" si="0"/>
        <v>32000000</v>
      </c>
    </row>
    <row r="17" spans="1:7" ht="180" x14ac:dyDescent="0.25">
      <c r="A17" s="10"/>
      <c r="B17" s="15" t="s">
        <v>30</v>
      </c>
      <c r="C17" s="15" t="s">
        <v>31</v>
      </c>
      <c r="D17" s="13">
        <f>9000000*3</f>
        <v>27000000</v>
      </c>
      <c r="E17" s="13">
        <f>9000000*3</f>
        <v>27000000</v>
      </c>
      <c r="F17" s="13">
        <f>9000000*3</f>
        <v>27000000</v>
      </c>
      <c r="G17" s="14">
        <f t="shared" si="0"/>
        <v>81000000</v>
      </c>
    </row>
    <row r="18" spans="1:7" ht="285" x14ac:dyDescent="0.25">
      <c r="A18" s="10"/>
      <c r="B18" s="15" t="s">
        <v>32</v>
      </c>
      <c r="C18" s="15" t="s">
        <v>33</v>
      </c>
      <c r="D18" s="13">
        <f>40000*800+25000000</f>
        <v>57000000</v>
      </c>
      <c r="E18" s="13">
        <f>40000*800+7500000</f>
        <v>39500000</v>
      </c>
      <c r="F18" s="13">
        <f>40000*800+10000000</f>
        <v>42000000</v>
      </c>
      <c r="G18" s="14">
        <f t="shared" si="0"/>
        <v>138500000</v>
      </c>
    </row>
    <row r="19" spans="1:7" ht="75" x14ac:dyDescent="0.25">
      <c r="A19" s="10"/>
      <c r="B19" s="15" t="s">
        <v>34</v>
      </c>
      <c r="C19" s="15" t="s">
        <v>12</v>
      </c>
      <c r="D19" s="13"/>
      <c r="E19" s="13">
        <v>50000000</v>
      </c>
      <c r="F19" s="13"/>
      <c r="G19" s="14">
        <f t="shared" si="0"/>
        <v>50000000</v>
      </c>
    </row>
    <row r="20" spans="1:7" ht="75" x14ac:dyDescent="0.25">
      <c r="A20" s="10"/>
      <c r="B20" s="15" t="s">
        <v>35</v>
      </c>
      <c r="C20" s="15" t="s">
        <v>22</v>
      </c>
      <c r="D20" s="13"/>
      <c r="E20" s="13">
        <v>7000000</v>
      </c>
      <c r="F20" s="13"/>
      <c r="G20" s="14">
        <f>SUM(D20:F20)</f>
        <v>7000000</v>
      </c>
    </row>
    <row r="21" spans="1:7" ht="90" x14ac:dyDescent="0.25">
      <c r="A21" s="10"/>
      <c r="B21" s="15" t="s">
        <v>36</v>
      </c>
      <c r="C21" s="15" t="s">
        <v>37</v>
      </c>
      <c r="D21" s="13"/>
      <c r="E21" s="13">
        <f>9000000*3</f>
        <v>27000000</v>
      </c>
      <c r="F21" s="13"/>
      <c r="G21" s="14">
        <f>SUM(D21:F21)</f>
        <v>27000000</v>
      </c>
    </row>
    <row r="22" spans="1:7" ht="165" x14ac:dyDescent="0.25">
      <c r="A22" s="10" t="s">
        <v>38</v>
      </c>
      <c r="B22" s="15" t="s">
        <v>39</v>
      </c>
      <c r="C22" s="15" t="s">
        <v>40</v>
      </c>
      <c r="D22" s="13">
        <v>150000000</v>
      </c>
      <c r="E22" s="13">
        <v>150000000</v>
      </c>
      <c r="F22" s="13"/>
      <c r="G22" s="14">
        <f t="shared" ref="G22:G29" si="1">SUM(D22:F22)</f>
        <v>300000000</v>
      </c>
    </row>
    <row r="23" spans="1:7" ht="75" x14ac:dyDescent="0.25">
      <c r="A23" s="10"/>
      <c r="B23" s="15" t="s">
        <v>41</v>
      </c>
      <c r="C23" s="15" t="s">
        <v>42</v>
      </c>
      <c r="D23" s="13">
        <v>10000000</v>
      </c>
      <c r="E23" s="13"/>
      <c r="F23" s="13"/>
      <c r="G23" s="14">
        <f t="shared" si="1"/>
        <v>10000000</v>
      </c>
    </row>
    <row r="24" spans="1:7" ht="90" x14ac:dyDescent="0.25">
      <c r="A24" s="10" t="s">
        <v>43</v>
      </c>
      <c r="B24" s="15" t="s">
        <v>44</v>
      </c>
      <c r="C24" s="15" t="s">
        <v>45</v>
      </c>
      <c r="D24" s="13" t="s">
        <v>46</v>
      </c>
      <c r="E24" s="13" t="s">
        <v>46</v>
      </c>
      <c r="F24" s="13" t="s">
        <v>46</v>
      </c>
      <c r="G24" s="14">
        <f t="shared" si="1"/>
        <v>0</v>
      </c>
    </row>
    <row r="25" spans="1:7" ht="60" x14ac:dyDescent="0.25">
      <c r="A25" s="10"/>
      <c r="B25" s="15" t="s">
        <v>47</v>
      </c>
      <c r="C25" s="15" t="s">
        <v>27</v>
      </c>
      <c r="D25" s="13">
        <f>1500000*20</f>
        <v>30000000</v>
      </c>
      <c r="E25" s="13">
        <f>1500000*15</f>
        <v>22500000</v>
      </c>
      <c r="F25" s="13">
        <f>1500000*15</f>
        <v>22500000</v>
      </c>
      <c r="G25" s="14">
        <f t="shared" si="1"/>
        <v>75000000</v>
      </c>
    </row>
    <row r="26" spans="1:7" ht="165" x14ac:dyDescent="0.25">
      <c r="A26" s="10"/>
      <c r="B26" s="15" t="s">
        <v>48</v>
      </c>
      <c r="C26" s="15" t="s">
        <v>49</v>
      </c>
      <c r="D26" s="13">
        <v>100000000</v>
      </c>
      <c r="E26" s="13" t="s">
        <v>50</v>
      </c>
      <c r="F26" s="13"/>
      <c r="G26" s="14">
        <f t="shared" si="1"/>
        <v>100000000</v>
      </c>
    </row>
    <row r="27" spans="1:7" ht="71.25" x14ac:dyDescent="0.25">
      <c r="A27" s="17" t="s">
        <v>51</v>
      </c>
      <c r="B27" s="15" t="s">
        <v>52</v>
      </c>
      <c r="C27" s="15" t="s">
        <v>53</v>
      </c>
      <c r="D27" s="13">
        <v>25000000</v>
      </c>
      <c r="E27" s="13"/>
      <c r="F27" s="13"/>
      <c r="G27" s="14">
        <f t="shared" si="1"/>
        <v>25000000</v>
      </c>
    </row>
    <row r="28" spans="1:7" ht="135" x14ac:dyDescent="0.25">
      <c r="A28" s="18" t="s">
        <v>54</v>
      </c>
      <c r="B28" s="15" t="s">
        <v>55</v>
      </c>
      <c r="C28" s="15" t="s">
        <v>56</v>
      </c>
      <c r="D28" s="13">
        <v>300000000</v>
      </c>
      <c r="E28" s="13">
        <v>300000000</v>
      </c>
      <c r="F28" s="13"/>
      <c r="G28" s="14">
        <f t="shared" si="1"/>
        <v>600000000</v>
      </c>
    </row>
    <row r="29" spans="1:7" ht="60" x14ac:dyDescent="0.25">
      <c r="A29" s="18"/>
      <c r="B29" s="15" t="s">
        <v>57</v>
      </c>
      <c r="C29" s="15" t="s">
        <v>58</v>
      </c>
      <c r="D29" s="13">
        <v>65000000</v>
      </c>
      <c r="E29" s="13"/>
      <c r="F29" s="13"/>
      <c r="G29" s="14">
        <f t="shared" si="1"/>
        <v>65000000</v>
      </c>
    </row>
    <row r="30" spans="1:7" ht="28.5" x14ac:dyDescent="0.25">
      <c r="A30" s="19" t="s">
        <v>59</v>
      </c>
      <c r="B30" s="20"/>
      <c r="C30" s="20"/>
      <c r="D30" s="21">
        <f>SUM(D5:D29)</f>
        <v>951100000</v>
      </c>
      <c r="E30" s="21">
        <f>SUM(E5:E29)</f>
        <v>910000000</v>
      </c>
      <c r="F30" s="21">
        <f>SUM(F5:F29)</f>
        <v>91500000</v>
      </c>
      <c r="G30" s="21">
        <f>SUM(G5:G29)</f>
        <v>1952600000</v>
      </c>
    </row>
    <row r="31" spans="1:7" ht="20.25" x14ac:dyDescent="0.25">
      <c r="A31" s="22" t="s">
        <v>60</v>
      </c>
      <c r="B31" s="23"/>
      <c r="C31" s="23"/>
      <c r="D31" s="23"/>
      <c r="E31" s="23"/>
      <c r="F31" s="23"/>
      <c r="G31" s="24"/>
    </row>
    <row r="32" spans="1:7" ht="105" x14ac:dyDescent="0.25">
      <c r="A32" s="10" t="s">
        <v>61</v>
      </c>
      <c r="B32" s="25" t="s">
        <v>62</v>
      </c>
      <c r="C32" s="25" t="s">
        <v>63</v>
      </c>
      <c r="D32" s="13">
        <f>(23000000*3)+(2000000*3)</f>
        <v>75000000</v>
      </c>
      <c r="E32" s="13">
        <f>(23000000*2)+(2000000*2)</f>
        <v>50000000</v>
      </c>
      <c r="F32" s="13"/>
      <c r="G32" s="14">
        <f t="shared" ref="G32:G58" si="2">SUM(D32:F32)</f>
        <v>125000000</v>
      </c>
    </row>
    <row r="33" spans="1:7" ht="105" x14ac:dyDescent="0.25">
      <c r="A33" s="10"/>
      <c r="B33" s="15" t="s">
        <v>64</v>
      </c>
      <c r="C33" s="15" t="s">
        <v>65</v>
      </c>
      <c r="D33" s="13"/>
      <c r="E33" s="13">
        <f>40000*3000</f>
        <v>120000000</v>
      </c>
      <c r="F33" s="13"/>
      <c r="G33" s="14">
        <f t="shared" si="2"/>
        <v>120000000</v>
      </c>
    </row>
    <row r="34" spans="1:7" ht="75" x14ac:dyDescent="0.25">
      <c r="A34" s="10"/>
      <c r="B34" s="15" t="s">
        <v>66</v>
      </c>
      <c r="C34" s="15" t="s">
        <v>67</v>
      </c>
      <c r="D34" s="13">
        <v>15000000</v>
      </c>
      <c r="E34" s="13"/>
      <c r="F34" s="13"/>
      <c r="G34" s="14">
        <f t="shared" si="2"/>
        <v>15000000</v>
      </c>
    </row>
    <row r="35" spans="1:7" ht="60" x14ac:dyDescent="0.25">
      <c r="A35" s="10" t="s">
        <v>68</v>
      </c>
      <c r="B35" s="15" t="s">
        <v>69</v>
      </c>
      <c r="C35" s="15" t="s">
        <v>27</v>
      </c>
      <c r="D35" s="13">
        <v>10000000</v>
      </c>
      <c r="E35" s="13">
        <v>10000000</v>
      </c>
      <c r="F35" s="13">
        <v>5000000</v>
      </c>
      <c r="G35" s="14">
        <f t="shared" si="2"/>
        <v>25000000</v>
      </c>
    </row>
    <row r="36" spans="1:7" ht="90" x14ac:dyDescent="0.25">
      <c r="A36" s="10"/>
      <c r="B36" s="15" t="s">
        <v>70</v>
      </c>
      <c r="C36" s="15" t="s">
        <v>71</v>
      </c>
      <c r="D36" s="13">
        <v>2000000</v>
      </c>
      <c r="E36" s="13">
        <v>2000000</v>
      </c>
      <c r="F36" s="13">
        <v>2000000</v>
      </c>
      <c r="G36" s="14">
        <f t="shared" si="2"/>
        <v>6000000</v>
      </c>
    </row>
    <row r="37" spans="1:7" ht="45" x14ac:dyDescent="0.25">
      <c r="A37" s="10"/>
      <c r="B37" s="15" t="s">
        <v>72</v>
      </c>
      <c r="C37" s="15" t="s">
        <v>73</v>
      </c>
      <c r="D37" s="13">
        <v>5000000</v>
      </c>
      <c r="E37" s="13"/>
      <c r="F37" s="13"/>
      <c r="G37" s="14">
        <f t="shared" si="2"/>
        <v>5000000</v>
      </c>
    </row>
    <row r="38" spans="1:7" ht="105" x14ac:dyDescent="0.25">
      <c r="A38" s="10"/>
      <c r="B38" s="15" t="s">
        <v>74</v>
      </c>
      <c r="C38" s="15" t="s">
        <v>75</v>
      </c>
      <c r="D38" s="13">
        <f>12000000*3</f>
        <v>36000000</v>
      </c>
      <c r="E38" s="13">
        <f>12000000*2</f>
        <v>24000000</v>
      </c>
      <c r="F38" s="13"/>
      <c r="G38" s="14">
        <f t="shared" si="2"/>
        <v>60000000</v>
      </c>
    </row>
    <row r="39" spans="1:7" ht="45" x14ac:dyDescent="0.25">
      <c r="A39" s="10"/>
      <c r="B39" s="15" t="s">
        <v>76</v>
      </c>
      <c r="C39" s="15" t="s">
        <v>77</v>
      </c>
      <c r="D39" s="13">
        <v>20000000</v>
      </c>
      <c r="E39" s="13">
        <v>10000000</v>
      </c>
      <c r="F39" s="13"/>
      <c r="G39" s="14">
        <f t="shared" si="2"/>
        <v>30000000</v>
      </c>
    </row>
    <row r="40" spans="1:7" ht="45" x14ac:dyDescent="0.25">
      <c r="A40" s="10"/>
      <c r="B40" s="15" t="s">
        <v>78</v>
      </c>
      <c r="C40" s="15" t="s">
        <v>79</v>
      </c>
      <c r="D40" s="13"/>
      <c r="E40" s="13">
        <v>5000000</v>
      </c>
      <c r="F40" s="13"/>
      <c r="G40" s="14">
        <f>SUM(D40:F40)</f>
        <v>5000000</v>
      </c>
    </row>
    <row r="41" spans="1:7" ht="120" x14ac:dyDescent="0.25">
      <c r="A41" s="17" t="s">
        <v>80</v>
      </c>
      <c r="B41" s="15" t="s">
        <v>81</v>
      </c>
      <c r="C41" s="15" t="s">
        <v>82</v>
      </c>
      <c r="D41" s="13"/>
      <c r="E41" s="13">
        <f>5000000*10</f>
        <v>50000000</v>
      </c>
      <c r="F41" s="13"/>
      <c r="G41" s="14">
        <f t="shared" si="2"/>
        <v>50000000</v>
      </c>
    </row>
    <row r="42" spans="1:7" ht="75" x14ac:dyDescent="0.25">
      <c r="A42" s="10" t="s">
        <v>83</v>
      </c>
      <c r="B42" s="15" t="s">
        <v>84</v>
      </c>
      <c r="C42" s="26" t="s">
        <v>27</v>
      </c>
      <c r="D42" s="13"/>
      <c r="E42" s="13">
        <v>15000000</v>
      </c>
      <c r="F42" s="13"/>
      <c r="G42" s="14">
        <f t="shared" si="2"/>
        <v>15000000</v>
      </c>
    </row>
    <row r="43" spans="1:7" ht="240" x14ac:dyDescent="0.25">
      <c r="A43" s="10"/>
      <c r="B43" s="15" t="s">
        <v>85</v>
      </c>
      <c r="C43" s="26"/>
      <c r="D43" s="13"/>
      <c r="E43" s="13">
        <f>25000*400+15000*1800</f>
        <v>37000000</v>
      </c>
      <c r="F43" s="13"/>
      <c r="G43" s="14">
        <f t="shared" si="2"/>
        <v>37000000</v>
      </c>
    </row>
    <row r="44" spans="1:7" ht="30" x14ac:dyDescent="0.25">
      <c r="A44" s="10"/>
      <c r="B44" s="15" t="s">
        <v>86</v>
      </c>
      <c r="C44" s="26"/>
      <c r="D44" s="13">
        <v>5000000</v>
      </c>
      <c r="E44" s="13">
        <v>5000000</v>
      </c>
      <c r="F44" s="13">
        <v>5000000</v>
      </c>
      <c r="G44" s="14">
        <f t="shared" si="2"/>
        <v>15000000</v>
      </c>
    </row>
    <row r="45" spans="1:7" ht="180" x14ac:dyDescent="0.25">
      <c r="A45" s="10" t="s">
        <v>87</v>
      </c>
      <c r="B45" s="11" t="s">
        <v>88</v>
      </c>
      <c r="C45" s="11" t="s">
        <v>89</v>
      </c>
      <c r="D45" s="27">
        <v>35000000</v>
      </c>
      <c r="E45" s="27">
        <v>35000000</v>
      </c>
      <c r="F45" s="27">
        <v>35000000</v>
      </c>
      <c r="G45" s="14">
        <f t="shared" si="2"/>
        <v>105000000</v>
      </c>
    </row>
    <row r="46" spans="1:7" ht="90" x14ac:dyDescent="0.25">
      <c r="A46" s="10"/>
      <c r="B46" s="15" t="s">
        <v>90</v>
      </c>
      <c r="C46" s="15" t="s">
        <v>14</v>
      </c>
      <c r="D46" s="13">
        <v>35000000</v>
      </c>
      <c r="E46" s="13"/>
      <c r="F46" s="13"/>
      <c r="G46" s="14">
        <f t="shared" si="2"/>
        <v>35000000</v>
      </c>
    </row>
    <row r="47" spans="1:7" ht="105" x14ac:dyDescent="0.25">
      <c r="A47" s="10"/>
      <c r="B47" s="15" t="s">
        <v>91</v>
      </c>
      <c r="C47" s="15" t="s">
        <v>92</v>
      </c>
      <c r="D47" s="13"/>
      <c r="E47" s="13">
        <v>65000000</v>
      </c>
      <c r="F47" s="13"/>
      <c r="G47" s="14">
        <f t="shared" si="2"/>
        <v>65000000</v>
      </c>
    </row>
    <row r="48" spans="1:7" ht="330" x14ac:dyDescent="0.25">
      <c r="A48" s="10" t="s">
        <v>93</v>
      </c>
      <c r="B48" s="15" t="s">
        <v>94</v>
      </c>
      <c r="C48" s="15" t="s">
        <v>95</v>
      </c>
      <c r="D48" s="13"/>
      <c r="E48" s="13">
        <f>36000000*61/2</f>
        <v>1098000000</v>
      </c>
      <c r="F48" s="13">
        <f>36000000*61/2</f>
        <v>1098000000</v>
      </c>
      <c r="G48" s="14">
        <f t="shared" si="2"/>
        <v>2196000000</v>
      </c>
    </row>
    <row r="49" spans="1:7" ht="120" x14ac:dyDescent="0.25">
      <c r="A49" s="10"/>
      <c r="B49" s="11" t="s">
        <v>96</v>
      </c>
      <c r="C49" s="11" t="s">
        <v>58</v>
      </c>
      <c r="D49" s="27" t="s">
        <v>46</v>
      </c>
      <c r="E49" s="27" t="s">
        <v>46</v>
      </c>
      <c r="F49" s="27" t="s">
        <v>46</v>
      </c>
      <c r="G49" s="14">
        <f t="shared" si="2"/>
        <v>0</v>
      </c>
    </row>
    <row r="50" spans="1:7" ht="75" x14ac:dyDescent="0.25">
      <c r="A50" s="10"/>
      <c r="B50" s="11" t="s">
        <v>97</v>
      </c>
      <c r="C50" s="11" t="s">
        <v>27</v>
      </c>
      <c r="D50" s="27" t="s">
        <v>46</v>
      </c>
      <c r="E50" s="27" t="s">
        <v>46</v>
      </c>
      <c r="F50" s="28"/>
      <c r="G50" s="14">
        <f t="shared" si="2"/>
        <v>0</v>
      </c>
    </row>
    <row r="51" spans="1:7" ht="105" x14ac:dyDescent="0.25">
      <c r="A51" s="18" t="s">
        <v>98</v>
      </c>
      <c r="B51" s="15" t="s">
        <v>99</v>
      </c>
      <c r="C51" s="15" t="s">
        <v>82</v>
      </c>
      <c r="D51" s="13">
        <v>200000000</v>
      </c>
      <c r="E51" s="13"/>
      <c r="F51" s="13"/>
      <c r="G51" s="14">
        <f t="shared" si="2"/>
        <v>200000000</v>
      </c>
    </row>
    <row r="52" spans="1:7" ht="165" x14ac:dyDescent="0.25">
      <c r="A52" s="18"/>
      <c r="B52" s="15" t="s">
        <v>100</v>
      </c>
      <c r="C52" s="15" t="s">
        <v>82</v>
      </c>
      <c r="D52" s="13">
        <v>250000000</v>
      </c>
      <c r="E52" s="13">
        <v>250000000</v>
      </c>
      <c r="F52" s="13"/>
      <c r="G52" s="14">
        <f t="shared" si="2"/>
        <v>500000000</v>
      </c>
    </row>
    <row r="53" spans="1:7" ht="120" x14ac:dyDescent="0.25">
      <c r="A53" s="18" t="s">
        <v>101</v>
      </c>
      <c r="B53" s="15" t="s">
        <v>102</v>
      </c>
      <c r="C53" s="15" t="s">
        <v>103</v>
      </c>
      <c r="D53" s="13"/>
      <c r="E53" s="13"/>
      <c r="F53" s="13">
        <v>30000000</v>
      </c>
      <c r="G53" s="14">
        <f t="shared" si="2"/>
        <v>30000000</v>
      </c>
    </row>
    <row r="54" spans="1:7" ht="210" x14ac:dyDescent="0.25">
      <c r="A54" s="18"/>
      <c r="B54" s="15" t="s">
        <v>104</v>
      </c>
      <c r="C54" s="15" t="s">
        <v>105</v>
      </c>
      <c r="D54" s="13">
        <v>15000000</v>
      </c>
      <c r="E54" s="13">
        <v>15000000</v>
      </c>
      <c r="F54" s="13">
        <v>15000000</v>
      </c>
      <c r="G54" s="14">
        <f t="shared" si="2"/>
        <v>45000000</v>
      </c>
    </row>
    <row r="55" spans="1:7" ht="90" x14ac:dyDescent="0.25">
      <c r="A55" s="18"/>
      <c r="B55" s="15" t="s">
        <v>106</v>
      </c>
      <c r="C55" s="15" t="s">
        <v>107</v>
      </c>
      <c r="D55" s="13">
        <f>1500000*200</f>
        <v>300000000</v>
      </c>
      <c r="E55" s="13">
        <f t="shared" ref="E55:F55" si="3">1500000*200</f>
        <v>300000000</v>
      </c>
      <c r="F55" s="13">
        <f t="shared" si="3"/>
        <v>300000000</v>
      </c>
      <c r="G55" s="14">
        <f t="shared" si="2"/>
        <v>900000000</v>
      </c>
    </row>
    <row r="56" spans="1:7" ht="30" x14ac:dyDescent="0.25">
      <c r="A56" s="18"/>
      <c r="B56" s="15" t="s">
        <v>108</v>
      </c>
      <c r="C56" s="15" t="s">
        <v>37</v>
      </c>
      <c r="D56" s="13">
        <v>5000000</v>
      </c>
      <c r="E56" s="13"/>
      <c r="F56" s="13"/>
      <c r="G56" s="14">
        <f t="shared" si="2"/>
        <v>5000000</v>
      </c>
    </row>
    <row r="57" spans="1:7" ht="135" x14ac:dyDescent="0.25">
      <c r="A57" s="29" t="s">
        <v>109</v>
      </c>
      <c r="B57" s="15" t="s">
        <v>110</v>
      </c>
      <c r="C57" s="15" t="s">
        <v>65</v>
      </c>
      <c r="D57" s="13"/>
      <c r="E57" s="13">
        <v>35000000</v>
      </c>
      <c r="F57" s="13"/>
      <c r="G57" s="14">
        <f t="shared" si="2"/>
        <v>35000000</v>
      </c>
    </row>
    <row r="58" spans="1:7" ht="60" x14ac:dyDescent="0.25">
      <c r="A58" s="29" t="s">
        <v>111</v>
      </c>
      <c r="B58" s="15" t="s">
        <v>112</v>
      </c>
      <c r="C58" s="15" t="s">
        <v>18</v>
      </c>
      <c r="D58" s="13">
        <v>50000000</v>
      </c>
      <c r="E58" s="13"/>
      <c r="F58" s="13"/>
      <c r="G58" s="14">
        <f t="shared" si="2"/>
        <v>50000000</v>
      </c>
    </row>
    <row r="59" spans="1:7" ht="28.5" x14ac:dyDescent="0.25">
      <c r="A59" s="19" t="s">
        <v>113</v>
      </c>
      <c r="B59" s="20"/>
      <c r="C59" s="20"/>
      <c r="D59" s="21">
        <f>SUM(D32:D58)</f>
        <v>1058000000</v>
      </c>
      <c r="E59" s="21">
        <f>SUM(E32:E58)</f>
        <v>2126000000</v>
      </c>
      <c r="F59" s="21">
        <f>SUM(F32:F58)</f>
        <v>1490000000</v>
      </c>
      <c r="G59" s="21">
        <f>SUM(G32:G58)</f>
        <v>4674000000</v>
      </c>
    </row>
    <row r="60" spans="1:7" ht="15.75" x14ac:dyDescent="0.25">
      <c r="A60" s="30" t="s">
        <v>114</v>
      </c>
      <c r="B60" s="31"/>
      <c r="C60" s="32"/>
      <c r="D60" s="33">
        <f>D30+D59</f>
        <v>2009100000</v>
      </c>
      <c r="E60" s="33">
        <f t="shared" ref="E60:G60" si="4">E30+E59</f>
        <v>3036000000</v>
      </c>
      <c r="F60" s="33">
        <f t="shared" si="4"/>
        <v>1581500000</v>
      </c>
      <c r="G60" s="33">
        <f t="shared" si="4"/>
        <v>6626600000</v>
      </c>
    </row>
  </sheetData>
  <mergeCells count="20">
    <mergeCell ref="A51:A52"/>
    <mergeCell ref="A53:A56"/>
    <mergeCell ref="A32:A34"/>
    <mergeCell ref="A35:A40"/>
    <mergeCell ref="A42:A44"/>
    <mergeCell ref="C42:C44"/>
    <mergeCell ref="A45:A47"/>
    <mergeCell ref="A48:A50"/>
    <mergeCell ref="A5:A15"/>
    <mergeCell ref="A16:A21"/>
    <mergeCell ref="A22:A23"/>
    <mergeCell ref="A24:A26"/>
    <mergeCell ref="A28:A29"/>
    <mergeCell ref="A31:G31"/>
    <mergeCell ref="A1:G1"/>
    <mergeCell ref="A2:A3"/>
    <mergeCell ref="B2:B3"/>
    <mergeCell ref="C2:C3"/>
    <mergeCell ref="D2:G2"/>
    <mergeCell ref="A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7MAKSACOD PC</dc:creator>
  <cp:lastModifiedBy>7MAKSACOD PC</cp:lastModifiedBy>
  <dcterms:created xsi:type="dcterms:W3CDTF">2023-09-19T12:05:15Z</dcterms:created>
  <dcterms:modified xsi:type="dcterms:W3CDTF">2023-09-19T12:06:52Z</dcterms:modified>
</cp:coreProperties>
</file>